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1 - Oprava oplocení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'2021 - Oprava oplocení'!$C$124:$K$371</definedName>
    <definedName name="_xlnm.Print_Area" localSheetId="1">'2021 - Oprava oplocení'!$C$4:$J$76,'2021 - Oprava oplocení'!$C$82:$J$106,'2021 - Oprava oplocení'!$C$112:$J$371</definedName>
    <definedName name="_xlnm.Print_Titles" localSheetId="1">'2021 - Oprava oplocení'!$124:$124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71"/>
  <c r="BH371"/>
  <c r="BG371"/>
  <c r="BF371"/>
  <c r="T371"/>
  <c r="T370"/>
  <c r="T369"/>
  <c r="R371"/>
  <c r="R370"/>
  <c r="R369"/>
  <c r="P371"/>
  <c r="P370"/>
  <c r="P369"/>
  <c r="BI368"/>
  <c r="BH368"/>
  <c r="BG368"/>
  <c r="BF368"/>
  <c r="T368"/>
  <c r="R368"/>
  <c r="P368"/>
  <c r="BI355"/>
  <c r="BH355"/>
  <c r="BG355"/>
  <c r="BF355"/>
  <c r="T355"/>
  <c r="R355"/>
  <c r="P355"/>
  <c r="BI351"/>
  <c r="BH351"/>
  <c r="BG351"/>
  <c r="BF351"/>
  <c r="T351"/>
  <c r="R351"/>
  <c r="P351"/>
  <c r="BI338"/>
  <c r="BH338"/>
  <c r="BG338"/>
  <c r="BF338"/>
  <c r="T338"/>
  <c r="R338"/>
  <c r="P338"/>
  <c r="BI329"/>
  <c r="BH329"/>
  <c r="BG329"/>
  <c r="BF329"/>
  <c r="T329"/>
  <c r="R329"/>
  <c r="P329"/>
  <c r="BI320"/>
  <c r="BH320"/>
  <c r="BG320"/>
  <c r="BF320"/>
  <c r="T320"/>
  <c r="R320"/>
  <c r="P320"/>
  <c r="BI311"/>
  <c r="BH311"/>
  <c r="BG311"/>
  <c r="BF311"/>
  <c r="T311"/>
  <c r="R311"/>
  <c r="P311"/>
  <c r="BI302"/>
  <c r="BH302"/>
  <c r="BG302"/>
  <c r="BF302"/>
  <c r="T302"/>
  <c r="R302"/>
  <c r="P302"/>
  <c r="BI293"/>
  <c r="BH293"/>
  <c r="BG293"/>
  <c r="BF293"/>
  <c r="T293"/>
  <c r="R293"/>
  <c r="P293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58"/>
  <c r="BH258"/>
  <c r="BG258"/>
  <c r="BF258"/>
  <c r="T258"/>
  <c r="R258"/>
  <c r="P258"/>
  <c r="BI245"/>
  <c r="BH245"/>
  <c r="BG245"/>
  <c r="BF245"/>
  <c r="T245"/>
  <c r="R245"/>
  <c r="P245"/>
  <c r="BI233"/>
  <c r="BH233"/>
  <c r="BG233"/>
  <c r="BF233"/>
  <c r="T233"/>
  <c r="R233"/>
  <c r="P233"/>
  <c r="BI220"/>
  <c r="BH220"/>
  <c r="BG220"/>
  <c r="BF220"/>
  <c r="T220"/>
  <c r="R220"/>
  <c r="P220"/>
  <c r="BI208"/>
  <c r="BH208"/>
  <c r="BG208"/>
  <c r="BF208"/>
  <c r="T208"/>
  <c r="R208"/>
  <c r="P208"/>
  <c r="BI196"/>
  <c r="BH196"/>
  <c r="BG196"/>
  <c r="BF196"/>
  <c r="T196"/>
  <c r="R196"/>
  <c r="P196"/>
  <c r="BI184"/>
  <c r="BH184"/>
  <c r="BG184"/>
  <c r="BF184"/>
  <c r="T184"/>
  <c r="R184"/>
  <c r="P184"/>
  <c r="BI171"/>
  <c r="BH171"/>
  <c r="BG171"/>
  <c r="BF171"/>
  <c r="T171"/>
  <c r="R171"/>
  <c r="P171"/>
  <c r="BI158"/>
  <c r="BH158"/>
  <c r="BG158"/>
  <c r="BF158"/>
  <c r="T158"/>
  <c r="R158"/>
  <c r="P158"/>
  <c r="BI157"/>
  <c r="BH157"/>
  <c r="BG157"/>
  <c r="BF157"/>
  <c r="T157"/>
  <c r="R157"/>
  <c r="P157"/>
  <c r="BI148"/>
  <c r="BH148"/>
  <c r="BG148"/>
  <c r="BF148"/>
  <c r="T148"/>
  <c r="R148"/>
  <c r="P148"/>
  <c r="BI147"/>
  <c r="BH147"/>
  <c r="BG147"/>
  <c r="BF147"/>
  <c r="T147"/>
  <c r="R147"/>
  <c r="P147"/>
  <c r="BI134"/>
  <c r="BH134"/>
  <c r="BG134"/>
  <c r="BF134"/>
  <c r="T134"/>
  <c r="R134"/>
  <c r="P134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91"/>
  <c r="J20"/>
  <c r="J18"/>
  <c r="E18"/>
  <c r="F122"/>
  <c r="J17"/>
  <c r="J15"/>
  <c r="E15"/>
  <c r="F121"/>
  <c r="J14"/>
  <c r="J12"/>
  <c r="J119"/>
  <c r="E7"/>
  <c r="E115"/>
  <c i="1" r="L90"/>
  <c r="AM90"/>
  <c r="AM89"/>
  <c r="L89"/>
  <c r="AM87"/>
  <c r="L87"/>
  <c r="L85"/>
  <c r="L84"/>
  <c i="2" r="J368"/>
  <c r="J351"/>
  <c r="J293"/>
  <c r="J287"/>
  <c r="BK283"/>
  <c r="BK282"/>
  <c r="BK280"/>
  <c r="J274"/>
  <c r="J258"/>
  <c r="BK245"/>
  <c r="BK233"/>
  <c r="BK208"/>
  <c r="BK196"/>
  <c r="J171"/>
  <c r="BK158"/>
  <c r="BK134"/>
  <c i="1" r="AS94"/>
  <c i="2" r="BK371"/>
  <c r="J371"/>
  <c r="BK368"/>
  <c r="J355"/>
  <c r="J329"/>
  <c r="BK320"/>
  <c r="BK311"/>
  <c r="BK302"/>
  <c r="J283"/>
  <c r="J280"/>
  <c r="J278"/>
  <c r="J277"/>
  <c r="J275"/>
  <c r="BK274"/>
  <c r="BK157"/>
  <c r="BK355"/>
  <c r="BK351"/>
  <c r="BK338"/>
  <c r="J320"/>
  <c r="J311"/>
  <c r="J302"/>
  <c r="BK291"/>
  <c r="BK278"/>
  <c r="BK277"/>
  <c r="BK220"/>
  <c r="BK171"/>
  <c r="BK148"/>
  <c r="J147"/>
  <c r="J338"/>
  <c r="BK329"/>
  <c r="BK293"/>
  <c r="J291"/>
  <c r="BK287"/>
  <c r="J282"/>
  <c r="BK275"/>
  <c r="J245"/>
  <c r="J233"/>
  <c r="J208"/>
  <c r="J196"/>
  <c r="BK184"/>
  <c r="J157"/>
  <c r="J128"/>
  <c r="BK258"/>
  <c r="J220"/>
  <c r="J184"/>
  <c r="J158"/>
  <c r="J148"/>
  <c r="BK147"/>
  <c r="J134"/>
  <c r="BK128"/>
  <c l="1" r="BK127"/>
  <c r="T281"/>
  <c r="P127"/>
  <c r="P126"/>
  <c r="R127"/>
  <c r="T127"/>
  <c r="BK232"/>
  <c r="J232"/>
  <c r="J99"/>
  <c r="P232"/>
  <c r="R232"/>
  <c r="T232"/>
  <c r="BK273"/>
  <c r="J273"/>
  <c r="J100"/>
  <c r="P273"/>
  <c r="R273"/>
  <c r="T273"/>
  <c r="BK281"/>
  <c r="J281"/>
  <c r="J101"/>
  <c r="P281"/>
  <c r="R281"/>
  <c r="BK286"/>
  <c r="J286"/>
  <c r="J103"/>
  <c r="P286"/>
  <c r="P285"/>
  <c r="R286"/>
  <c r="R285"/>
  <c r="T286"/>
  <c r="T285"/>
  <c r="E85"/>
  <c r="BE320"/>
  <c r="J121"/>
  <c r="BE157"/>
  <c r="BE171"/>
  <c r="BE245"/>
  <c r="BE274"/>
  <c r="F91"/>
  <c r="BE148"/>
  <c r="BE220"/>
  <c r="BE278"/>
  <c r="BE280"/>
  <c r="BE283"/>
  <c r="BE302"/>
  <c r="F92"/>
  <c r="BE128"/>
  <c r="BE134"/>
  <c r="BE158"/>
  <c r="BE208"/>
  <c r="BE233"/>
  <c r="BE258"/>
  <c r="BE282"/>
  <c r="BE311"/>
  <c r="BE338"/>
  <c r="J89"/>
  <c r="J92"/>
  <c r="BE184"/>
  <c r="BE196"/>
  <c r="BE277"/>
  <c r="BE287"/>
  <c r="BE351"/>
  <c r="BE368"/>
  <c r="BE371"/>
  <c r="BE147"/>
  <c r="BE275"/>
  <c r="BE291"/>
  <c r="BE293"/>
  <c r="BE329"/>
  <c r="BE355"/>
  <c r="BK370"/>
  <c r="J370"/>
  <c r="J105"/>
  <c r="F35"/>
  <c i="1" r="BB95"/>
  <c r="BB94"/>
  <c r="AX94"/>
  <c i="2" r="F34"/>
  <c i="1" r="BA95"/>
  <c r="BA94"/>
  <c r="W30"/>
  <c i="2" r="F36"/>
  <c i="1" r="BC95"/>
  <c r="BC94"/>
  <c r="AY94"/>
  <c i="2" r="J34"/>
  <c i="1" r="AW95"/>
  <c i="2" r="F37"/>
  <c i="1" r="BD95"/>
  <c r="BD94"/>
  <c r="W33"/>
  <c i="2" l="1" r="T126"/>
  <c r="T125"/>
  <c r="P125"/>
  <c i="1" r="AU95"/>
  <c i="2" r="BK126"/>
  <c r="J126"/>
  <c r="J97"/>
  <c r="R126"/>
  <c r="R125"/>
  <c r="J127"/>
  <c r="J98"/>
  <c r="BK285"/>
  <c r="J285"/>
  <c r="J102"/>
  <c r="BK369"/>
  <c r="J369"/>
  <c r="J104"/>
  <c i="1" r="W32"/>
  <c r="AW94"/>
  <c r="AK30"/>
  <c i="2" r="J33"/>
  <c i="1" r="AV95"/>
  <c r="AT95"/>
  <c r="AU94"/>
  <c r="W31"/>
  <c i="2" r="F33"/>
  <c i="1" r="AZ95"/>
  <c r="AZ94"/>
  <c r="W29"/>
  <c i="2" l="1" r="BK125"/>
  <c r="J125"/>
  <c i="1" r="AV94"/>
  <c r="AK29"/>
  <c i="2" r="J30"/>
  <c i="1" r="AG95"/>
  <c r="AG94"/>
  <c l="1" r="AN95"/>
  <c i="2" r="J39"/>
  <c r="J96"/>
  <c i="1" r="AT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<sst xmlns="http://schemas.openxmlformats.org/spreadsheetml/2006/main">
  <si>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</si>
  <si>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</si>
  <si>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</si>
  <si>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</si>
  <si>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</si>
  <si>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{26cb3d4f-161d-458d-a845-982b6614ce2f}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</si>
  <si>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</si>
  <si>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</si>
  <si>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</si>
  <si>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</si>
  <si>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</si>
  <si>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</si>
  <si>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</si>
  <si>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</si>
  <si>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</si>
  <si>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</si>
  <si>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</si>
  <si>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Pelléova vila</t>
  </si>
  <si>
    <t>KSO:</t>
  </si>
  <si>
    <t>CC-CZ:</t>
  </si>
  <si>
    <t>Místo:</t>
  </si>
  <si>
    <t xml:space="preserve"> </t>
  </si>
  <si>
    <t>Datum:</t>
  </si>
  <si>
    <t>25. 1. 2021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</si>
  <si>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</si>
  <si>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</si>
  <si>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</si>
  <si>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</si>
  <si>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</si>
  <si>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</si>
  <si>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</si>
  <si>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</si>
  <si>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</si>
  <si>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</si>
  <si>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</si>
  <si>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</si>
  <si>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</si>
  <si>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</si>
  <si>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</si>
  <si>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</si>
  <si>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</si>
  <si>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</si>
  <si>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</si>
  <si>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</si>
  <si>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</si>
  <si>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</si>
  <si>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</si>
  <si>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</si>
  <si>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</si>
  <si>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</si>
  <si>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</si>
  <si>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</si>
  <si>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</si>
  <si>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</si>
  <si>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</si>
  <si>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</si>
  <si>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</si>
  <si>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</si>
  <si>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</si>
  <si>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</si>
  <si>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</si>
  <si>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</si>
  <si>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</si>
  <si>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</si>
  <si>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</si>
  <si>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</si>
  <si>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</si>
  <si>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</si>
  <si>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</si>
  <si>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</si>
  <si>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</si>
  <si>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</si>
  <si>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</si>
  <si>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</si>
  <si>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</si>
  <si>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</si>
  <si>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</si>
  <si>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</si>
  <si>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2021</t>
  </si>
  <si>
    <t>Oprava oplocení</t>
  </si>
  <si>
    <t>STA</t>
  </si>
  <si>
    <t>1</t>
  </si>
  <si>
    <t>{c41d98fb-4547-4b66-bace-6f6d6b057ea7}</t>
  </si>
  <si>
    <t>2</t>
  </si>
  <si>
    <t>KRYCÍ LIST SOUPISU PRACÍ</t>
  </si>
  <si>
    <t>Objekt:</t>
  </si>
  <si>
    <t>2021 - Oprava oplocení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</si>
  <si>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</si>
  <si>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</si>
  <si>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</si>
  <si>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</si>
  <si>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</si>
  <si>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</si>
  <si>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</si>
  <si>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</si>
  <si>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</si>
  <si>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</si>
  <si>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</si>
  <si>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783 - Dokončovací práce - nátěry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</si>
  <si>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</si>
  <si>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</si>
  <si>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</si>
  <si>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</si>
  <si>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</si>
  <si>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</si>
  <si>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</si>
  <si>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</si>
  <si>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</si>
  <si>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</si>
  <si>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</si>
  <si>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</si>
  <si>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</si>
  <si>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</si>
  <si>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</si>
  <si>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</si>
  <si>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</si>
  <si>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</si>
  <si>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</si>
  <si>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</si>
  <si>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19</t>
  </si>
  <si>
    <t>K</t>
  </si>
  <si>
    <t>622321131</t>
  </si>
  <si>
    <t>Potažení vnějších stěn vápenocementovým aktivovaným štukem tloušťky do 3 mm</t>
  </si>
  <si>
    <t>m2</t>
  </si>
  <si>
    <t>4</t>
  </si>
  <si>
    <t>1742873114</t>
  </si>
  <si>
    <t>VV</t>
  </si>
  <si>
    <t>Sokl plotových polí</t>
  </si>
  <si>
    <t>Plotová pole přední strany, zadní strana</t>
  </si>
  <si>
    <t>(6,415*2+3,159+6,44*2+6,95*6+6,965*5)*(0,7)</t>
  </si>
  <si>
    <t>(6,415*2+3,159+6,44*2)*0,7+(6,95*6+6,965*5)*1,2</t>
  </si>
  <si>
    <t>Součet</t>
  </si>
  <si>
    <t>22</t>
  </si>
  <si>
    <t>622335102</t>
  </si>
  <si>
    <t>Oprava cementové hladké omítky vnějších stěn v rozsahu do 30%</t>
  </si>
  <si>
    <t>-988579672</t>
  </si>
  <si>
    <t>Sloupky zleva plotová pole</t>
  </si>
  <si>
    <t>0,5*4*2,283</t>
  </si>
  <si>
    <t>(0,34*2+0,5*2)*2,283*(4+10)</t>
  </si>
  <si>
    <t>Sloupky branky a rohový</t>
  </si>
  <si>
    <t>(0,5*4*2,55+0,5*0,4)*5</t>
  </si>
  <si>
    <t>Sloupky brána</t>
  </si>
  <si>
    <t>(0,85*2+0,75*2)*2,9*2</t>
  </si>
  <si>
    <t>33</t>
  </si>
  <si>
    <t>623135002</t>
  </si>
  <si>
    <t>Vyrovnání podkladu vnějších pilířů nebo sloupů maltou cementovou tl do 10 mm</t>
  </si>
  <si>
    <t>-505717750</t>
  </si>
  <si>
    <t>30</t>
  </si>
  <si>
    <t>623321131</t>
  </si>
  <si>
    <t>Potažení vnějších pilířů nebo sloupů vápenocementovým aktivovaným vápenným štukem tloušťky do 3 mm</t>
  </si>
  <si>
    <t>-1540019749</t>
  </si>
  <si>
    <t>32</t>
  </si>
  <si>
    <t>623331191</t>
  </si>
  <si>
    <t>Příplatek k cementové omítce vnějších pilířů nebo sloupů za každých dalších 5 mm tloušťky ručně</t>
  </si>
  <si>
    <t>939705254</t>
  </si>
  <si>
    <t>5</t>
  </si>
  <si>
    <t>629995101</t>
  </si>
  <si>
    <t>Očištění vnějších ploch tlakovou vodou</t>
  </si>
  <si>
    <t>-929695449</t>
  </si>
  <si>
    <t>Plotová pole přední strany, horní plocha, zadní strana</t>
  </si>
  <si>
    <t>(6,415*2+3,159+6,44*2+6,95*6+6,965*5)*(0,7+0,38)</t>
  </si>
  <si>
    <t>0,5*4*2,283+0,5*0,5</t>
  </si>
  <si>
    <t>(0,34*2+0,5*2)*2,283*(4+10)+0,34*0,5*10</t>
  </si>
  <si>
    <t>(0,5*4*2,55+0,5*0,4)*5+0,5*0,5*5</t>
  </si>
  <si>
    <t>(0,85*2+0,75*2)*2,9*2+0,85*0,75*2</t>
  </si>
  <si>
    <t>34</t>
  </si>
  <si>
    <t>629999032</t>
  </si>
  <si>
    <t xml:space="preserve">Příplatek k omítce vnějších povrchů za zvýšenou pracnost </t>
  </si>
  <si>
    <t>-9851863</t>
  </si>
  <si>
    <t>26</t>
  </si>
  <si>
    <t>632451421</t>
  </si>
  <si>
    <t>Doplnění cementového potěru hlazeného pl do 1 m2 tl do 20 mm</t>
  </si>
  <si>
    <t>-1613142081</t>
  </si>
  <si>
    <t>Sokl plotových polí a sloupky - kycí hlava</t>
  </si>
  <si>
    <t>Plotová pole horní plocha - 20%</t>
  </si>
  <si>
    <t>(6,415*2+3,159+6,44*2+6,95*6+6,965*5)*(0,38+0,15*2)*0,2</t>
  </si>
  <si>
    <t>0,5*0,5</t>
  </si>
  <si>
    <t>0,34*0,5*10</t>
  </si>
  <si>
    <t>0,5*0,5*5</t>
  </si>
  <si>
    <t>0,85*0,75*2</t>
  </si>
  <si>
    <t>23</t>
  </si>
  <si>
    <t>632459122</t>
  </si>
  <si>
    <t>Příplatek k potěrům tl do 20 mm za sklon přes 15 do 30°</t>
  </si>
  <si>
    <t>-1069210891</t>
  </si>
  <si>
    <t>24</t>
  </si>
  <si>
    <t>632459172</t>
  </si>
  <si>
    <t>Příplatek k potěrům tl do 20 mm za plochu do 5 m2</t>
  </si>
  <si>
    <t>218134966</t>
  </si>
  <si>
    <t>27</t>
  </si>
  <si>
    <t>632902211</t>
  </si>
  <si>
    <t>Příprava zatvrdlého povrchu betonových mazanin pro cementový potěr cementovým mlékem s přísadou</t>
  </si>
  <si>
    <t>569402086</t>
  </si>
  <si>
    <t>9</t>
  </si>
  <si>
    <t>Ostatní konstrukce a práce, bourání</t>
  </si>
  <si>
    <t>29</t>
  </si>
  <si>
    <t>965045113</t>
  </si>
  <si>
    <t>Bourání potěrů cementových nebo pískocementových tl do 50 mm pl přes 4 m2</t>
  </si>
  <si>
    <t>-47543064</t>
  </si>
  <si>
    <t>16</t>
  </si>
  <si>
    <t>978036131</t>
  </si>
  <si>
    <t>Otlučení (osekání) cementových omítek vnějších ploch v rozsahu do 20 %</t>
  </si>
  <si>
    <t>-969855228</t>
  </si>
  <si>
    <t>985131311</t>
  </si>
  <si>
    <t>Ruční dočištění ploch stěn, rubu kleneb a podlah ocelovými kartáči</t>
  </si>
  <si>
    <t>-62128490</t>
  </si>
  <si>
    <t>Horní plochy</t>
  </si>
  <si>
    <t>(6,415*2+3,159+6,44*2+6,95*6+6,965*5)*(0,38)</t>
  </si>
  <si>
    <t>Odpočet vybourané plochy</t>
  </si>
  <si>
    <t>-12,485</t>
  </si>
  <si>
    <t>997</t>
  </si>
  <si>
    <t>Přesun sutě</t>
  </si>
  <si>
    <t>43</t>
  </si>
  <si>
    <t>997013211</t>
  </si>
  <si>
    <t>Vnitrostaveništní doprava suti a vybouraných hmot pro budovy v do 6 m ručně</t>
  </si>
  <si>
    <t>t</t>
  </si>
  <si>
    <t>798054946</t>
  </si>
  <si>
    <t>44</t>
  </si>
  <si>
    <t>997013219</t>
  </si>
  <si>
    <t>Příplatek k vnitrostaveništní dopravě suti a vybouraných hmot za zvětšenou dopravu suti ZKD 10 m</t>
  </si>
  <si>
    <t>751836740</t>
  </si>
  <si>
    <t>5,029*15 'Přepočtené koeficientem množství</t>
  </si>
  <si>
    <t>45</t>
  </si>
  <si>
    <t>997013501</t>
  </si>
  <si>
    <t>Odvoz suti a vybouraných hmot na skládku nebo meziskládku do 1 km se složením</t>
  </si>
  <si>
    <t>-1716513206</t>
  </si>
  <si>
    <t>46</t>
  </si>
  <si>
    <t>997013509</t>
  </si>
  <si>
    <t>Příplatek k odvozu suti a vybouraných hmot na skládku ZKD 1 km přes 1 km</t>
  </si>
  <si>
    <t>-1259702195</t>
  </si>
  <si>
    <t>5,029*19 'Přepočtené koeficientem množství</t>
  </si>
  <si>
    <t>47</t>
  </si>
  <si>
    <t>997013631</t>
  </si>
  <si>
    <t>Poplatek za uložení na skládce (skládkovné) stavebního odpadu směsného kód odpadu 17 09 04</t>
  </si>
  <si>
    <t>-1986684144</t>
  </si>
  <si>
    <t>998</t>
  </si>
  <si>
    <t>Přesun hmot</t>
  </si>
  <si>
    <t>41</t>
  </si>
  <si>
    <t>998018001</t>
  </si>
  <si>
    <t>Přesun hmot ruční pro budovy v do 6 m</t>
  </si>
  <si>
    <t>-816831</t>
  </si>
  <si>
    <t>42</t>
  </si>
  <si>
    <t>998018011</t>
  </si>
  <si>
    <t>Příplatek k ručnímu přesunu hmot pro budovy zděné za zvětšený přesun ZKD 100 m</t>
  </si>
  <si>
    <t>559402290</t>
  </si>
  <si>
    <t>7,685*2 'Přepočtené koeficientem množství</t>
  </si>
  <si>
    <t>PSV</t>
  </si>
  <si>
    <t>Práce a dodávky PSV</t>
  </si>
  <si>
    <t>783</t>
  </si>
  <si>
    <t>Dokončovací práce - nátěry</t>
  </si>
  <si>
    <t>38</t>
  </si>
  <si>
    <t>783000103</t>
  </si>
  <si>
    <t>Ochrana podlah nebo vodorovných ploch při provádění nátěrů položením fólie</t>
  </si>
  <si>
    <t>1710886933</t>
  </si>
  <si>
    <t>Plotová pole horní plocha při provádění nátěru výplní</t>
  </si>
  <si>
    <t>(6,415*2+3,159+6,44*2+6,95*6+6,965*5)*(0,38+0,7+1,2)</t>
  </si>
  <si>
    <t>39</t>
  </si>
  <si>
    <t>M</t>
  </si>
  <si>
    <t>58124844</t>
  </si>
  <si>
    <t>fólie pro malířské potřeby zakrývací tl 25µ 4x5m</t>
  </si>
  <si>
    <t>-405060788</t>
  </si>
  <si>
    <t>240,298*1,05 'Přepočtené koeficientem množství</t>
  </si>
  <si>
    <t>8</t>
  </si>
  <si>
    <t>783301303</t>
  </si>
  <si>
    <t>Bezoplachové odrezivění zámečnických konstrukcí</t>
  </si>
  <si>
    <t>-1518456369</t>
  </si>
  <si>
    <t>Dle metodiky URS - 3 x pohledová plocha</t>
  </si>
  <si>
    <t>Plotová pole</t>
  </si>
  <si>
    <t>(6,415*2+3,159+6,44*2+6,95*6+6,965*5)*1,43*3</t>
  </si>
  <si>
    <t>Branky</t>
  </si>
  <si>
    <t>(1,52*2,5*2+1,615*2,35)*3</t>
  </si>
  <si>
    <t>Brána</t>
  </si>
  <si>
    <t>3,3*2,5*3</t>
  </si>
  <si>
    <t>13</t>
  </si>
  <si>
    <t>783306809</t>
  </si>
  <si>
    <t>Odstranění nátěru ze zámečnických konstrukcí okartáčováním</t>
  </si>
  <si>
    <t>-112481004</t>
  </si>
  <si>
    <t>10</t>
  </si>
  <si>
    <t>783314203</t>
  </si>
  <si>
    <t>Základní antikorozní jednonásobný syntetický samozákladující nátěr zámečnických konstrukcí</t>
  </si>
  <si>
    <t>104114940</t>
  </si>
  <si>
    <t>11</t>
  </si>
  <si>
    <t>783315101</t>
  </si>
  <si>
    <t>Mezinátěr jednonásobný syntetický standardní zámečnických konstrukcí</t>
  </si>
  <si>
    <t>858330991</t>
  </si>
  <si>
    <t>783317101</t>
  </si>
  <si>
    <t>Krycí jednonásobný syntetický standardní nátěr zámečnických konstrukcí</t>
  </si>
  <si>
    <t>-1291191006</t>
  </si>
  <si>
    <t>40</t>
  </si>
  <si>
    <t>783806811</t>
  </si>
  <si>
    <t>Odstranění nátěrů z omítek oškrábáním</t>
  </si>
  <si>
    <t>-1020924122</t>
  </si>
  <si>
    <t>35</t>
  </si>
  <si>
    <t>783822121</t>
  </si>
  <si>
    <t>Tmelení prasklin šířky do 15 mm na omítkách disperzním tmelem</t>
  </si>
  <si>
    <t>m</t>
  </si>
  <si>
    <t>-637043728</t>
  </si>
  <si>
    <t>Trhliny v místě styku sloupků a podezdívky</t>
  </si>
  <si>
    <t>19*1,8*2</t>
  </si>
  <si>
    <t>36</t>
  </si>
  <si>
    <t>783823183</t>
  </si>
  <si>
    <t>Penetrační silikátový nátěr omítek stupně členitosti 5</t>
  </si>
  <si>
    <t>-316068086</t>
  </si>
  <si>
    <t>37</t>
  </si>
  <si>
    <t>783826313</t>
  </si>
  <si>
    <t>Mikroarmovací silikátový nátěr omítek</t>
  </si>
  <si>
    <t>1903920351</t>
  </si>
  <si>
    <t>VRN</t>
  </si>
  <si>
    <t>Vedlejší rozpočtové náklady</t>
  </si>
  <si>
    <t>VRN3</t>
  </si>
  <si>
    <t>Zařízení staveniště</t>
  </si>
  <si>
    <t>48</t>
  </si>
  <si>
    <t>030001000</t>
  </si>
  <si>
    <t>den</t>
  </si>
  <si>
    <t>1024</t>
  </si>
  <si>
    <t>1710504438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</si>
</sst>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Pelléova vila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25. 1. 2021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'2021 - Oprava oplocení'!J30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'2021 - Oprava oplocení'!P125</f>
        <v>0</v>
      </c>
      <c r="AV95" s="128">
        <f>'2021 - Oprava oplocení'!J33</f>
        <v>0</v>
      </c>
      <c r="AW95" s="128">
        <f>'2021 - Oprava oplocení'!J34</f>
        <v>0</v>
      </c>
      <c r="AX95" s="128">
        <f>'2021 - Oprava oplocení'!J35</f>
        <v>0</v>
      </c>
      <c r="AY95" s="128">
        <f>'2021 - Oprava oplocení'!J36</f>
        <v>0</v>
      </c>
      <c r="AZ95" s="128">
        <f>'2021 - Oprava oplocení'!F33</f>
        <v>0</v>
      </c>
      <c r="BA95" s="128">
        <f>'2021 - Oprava oplocení'!F34</f>
        <v>0</v>
      </c>
      <c r="BB95" s="128">
        <f>'2021 - Oprava oplocení'!F35</f>
        <v>0</v>
      </c>
      <c r="BC95" s="128">
        <f>'2021 - Oprava oplocení'!F36</f>
        <v>0</v>
      </c>
      <c r="BD95" s="130">
        <f>'2021 - Oprava oplocení'!F37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cGnwvQzn7qOfSiozuuWkW6cr7GsiBgf8+oPvu59po7ia2E96TlyENGuyOvxQjlSRFfI/vmpDT9ex4x/0rnUo2A==" hashValue="7I5VgFJ+P6ONaK8HMPd1y3l003NRupOpayu6OGfkSLHemaqpHcaq62AproNP9UxPVqo6B4lDn7etmsWwdPzkK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1 - Oprava oploc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83</v>
      </c>
    </row>
    <row r="4" s="1" customFormat="1" ht="24.96" customHeight="1">
      <c r="B4" s="20"/>
      <c r="D4" s="134" t="s">
        <v>84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Pelléova vila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25. 1. 2021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ROUND((SUM(BE125:BE371)),  2)</f>
        <v>0</v>
      </c>
      <c r="G33" s="38"/>
      <c r="H33" s="38"/>
      <c r="I33" s="151">
        <v>0.20999999999999999</v>
      </c>
      <c r="J33" s="150">
        <f>ROUND(((SUM(BE125:BE371))*I33),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ROUND((SUM(BF125:BF371)),  2)</f>
        <v>0</v>
      </c>
      <c r="G34" s="38"/>
      <c r="H34" s="38"/>
      <c r="I34" s="151">
        <v>0.14999999999999999</v>
      </c>
      <c r="J34" s="150">
        <f>ROUND(((SUM(BF125:BF371))*I34),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ROUND((SUM(BG125:BG371)),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ROUND((SUM(BH125:BH371)),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ROUND((SUM(BI125:BI371)),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Pelléova vila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2021 - Oprava oplocení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25. 1. 2021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88</v>
      </c>
      <c r="D94" s="172"/>
      <c r="E94" s="172"/>
      <c r="F94" s="172"/>
      <c r="G94" s="172"/>
      <c r="H94" s="172"/>
      <c r="I94" s="172"/>
      <c r="J94" s="173" t="s">
        <v>89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90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91</v>
      </c>
    </row>
    <row r="97" s="9" customFormat="1" ht="24.96" customHeight="1">
      <c r="A97" s="9"/>
      <c r="B97" s="175"/>
      <c r="C97" s="176"/>
      <c r="D97" s="177" t="s">
        <v>92</v>
      </c>
      <c r="E97" s="178"/>
      <c r="F97" s="178"/>
      <c r="G97" s="178"/>
      <c r="H97" s="178"/>
      <c r="I97" s="178"/>
      <c r="J97" s="179">
        <f>J126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93</v>
      </c>
      <c r="E98" s="184"/>
      <c r="F98" s="184"/>
      <c r="G98" s="184"/>
      <c r="H98" s="184"/>
      <c r="I98" s="184"/>
      <c r="J98" s="185">
        <f>J127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94</v>
      </c>
      <c r="E99" s="184"/>
      <c r="F99" s="184"/>
      <c r="G99" s="184"/>
      <c r="H99" s="184"/>
      <c r="I99" s="184"/>
      <c r="J99" s="185">
        <f>J232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95</v>
      </c>
      <c r="E100" s="184"/>
      <c r="F100" s="184"/>
      <c r="G100" s="184"/>
      <c r="H100" s="184"/>
      <c r="I100" s="184"/>
      <c r="J100" s="185">
        <f>J273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96</v>
      </c>
      <c r="E101" s="184"/>
      <c r="F101" s="184"/>
      <c r="G101" s="184"/>
      <c r="H101" s="184"/>
      <c r="I101" s="184"/>
      <c r="J101" s="185">
        <f>J281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5"/>
      <c r="C102" s="176"/>
      <c r="D102" s="177" t="s">
        <v>97</v>
      </c>
      <c r="E102" s="178"/>
      <c r="F102" s="178"/>
      <c r="G102" s="178"/>
      <c r="H102" s="178"/>
      <c r="I102" s="178"/>
      <c r="J102" s="179">
        <f>J285</f>
        <v>0</v>
      </c>
      <c r="K102" s="176"/>
      <c r="L102" s="18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1"/>
      <c r="C103" s="182"/>
      <c r="D103" s="183" t="s">
        <v>98</v>
      </c>
      <c r="E103" s="184"/>
      <c r="F103" s="184"/>
      <c r="G103" s="184"/>
      <c r="H103" s="184"/>
      <c r="I103" s="184"/>
      <c r="J103" s="185">
        <f>J286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5"/>
      <c r="C104" s="176"/>
      <c r="D104" s="177" t="s">
        <v>99</v>
      </c>
      <c r="E104" s="178"/>
      <c r="F104" s="178"/>
      <c r="G104" s="178"/>
      <c r="H104" s="178"/>
      <c r="I104" s="178"/>
      <c r="J104" s="179">
        <f>J369</f>
        <v>0</v>
      </c>
      <c r="K104" s="176"/>
      <c r="L104" s="18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1"/>
      <c r="C105" s="182"/>
      <c r="D105" s="183" t="s">
        <v>100</v>
      </c>
      <c r="E105" s="184"/>
      <c r="F105" s="184"/>
      <c r="G105" s="184"/>
      <c r="H105" s="184"/>
      <c r="I105" s="184"/>
      <c r="J105" s="185">
        <f>J370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101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0" t="str">
        <f>E7</f>
        <v>Pelléova vila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85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2021 - Oprava oplocení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 </v>
      </c>
      <c r="G119" s="40"/>
      <c r="H119" s="40"/>
      <c r="I119" s="32" t="s">
        <v>22</v>
      </c>
      <c r="J119" s="79" t="str">
        <f>IF(J12="","",J12)</f>
        <v>25. 1. 2021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 xml:space="preserve"> </v>
      </c>
      <c r="G121" s="40"/>
      <c r="H121" s="40"/>
      <c r="I121" s="32" t="s">
        <v>29</v>
      </c>
      <c r="J121" s="36" t="str">
        <f>E21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IF(E18="","",E18)</f>
        <v>Vyplň údaj</v>
      </c>
      <c r="G122" s="40"/>
      <c r="H122" s="40"/>
      <c r="I122" s="32" t="s">
        <v>31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87"/>
      <c r="B124" s="188"/>
      <c r="C124" s="189" t="s">
        <v>102</v>
      </c>
      <c r="D124" s="190" t="s">
        <v>58</v>
      </c>
      <c r="E124" s="190" t="s">
        <v>54</v>
      </c>
      <c r="F124" s="190" t="s">
        <v>55</v>
      </c>
      <c r="G124" s="190" t="s">
        <v>103</v>
      </c>
      <c r="H124" s="190" t="s">
        <v>104</v>
      </c>
      <c r="I124" s="190" t="s">
        <v>105</v>
      </c>
      <c r="J124" s="191" t="s">
        <v>89</v>
      </c>
      <c r="K124" s="192" t="s">
        <v>106</v>
      </c>
      <c r="L124" s="193"/>
      <c r="M124" s="100" t="s">
        <v>1</v>
      </c>
      <c r="N124" s="101" t="s">
        <v>37</v>
      </c>
      <c r="O124" s="101" t="s">
        <v>107</v>
      </c>
      <c r="P124" s="101" t="s">
        <v>108</v>
      </c>
      <c r="Q124" s="101" t="s">
        <v>109</v>
      </c>
      <c r="R124" s="101" t="s">
        <v>110</v>
      </c>
      <c r="S124" s="101" t="s">
        <v>111</v>
      </c>
      <c r="T124" s="102" t="s">
        <v>112</v>
      </c>
      <c r="U124" s="187"/>
      <c r="V124" s="187"/>
      <c r="W124" s="187"/>
      <c r="X124" s="187"/>
      <c r="Y124" s="187"/>
      <c r="Z124" s="187"/>
      <c r="AA124" s="187"/>
      <c r="AB124" s="187"/>
      <c r="AC124" s="187"/>
      <c r="AD124" s="187"/>
      <c r="AE124" s="187"/>
    </row>
    <row r="125" s="2" customFormat="1" ht="22.8" customHeight="1">
      <c r="A125" s="38"/>
      <c r="B125" s="39"/>
      <c r="C125" s="107" t="s">
        <v>113</v>
      </c>
      <c r="D125" s="40"/>
      <c r="E125" s="40"/>
      <c r="F125" s="40"/>
      <c r="G125" s="40"/>
      <c r="H125" s="40"/>
      <c r="I125" s="40"/>
      <c r="J125" s="194">
        <f>BK125</f>
        <v>0</v>
      </c>
      <c r="K125" s="40"/>
      <c r="L125" s="44"/>
      <c r="M125" s="103"/>
      <c r="N125" s="195"/>
      <c r="O125" s="104"/>
      <c r="P125" s="196">
        <f>P126+P285+P369</f>
        <v>0</v>
      </c>
      <c r="Q125" s="104"/>
      <c r="R125" s="196">
        <f>R126+R285+R369</f>
        <v>8.3018889500000004</v>
      </c>
      <c r="S125" s="104"/>
      <c r="T125" s="197">
        <f>T126+T285+T369</f>
        <v>5.02942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91</v>
      </c>
      <c r="BK125" s="198">
        <f>BK126+BK285+BK369</f>
        <v>0</v>
      </c>
    </row>
    <row r="126" s="12" customFormat="1" ht="25.92" customHeight="1">
      <c r="A126" s="12"/>
      <c r="B126" s="199"/>
      <c r="C126" s="200"/>
      <c r="D126" s="201" t="s">
        <v>72</v>
      </c>
      <c r="E126" s="202" t="s">
        <v>114</v>
      </c>
      <c r="F126" s="202" t="s">
        <v>115</v>
      </c>
      <c r="G126" s="200"/>
      <c r="H126" s="200"/>
      <c r="I126" s="203"/>
      <c r="J126" s="204">
        <f>BK126</f>
        <v>0</v>
      </c>
      <c r="K126" s="200"/>
      <c r="L126" s="205"/>
      <c r="M126" s="206"/>
      <c r="N126" s="207"/>
      <c r="O126" s="207"/>
      <c r="P126" s="208">
        <f>P127+P232+P273+P281</f>
        <v>0</v>
      </c>
      <c r="Q126" s="207"/>
      <c r="R126" s="208">
        <f>R127+R232+R273+R281</f>
        <v>7.6852918200000007</v>
      </c>
      <c r="S126" s="207"/>
      <c r="T126" s="209">
        <f>T127+T232+T273+T281</f>
        <v>5.02942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81</v>
      </c>
      <c r="AT126" s="211" t="s">
        <v>72</v>
      </c>
      <c r="AU126" s="211" t="s">
        <v>73</v>
      </c>
      <c r="AY126" s="210" t="s">
        <v>116</v>
      </c>
      <c r="BK126" s="212">
        <f>BK127+BK232+BK273+BK281</f>
        <v>0</v>
      </c>
    </row>
    <row r="127" s="12" customFormat="1" ht="22.8" customHeight="1">
      <c r="A127" s="12"/>
      <c r="B127" s="199"/>
      <c r="C127" s="200"/>
      <c r="D127" s="201" t="s">
        <v>72</v>
      </c>
      <c r="E127" s="213" t="s">
        <v>117</v>
      </c>
      <c r="F127" s="213" t="s">
        <v>118</v>
      </c>
      <c r="G127" s="200"/>
      <c r="H127" s="200"/>
      <c r="I127" s="203"/>
      <c r="J127" s="214">
        <f>BK127</f>
        <v>0</v>
      </c>
      <c r="K127" s="200"/>
      <c r="L127" s="205"/>
      <c r="M127" s="206"/>
      <c r="N127" s="207"/>
      <c r="O127" s="207"/>
      <c r="P127" s="208">
        <f>SUM(P128:P231)</f>
        <v>0</v>
      </c>
      <c r="Q127" s="207"/>
      <c r="R127" s="208">
        <f>SUM(R128:R231)</f>
        <v>7.6852918200000007</v>
      </c>
      <c r="S127" s="207"/>
      <c r="T127" s="209">
        <f>SUM(T128:T231)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81</v>
      </c>
      <c r="AT127" s="211" t="s">
        <v>72</v>
      </c>
      <c r="AU127" s="211" t="s">
        <v>81</v>
      </c>
      <c r="AY127" s="210" t="s">
        <v>116</v>
      </c>
      <c r="BK127" s="212">
        <f>SUM(BK128:BK231)</f>
        <v>0</v>
      </c>
    </row>
    <row r="128" s="2" customFormat="1" ht="21.75" customHeight="1">
      <c r="A128" s="38"/>
      <c r="B128" s="39"/>
      <c r="C128" s="215" t="s">
        <v>119</v>
      </c>
      <c r="D128" s="215" t="s">
        <v>120</v>
      </c>
      <c r="E128" s="216" t="s">
        <v>121</v>
      </c>
      <c r="F128" s="217" t="s">
        <v>122</v>
      </c>
      <c r="G128" s="218" t="s">
        <v>123</v>
      </c>
      <c r="H128" s="219">
        <v>185.81399999999999</v>
      </c>
      <c r="I128" s="220"/>
      <c r="J128" s="221">
        <f>ROUND(I128*H128,2)</f>
        <v>0</v>
      </c>
      <c r="K128" s="222"/>
      <c r="L128" s="44"/>
      <c r="M128" s="223" t="s">
        <v>1</v>
      </c>
      <c r="N128" s="224" t="s">
        <v>38</v>
      </c>
      <c r="O128" s="91"/>
      <c r="P128" s="225">
        <f>O128*H128</f>
        <v>0</v>
      </c>
      <c r="Q128" s="225">
        <v>0.0027299999999999998</v>
      </c>
      <c r="R128" s="225">
        <f>Q128*H128</f>
        <v>0.50727221999999994</v>
      </c>
      <c r="S128" s="225">
        <v>0</v>
      </c>
      <c r="T128" s="22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7" t="s">
        <v>124</v>
      </c>
      <c r="AT128" s="227" t="s">
        <v>120</v>
      </c>
      <c r="AU128" s="227" t="s">
        <v>83</v>
      </c>
      <c r="AY128" s="17" t="s">
        <v>116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7" t="s">
        <v>81</v>
      </c>
      <c r="BK128" s="228">
        <f>ROUND(I128*H128,2)</f>
        <v>0</v>
      </c>
      <c r="BL128" s="17" t="s">
        <v>124</v>
      </c>
      <c r="BM128" s="227" t="s">
        <v>125</v>
      </c>
    </row>
    <row r="129" s="13" customFormat="1">
      <c r="A129" s="13"/>
      <c r="B129" s="229"/>
      <c r="C129" s="230"/>
      <c r="D129" s="231" t="s">
        <v>126</v>
      </c>
      <c r="E129" s="232" t="s">
        <v>1</v>
      </c>
      <c r="F129" s="233" t="s">
        <v>127</v>
      </c>
      <c r="G129" s="230"/>
      <c r="H129" s="232" t="s">
        <v>1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9" t="s">
        <v>126</v>
      </c>
      <c r="AU129" s="239" t="s">
        <v>83</v>
      </c>
      <c r="AV129" s="13" t="s">
        <v>81</v>
      </c>
      <c r="AW129" s="13" t="s">
        <v>30</v>
      </c>
      <c r="AX129" s="13" t="s">
        <v>73</v>
      </c>
      <c r="AY129" s="239" t="s">
        <v>116</v>
      </c>
    </row>
    <row r="130" s="13" customFormat="1">
      <c r="A130" s="13"/>
      <c r="B130" s="229"/>
      <c r="C130" s="230"/>
      <c r="D130" s="231" t="s">
        <v>126</v>
      </c>
      <c r="E130" s="232" t="s">
        <v>1</v>
      </c>
      <c r="F130" s="233" t="s">
        <v>128</v>
      </c>
      <c r="G130" s="230"/>
      <c r="H130" s="232" t="s">
        <v>1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9" t="s">
        <v>126</v>
      </c>
      <c r="AU130" s="239" t="s">
        <v>83</v>
      </c>
      <c r="AV130" s="13" t="s">
        <v>81</v>
      </c>
      <c r="AW130" s="13" t="s">
        <v>30</v>
      </c>
      <c r="AX130" s="13" t="s">
        <v>73</v>
      </c>
      <c r="AY130" s="239" t="s">
        <v>116</v>
      </c>
    </row>
    <row r="131" s="14" customFormat="1">
      <c r="A131" s="14"/>
      <c r="B131" s="240"/>
      <c r="C131" s="241"/>
      <c r="D131" s="231" t="s">
        <v>126</v>
      </c>
      <c r="E131" s="242" t="s">
        <v>1</v>
      </c>
      <c r="F131" s="243" t="s">
        <v>129</v>
      </c>
      <c r="G131" s="241"/>
      <c r="H131" s="244">
        <v>73.775999999999996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0" t="s">
        <v>126</v>
      </c>
      <c r="AU131" s="250" t="s">
        <v>83</v>
      </c>
      <c r="AV131" s="14" t="s">
        <v>83</v>
      </c>
      <c r="AW131" s="14" t="s">
        <v>30</v>
      </c>
      <c r="AX131" s="14" t="s">
        <v>73</v>
      </c>
      <c r="AY131" s="250" t="s">
        <v>116</v>
      </c>
    </row>
    <row r="132" s="14" customFormat="1">
      <c r="A132" s="14"/>
      <c r="B132" s="240"/>
      <c r="C132" s="241"/>
      <c r="D132" s="231" t="s">
        <v>126</v>
      </c>
      <c r="E132" s="242" t="s">
        <v>1</v>
      </c>
      <c r="F132" s="243" t="s">
        <v>130</v>
      </c>
      <c r="G132" s="241"/>
      <c r="H132" s="244">
        <v>112.038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0" t="s">
        <v>126</v>
      </c>
      <c r="AU132" s="250" t="s">
        <v>83</v>
      </c>
      <c r="AV132" s="14" t="s">
        <v>83</v>
      </c>
      <c r="AW132" s="14" t="s">
        <v>30</v>
      </c>
      <c r="AX132" s="14" t="s">
        <v>73</v>
      </c>
      <c r="AY132" s="250" t="s">
        <v>116</v>
      </c>
    </row>
    <row r="133" s="15" customFormat="1">
      <c r="A133" s="15"/>
      <c r="B133" s="251"/>
      <c r="C133" s="252"/>
      <c r="D133" s="231" t="s">
        <v>126</v>
      </c>
      <c r="E133" s="253" t="s">
        <v>1</v>
      </c>
      <c r="F133" s="254" t="s">
        <v>131</v>
      </c>
      <c r="G133" s="252"/>
      <c r="H133" s="255">
        <v>185.81399999999999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1" t="s">
        <v>126</v>
      </c>
      <c r="AU133" s="261" t="s">
        <v>83</v>
      </c>
      <c r="AV133" s="15" t="s">
        <v>124</v>
      </c>
      <c r="AW133" s="15" t="s">
        <v>30</v>
      </c>
      <c r="AX133" s="15" t="s">
        <v>81</v>
      </c>
      <c r="AY133" s="261" t="s">
        <v>116</v>
      </c>
    </row>
    <row r="134" s="2" customFormat="1" ht="21.75" customHeight="1">
      <c r="A134" s="38"/>
      <c r="B134" s="39"/>
      <c r="C134" s="215" t="s">
        <v>132</v>
      </c>
      <c r="D134" s="215" t="s">
        <v>120</v>
      </c>
      <c r="E134" s="216" t="s">
        <v>133</v>
      </c>
      <c r="F134" s="217" t="s">
        <v>134</v>
      </c>
      <c r="G134" s="218" t="s">
        <v>123</v>
      </c>
      <c r="H134" s="219">
        <v>289.13600000000002</v>
      </c>
      <c r="I134" s="220"/>
      <c r="J134" s="221">
        <f>ROUND(I134*H134,2)</f>
        <v>0</v>
      </c>
      <c r="K134" s="222"/>
      <c r="L134" s="44"/>
      <c r="M134" s="223" t="s">
        <v>1</v>
      </c>
      <c r="N134" s="224" t="s">
        <v>38</v>
      </c>
      <c r="O134" s="91"/>
      <c r="P134" s="225">
        <f>O134*H134</f>
        <v>0</v>
      </c>
      <c r="Q134" s="225">
        <v>0.01457</v>
      </c>
      <c r="R134" s="225">
        <f>Q134*H134</f>
        <v>4.21271152</v>
      </c>
      <c r="S134" s="225">
        <v>0</v>
      </c>
      <c r="T134" s="22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7" t="s">
        <v>124</v>
      </c>
      <c r="AT134" s="227" t="s">
        <v>120</v>
      </c>
      <c r="AU134" s="227" t="s">
        <v>83</v>
      </c>
      <c r="AY134" s="17" t="s">
        <v>116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7" t="s">
        <v>81</v>
      </c>
      <c r="BK134" s="228">
        <f>ROUND(I134*H134,2)</f>
        <v>0</v>
      </c>
      <c r="BL134" s="17" t="s">
        <v>124</v>
      </c>
      <c r="BM134" s="227" t="s">
        <v>135</v>
      </c>
    </row>
    <row r="135" s="13" customFormat="1">
      <c r="A135" s="13"/>
      <c r="B135" s="229"/>
      <c r="C135" s="230"/>
      <c r="D135" s="231" t="s">
        <v>126</v>
      </c>
      <c r="E135" s="232" t="s">
        <v>1</v>
      </c>
      <c r="F135" s="233" t="s">
        <v>127</v>
      </c>
      <c r="G135" s="230"/>
      <c r="H135" s="232" t="s">
        <v>1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9" t="s">
        <v>126</v>
      </c>
      <c r="AU135" s="239" t="s">
        <v>83</v>
      </c>
      <c r="AV135" s="13" t="s">
        <v>81</v>
      </c>
      <c r="AW135" s="13" t="s">
        <v>30</v>
      </c>
      <c r="AX135" s="13" t="s">
        <v>73</v>
      </c>
      <c r="AY135" s="239" t="s">
        <v>116</v>
      </c>
    </row>
    <row r="136" s="13" customFormat="1">
      <c r="A136" s="13"/>
      <c r="B136" s="229"/>
      <c r="C136" s="230"/>
      <c r="D136" s="231" t="s">
        <v>126</v>
      </c>
      <c r="E136" s="232" t="s">
        <v>1</v>
      </c>
      <c r="F136" s="233" t="s">
        <v>128</v>
      </c>
      <c r="G136" s="230"/>
      <c r="H136" s="232" t="s">
        <v>1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126</v>
      </c>
      <c r="AU136" s="239" t="s">
        <v>83</v>
      </c>
      <c r="AV136" s="13" t="s">
        <v>81</v>
      </c>
      <c r="AW136" s="13" t="s">
        <v>30</v>
      </c>
      <c r="AX136" s="13" t="s">
        <v>73</v>
      </c>
      <c r="AY136" s="239" t="s">
        <v>116</v>
      </c>
    </row>
    <row r="137" s="14" customFormat="1">
      <c r="A137" s="14"/>
      <c r="B137" s="240"/>
      <c r="C137" s="241"/>
      <c r="D137" s="231" t="s">
        <v>126</v>
      </c>
      <c r="E137" s="242" t="s">
        <v>1</v>
      </c>
      <c r="F137" s="243" t="s">
        <v>129</v>
      </c>
      <c r="G137" s="241"/>
      <c r="H137" s="244">
        <v>73.775999999999996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0" t="s">
        <v>126</v>
      </c>
      <c r="AU137" s="250" t="s">
        <v>83</v>
      </c>
      <c r="AV137" s="14" t="s">
        <v>83</v>
      </c>
      <c r="AW137" s="14" t="s">
        <v>30</v>
      </c>
      <c r="AX137" s="14" t="s">
        <v>73</v>
      </c>
      <c r="AY137" s="250" t="s">
        <v>116</v>
      </c>
    </row>
    <row r="138" s="14" customFormat="1">
      <c r="A138" s="14"/>
      <c r="B138" s="240"/>
      <c r="C138" s="241"/>
      <c r="D138" s="231" t="s">
        <v>126</v>
      </c>
      <c r="E138" s="242" t="s">
        <v>1</v>
      </c>
      <c r="F138" s="243" t="s">
        <v>130</v>
      </c>
      <c r="G138" s="241"/>
      <c r="H138" s="244">
        <v>112.038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0" t="s">
        <v>126</v>
      </c>
      <c r="AU138" s="250" t="s">
        <v>83</v>
      </c>
      <c r="AV138" s="14" t="s">
        <v>83</v>
      </c>
      <c r="AW138" s="14" t="s">
        <v>30</v>
      </c>
      <c r="AX138" s="14" t="s">
        <v>73</v>
      </c>
      <c r="AY138" s="250" t="s">
        <v>116</v>
      </c>
    </row>
    <row r="139" s="13" customFormat="1">
      <c r="A139" s="13"/>
      <c r="B139" s="229"/>
      <c r="C139" s="230"/>
      <c r="D139" s="231" t="s">
        <v>126</v>
      </c>
      <c r="E139" s="232" t="s">
        <v>1</v>
      </c>
      <c r="F139" s="233" t="s">
        <v>136</v>
      </c>
      <c r="G139" s="230"/>
      <c r="H139" s="232" t="s">
        <v>1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9" t="s">
        <v>126</v>
      </c>
      <c r="AU139" s="239" t="s">
        <v>83</v>
      </c>
      <c r="AV139" s="13" t="s">
        <v>81</v>
      </c>
      <c r="AW139" s="13" t="s">
        <v>30</v>
      </c>
      <c r="AX139" s="13" t="s">
        <v>73</v>
      </c>
      <c r="AY139" s="239" t="s">
        <v>116</v>
      </c>
    </row>
    <row r="140" s="14" customFormat="1">
      <c r="A140" s="14"/>
      <c r="B140" s="240"/>
      <c r="C140" s="241"/>
      <c r="D140" s="231" t="s">
        <v>126</v>
      </c>
      <c r="E140" s="242" t="s">
        <v>1</v>
      </c>
      <c r="F140" s="243" t="s">
        <v>137</v>
      </c>
      <c r="G140" s="241"/>
      <c r="H140" s="244">
        <v>4.5659999999999998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0" t="s">
        <v>126</v>
      </c>
      <c r="AU140" s="250" t="s">
        <v>83</v>
      </c>
      <c r="AV140" s="14" t="s">
        <v>83</v>
      </c>
      <c r="AW140" s="14" t="s">
        <v>30</v>
      </c>
      <c r="AX140" s="14" t="s">
        <v>73</v>
      </c>
      <c r="AY140" s="250" t="s">
        <v>116</v>
      </c>
    </row>
    <row r="141" s="14" customFormat="1">
      <c r="A141" s="14"/>
      <c r="B141" s="240"/>
      <c r="C141" s="241"/>
      <c r="D141" s="231" t="s">
        <v>126</v>
      </c>
      <c r="E141" s="242" t="s">
        <v>1</v>
      </c>
      <c r="F141" s="243" t="s">
        <v>138</v>
      </c>
      <c r="G141" s="241"/>
      <c r="H141" s="244">
        <v>53.695999999999998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0" t="s">
        <v>126</v>
      </c>
      <c r="AU141" s="250" t="s">
        <v>83</v>
      </c>
      <c r="AV141" s="14" t="s">
        <v>83</v>
      </c>
      <c r="AW141" s="14" t="s">
        <v>30</v>
      </c>
      <c r="AX141" s="14" t="s">
        <v>73</v>
      </c>
      <c r="AY141" s="250" t="s">
        <v>116</v>
      </c>
    </row>
    <row r="142" s="13" customFormat="1">
      <c r="A142" s="13"/>
      <c r="B142" s="229"/>
      <c r="C142" s="230"/>
      <c r="D142" s="231" t="s">
        <v>126</v>
      </c>
      <c r="E142" s="232" t="s">
        <v>1</v>
      </c>
      <c r="F142" s="233" t="s">
        <v>139</v>
      </c>
      <c r="G142" s="230"/>
      <c r="H142" s="232" t="s">
        <v>1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9" t="s">
        <v>126</v>
      </c>
      <c r="AU142" s="239" t="s">
        <v>83</v>
      </c>
      <c r="AV142" s="13" t="s">
        <v>81</v>
      </c>
      <c r="AW142" s="13" t="s">
        <v>30</v>
      </c>
      <c r="AX142" s="13" t="s">
        <v>73</v>
      </c>
      <c r="AY142" s="239" t="s">
        <v>116</v>
      </c>
    </row>
    <row r="143" s="14" customFormat="1">
      <c r="A143" s="14"/>
      <c r="B143" s="240"/>
      <c r="C143" s="241"/>
      <c r="D143" s="231" t="s">
        <v>126</v>
      </c>
      <c r="E143" s="242" t="s">
        <v>1</v>
      </c>
      <c r="F143" s="243" t="s">
        <v>140</v>
      </c>
      <c r="G143" s="241"/>
      <c r="H143" s="244">
        <v>26.5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0" t="s">
        <v>126</v>
      </c>
      <c r="AU143" s="250" t="s">
        <v>83</v>
      </c>
      <c r="AV143" s="14" t="s">
        <v>83</v>
      </c>
      <c r="AW143" s="14" t="s">
        <v>30</v>
      </c>
      <c r="AX143" s="14" t="s">
        <v>73</v>
      </c>
      <c r="AY143" s="250" t="s">
        <v>116</v>
      </c>
    </row>
    <row r="144" s="13" customFormat="1">
      <c r="A144" s="13"/>
      <c r="B144" s="229"/>
      <c r="C144" s="230"/>
      <c r="D144" s="231" t="s">
        <v>126</v>
      </c>
      <c r="E144" s="232" t="s">
        <v>1</v>
      </c>
      <c r="F144" s="233" t="s">
        <v>141</v>
      </c>
      <c r="G144" s="230"/>
      <c r="H144" s="232" t="s">
        <v>1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126</v>
      </c>
      <c r="AU144" s="239" t="s">
        <v>83</v>
      </c>
      <c r="AV144" s="13" t="s">
        <v>81</v>
      </c>
      <c r="AW144" s="13" t="s">
        <v>30</v>
      </c>
      <c r="AX144" s="13" t="s">
        <v>73</v>
      </c>
      <c r="AY144" s="239" t="s">
        <v>116</v>
      </c>
    </row>
    <row r="145" s="14" customFormat="1">
      <c r="A145" s="14"/>
      <c r="B145" s="240"/>
      <c r="C145" s="241"/>
      <c r="D145" s="231" t="s">
        <v>126</v>
      </c>
      <c r="E145" s="242" t="s">
        <v>1</v>
      </c>
      <c r="F145" s="243" t="s">
        <v>142</v>
      </c>
      <c r="G145" s="241"/>
      <c r="H145" s="244">
        <v>18.559999999999999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0" t="s">
        <v>126</v>
      </c>
      <c r="AU145" s="250" t="s">
        <v>83</v>
      </c>
      <c r="AV145" s="14" t="s">
        <v>83</v>
      </c>
      <c r="AW145" s="14" t="s">
        <v>30</v>
      </c>
      <c r="AX145" s="14" t="s">
        <v>73</v>
      </c>
      <c r="AY145" s="250" t="s">
        <v>116</v>
      </c>
    </row>
    <row r="146" s="15" customFormat="1">
      <c r="A146" s="15"/>
      <c r="B146" s="251"/>
      <c r="C146" s="252"/>
      <c r="D146" s="231" t="s">
        <v>126</v>
      </c>
      <c r="E146" s="253" t="s">
        <v>1</v>
      </c>
      <c r="F146" s="254" t="s">
        <v>131</v>
      </c>
      <c r="G146" s="252"/>
      <c r="H146" s="255">
        <v>289.13600000000002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1" t="s">
        <v>126</v>
      </c>
      <c r="AU146" s="261" t="s">
        <v>83</v>
      </c>
      <c r="AV146" s="15" t="s">
        <v>124</v>
      </c>
      <c r="AW146" s="15" t="s">
        <v>30</v>
      </c>
      <c r="AX146" s="15" t="s">
        <v>81</v>
      </c>
      <c r="AY146" s="261" t="s">
        <v>116</v>
      </c>
    </row>
    <row r="147" s="2" customFormat="1" ht="21.75" customHeight="1">
      <c r="A147" s="38"/>
      <c r="B147" s="39"/>
      <c r="C147" s="215" t="s">
        <v>143</v>
      </c>
      <c r="D147" s="215" t="s">
        <v>120</v>
      </c>
      <c r="E147" s="216" t="s">
        <v>144</v>
      </c>
      <c r="F147" s="217" t="s">
        <v>145</v>
      </c>
      <c r="G147" s="218" t="s">
        <v>123</v>
      </c>
      <c r="H147" s="219">
        <v>35</v>
      </c>
      <c r="I147" s="220"/>
      <c r="J147" s="221">
        <f>ROUND(I147*H147,2)</f>
        <v>0</v>
      </c>
      <c r="K147" s="222"/>
      <c r="L147" s="44"/>
      <c r="M147" s="223" t="s">
        <v>1</v>
      </c>
      <c r="N147" s="224" t="s">
        <v>38</v>
      </c>
      <c r="O147" s="91"/>
      <c r="P147" s="225">
        <f>O147*H147</f>
        <v>0</v>
      </c>
      <c r="Q147" s="225">
        <v>0.027300000000000001</v>
      </c>
      <c r="R147" s="225">
        <f>Q147*H147</f>
        <v>0.95550000000000002</v>
      </c>
      <c r="S147" s="225">
        <v>0</v>
      </c>
      <c r="T147" s="22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7" t="s">
        <v>124</v>
      </c>
      <c r="AT147" s="227" t="s">
        <v>120</v>
      </c>
      <c r="AU147" s="227" t="s">
        <v>83</v>
      </c>
      <c r="AY147" s="17" t="s">
        <v>116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7" t="s">
        <v>81</v>
      </c>
      <c r="BK147" s="228">
        <f>ROUND(I147*H147,2)</f>
        <v>0</v>
      </c>
      <c r="BL147" s="17" t="s">
        <v>124</v>
      </c>
      <c r="BM147" s="227" t="s">
        <v>146</v>
      </c>
    </row>
    <row r="148" s="2" customFormat="1" ht="33" customHeight="1">
      <c r="A148" s="38"/>
      <c r="B148" s="39"/>
      <c r="C148" s="215" t="s">
        <v>147</v>
      </c>
      <c r="D148" s="215" t="s">
        <v>120</v>
      </c>
      <c r="E148" s="216" t="s">
        <v>148</v>
      </c>
      <c r="F148" s="217" t="s">
        <v>149</v>
      </c>
      <c r="G148" s="218" t="s">
        <v>123</v>
      </c>
      <c r="H148" s="219">
        <v>103.322</v>
      </c>
      <c r="I148" s="220"/>
      <c r="J148" s="221">
        <f>ROUND(I148*H148,2)</f>
        <v>0</v>
      </c>
      <c r="K148" s="222"/>
      <c r="L148" s="44"/>
      <c r="M148" s="223" t="s">
        <v>1</v>
      </c>
      <c r="N148" s="224" t="s">
        <v>38</v>
      </c>
      <c r="O148" s="91"/>
      <c r="P148" s="225">
        <f>O148*H148</f>
        <v>0</v>
      </c>
      <c r="Q148" s="225">
        <v>0.0027299999999999998</v>
      </c>
      <c r="R148" s="225">
        <f>Q148*H148</f>
        <v>0.28206905999999998</v>
      </c>
      <c r="S148" s="225">
        <v>0</v>
      </c>
      <c r="T148" s="22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7" t="s">
        <v>124</v>
      </c>
      <c r="AT148" s="227" t="s">
        <v>120</v>
      </c>
      <c r="AU148" s="227" t="s">
        <v>83</v>
      </c>
      <c r="AY148" s="17" t="s">
        <v>116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81</v>
      </c>
      <c r="BK148" s="228">
        <f>ROUND(I148*H148,2)</f>
        <v>0</v>
      </c>
      <c r="BL148" s="17" t="s">
        <v>124</v>
      </c>
      <c r="BM148" s="227" t="s">
        <v>150</v>
      </c>
    </row>
    <row r="149" s="13" customFormat="1">
      <c r="A149" s="13"/>
      <c r="B149" s="229"/>
      <c r="C149" s="230"/>
      <c r="D149" s="231" t="s">
        <v>126</v>
      </c>
      <c r="E149" s="232" t="s">
        <v>1</v>
      </c>
      <c r="F149" s="233" t="s">
        <v>136</v>
      </c>
      <c r="G149" s="230"/>
      <c r="H149" s="232" t="s">
        <v>1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126</v>
      </c>
      <c r="AU149" s="239" t="s">
        <v>83</v>
      </c>
      <c r="AV149" s="13" t="s">
        <v>81</v>
      </c>
      <c r="AW149" s="13" t="s">
        <v>30</v>
      </c>
      <c r="AX149" s="13" t="s">
        <v>73</v>
      </c>
      <c r="AY149" s="239" t="s">
        <v>116</v>
      </c>
    </row>
    <row r="150" s="14" customFormat="1">
      <c r="A150" s="14"/>
      <c r="B150" s="240"/>
      <c r="C150" s="241"/>
      <c r="D150" s="231" t="s">
        <v>126</v>
      </c>
      <c r="E150" s="242" t="s">
        <v>1</v>
      </c>
      <c r="F150" s="243" t="s">
        <v>137</v>
      </c>
      <c r="G150" s="241"/>
      <c r="H150" s="244">
        <v>4.5659999999999998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0" t="s">
        <v>126</v>
      </c>
      <c r="AU150" s="250" t="s">
        <v>83</v>
      </c>
      <c r="AV150" s="14" t="s">
        <v>83</v>
      </c>
      <c r="AW150" s="14" t="s">
        <v>30</v>
      </c>
      <c r="AX150" s="14" t="s">
        <v>73</v>
      </c>
      <c r="AY150" s="250" t="s">
        <v>116</v>
      </c>
    </row>
    <row r="151" s="14" customFormat="1">
      <c r="A151" s="14"/>
      <c r="B151" s="240"/>
      <c r="C151" s="241"/>
      <c r="D151" s="231" t="s">
        <v>126</v>
      </c>
      <c r="E151" s="242" t="s">
        <v>1</v>
      </c>
      <c r="F151" s="243" t="s">
        <v>138</v>
      </c>
      <c r="G151" s="241"/>
      <c r="H151" s="244">
        <v>53.695999999999998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0" t="s">
        <v>126</v>
      </c>
      <c r="AU151" s="250" t="s">
        <v>83</v>
      </c>
      <c r="AV151" s="14" t="s">
        <v>83</v>
      </c>
      <c r="AW151" s="14" t="s">
        <v>30</v>
      </c>
      <c r="AX151" s="14" t="s">
        <v>73</v>
      </c>
      <c r="AY151" s="250" t="s">
        <v>116</v>
      </c>
    </row>
    <row r="152" s="13" customFormat="1">
      <c r="A152" s="13"/>
      <c r="B152" s="229"/>
      <c r="C152" s="230"/>
      <c r="D152" s="231" t="s">
        <v>126</v>
      </c>
      <c r="E152" s="232" t="s">
        <v>1</v>
      </c>
      <c r="F152" s="233" t="s">
        <v>139</v>
      </c>
      <c r="G152" s="230"/>
      <c r="H152" s="232" t="s">
        <v>1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126</v>
      </c>
      <c r="AU152" s="239" t="s">
        <v>83</v>
      </c>
      <c r="AV152" s="13" t="s">
        <v>81</v>
      </c>
      <c r="AW152" s="13" t="s">
        <v>30</v>
      </c>
      <c r="AX152" s="13" t="s">
        <v>73</v>
      </c>
      <c r="AY152" s="239" t="s">
        <v>116</v>
      </c>
    </row>
    <row r="153" s="14" customFormat="1">
      <c r="A153" s="14"/>
      <c r="B153" s="240"/>
      <c r="C153" s="241"/>
      <c r="D153" s="231" t="s">
        <v>126</v>
      </c>
      <c r="E153" s="242" t="s">
        <v>1</v>
      </c>
      <c r="F153" s="243" t="s">
        <v>140</v>
      </c>
      <c r="G153" s="241"/>
      <c r="H153" s="244">
        <v>26.5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0" t="s">
        <v>126</v>
      </c>
      <c r="AU153" s="250" t="s">
        <v>83</v>
      </c>
      <c r="AV153" s="14" t="s">
        <v>83</v>
      </c>
      <c r="AW153" s="14" t="s">
        <v>30</v>
      </c>
      <c r="AX153" s="14" t="s">
        <v>73</v>
      </c>
      <c r="AY153" s="250" t="s">
        <v>116</v>
      </c>
    </row>
    <row r="154" s="13" customFormat="1">
      <c r="A154" s="13"/>
      <c r="B154" s="229"/>
      <c r="C154" s="230"/>
      <c r="D154" s="231" t="s">
        <v>126</v>
      </c>
      <c r="E154" s="232" t="s">
        <v>1</v>
      </c>
      <c r="F154" s="233" t="s">
        <v>141</v>
      </c>
      <c r="G154" s="230"/>
      <c r="H154" s="232" t="s">
        <v>1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9" t="s">
        <v>126</v>
      </c>
      <c r="AU154" s="239" t="s">
        <v>83</v>
      </c>
      <c r="AV154" s="13" t="s">
        <v>81</v>
      </c>
      <c r="AW154" s="13" t="s">
        <v>30</v>
      </c>
      <c r="AX154" s="13" t="s">
        <v>73</v>
      </c>
      <c r="AY154" s="239" t="s">
        <v>116</v>
      </c>
    </row>
    <row r="155" s="14" customFormat="1">
      <c r="A155" s="14"/>
      <c r="B155" s="240"/>
      <c r="C155" s="241"/>
      <c r="D155" s="231" t="s">
        <v>126</v>
      </c>
      <c r="E155" s="242" t="s">
        <v>1</v>
      </c>
      <c r="F155" s="243" t="s">
        <v>142</v>
      </c>
      <c r="G155" s="241"/>
      <c r="H155" s="244">
        <v>18.559999999999999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0" t="s">
        <v>126</v>
      </c>
      <c r="AU155" s="250" t="s">
        <v>83</v>
      </c>
      <c r="AV155" s="14" t="s">
        <v>83</v>
      </c>
      <c r="AW155" s="14" t="s">
        <v>30</v>
      </c>
      <c r="AX155" s="14" t="s">
        <v>73</v>
      </c>
      <c r="AY155" s="250" t="s">
        <v>116</v>
      </c>
    </row>
    <row r="156" s="15" customFormat="1">
      <c r="A156" s="15"/>
      <c r="B156" s="251"/>
      <c r="C156" s="252"/>
      <c r="D156" s="231" t="s">
        <v>126</v>
      </c>
      <c r="E156" s="253" t="s">
        <v>1</v>
      </c>
      <c r="F156" s="254" t="s">
        <v>131</v>
      </c>
      <c r="G156" s="252"/>
      <c r="H156" s="255">
        <v>103.322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1" t="s">
        <v>126</v>
      </c>
      <c r="AU156" s="261" t="s">
        <v>83</v>
      </c>
      <c r="AV156" s="15" t="s">
        <v>124</v>
      </c>
      <c r="AW156" s="15" t="s">
        <v>30</v>
      </c>
      <c r="AX156" s="15" t="s">
        <v>81</v>
      </c>
      <c r="AY156" s="261" t="s">
        <v>116</v>
      </c>
    </row>
    <row r="157" s="2" customFormat="1" ht="33" customHeight="1">
      <c r="A157" s="38"/>
      <c r="B157" s="39"/>
      <c r="C157" s="215" t="s">
        <v>151</v>
      </c>
      <c r="D157" s="215" t="s">
        <v>120</v>
      </c>
      <c r="E157" s="216" t="s">
        <v>152</v>
      </c>
      <c r="F157" s="217" t="s">
        <v>153</v>
      </c>
      <c r="G157" s="218" t="s">
        <v>123</v>
      </c>
      <c r="H157" s="219">
        <v>70</v>
      </c>
      <c r="I157" s="220"/>
      <c r="J157" s="221">
        <f>ROUND(I157*H157,2)</f>
        <v>0</v>
      </c>
      <c r="K157" s="222"/>
      <c r="L157" s="44"/>
      <c r="M157" s="223" t="s">
        <v>1</v>
      </c>
      <c r="N157" s="224" t="s">
        <v>38</v>
      </c>
      <c r="O157" s="91"/>
      <c r="P157" s="225">
        <f>O157*H157</f>
        <v>0</v>
      </c>
      <c r="Q157" s="225">
        <v>0.010500000000000001</v>
      </c>
      <c r="R157" s="225">
        <f>Q157*H157</f>
        <v>0.7350000000000001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124</v>
      </c>
      <c r="AT157" s="227" t="s">
        <v>120</v>
      </c>
      <c r="AU157" s="227" t="s">
        <v>83</v>
      </c>
      <c r="AY157" s="17" t="s">
        <v>116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81</v>
      </c>
      <c r="BK157" s="228">
        <f>ROUND(I157*H157,2)</f>
        <v>0</v>
      </c>
      <c r="BL157" s="17" t="s">
        <v>124</v>
      </c>
      <c r="BM157" s="227" t="s">
        <v>154</v>
      </c>
    </row>
    <row r="158" s="2" customFormat="1" ht="16.5" customHeight="1">
      <c r="A158" s="38"/>
      <c r="B158" s="39"/>
      <c r="C158" s="215" t="s">
        <v>155</v>
      </c>
      <c r="D158" s="215" t="s">
        <v>120</v>
      </c>
      <c r="E158" s="216" t="s">
        <v>156</v>
      </c>
      <c r="F158" s="217" t="s">
        <v>157</v>
      </c>
      <c r="G158" s="218" t="s">
        <v>123</v>
      </c>
      <c r="H158" s="219">
        <v>333.661</v>
      </c>
      <c r="I158" s="220"/>
      <c r="J158" s="221">
        <f>ROUND(I158*H158,2)</f>
        <v>0</v>
      </c>
      <c r="K158" s="222"/>
      <c r="L158" s="44"/>
      <c r="M158" s="223" t="s">
        <v>1</v>
      </c>
      <c r="N158" s="224" t="s">
        <v>38</v>
      </c>
      <c r="O158" s="91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7" t="s">
        <v>124</v>
      </c>
      <c r="AT158" s="227" t="s">
        <v>120</v>
      </c>
      <c r="AU158" s="227" t="s">
        <v>83</v>
      </c>
      <c r="AY158" s="17" t="s">
        <v>116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7" t="s">
        <v>81</v>
      </c>
      <c r="BK158" s="228">
        <f>ROUND(I158*H158,2)</f>
        <v>0</v>
      </c>
      <c r="BL158" s="17" t="s">
        <v>124</v>
      </c>
      <c r="BM158" s="227" t="s">
        <v>158</v>
      </c>
    </row>
    <row r="159" s="13" customFormat="1">
      <c r="A159" s="13"/>
      <c r="B159" s="229"/>
      <c r="C159" s="230"/>
      <c r="D159" s="231" t="s">
        <v>126</v>
      </c>
      <c r="E159" s="232" t="s">
        <v>1</v>
      </c>
      <c r="F159" s="233" t="s">
        <v>127</v>
      </c>
      <c r="G159" s="230"/>
      <c r="H159" s="232" t="s">
        <v>1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126</v>
      </c>
      <c r="AU159" s="239" t="s">
        <v>83</v>
      </c>
      <c r="AV159" s="13" t="s">
        <v>81</v>
      </c>
      <c r="AW159" s="13" t="s">
        <v>30</v>
      </c>
      <c r="AX159" s="13" t="s">
        <v>73</v>
      </c>
      <c r="AY159" s="239" t="s">
        <v>116</v>
      </c>
    </row>
    <row r="160" s="13" customFormat="1">
      <c r="A160" s="13"/>
      <c r="B160" s="229"/>
      <c r="C160" s="230"/>
      <c r="D160" s="231" t="s">
        <v>126</v>
      </c>
      <c r="E160" s="232" t="s">
        <v>1</v>
      </c>
      <c r="F160" s="233" t="s">
        <v>159</v>
      </c>
      <c r="G160" s="230"/>
      <c r="H160" s="232" t="s">
        <v>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126</v>
      </c>
      <c r="AU160" s="239" t="s">
        <v>83</v>
      </c>
      <c r="AV160" s="13" t="s">
        <v>81</v>
      </c>
      <c r="AW160" s="13" t="s">
        <v>30</v>
      </c>
      <c r="AX160" s="13" t="s">
        <v>73</v>
      </c>
      <c r="AY160" s="239" t="s">
        <v>116</v>
      </c>
    </row>
    <row r="161" s="14" customFormat="1">
      <c r="A161" s="14"/>
      <c r="B161" s="240"/>
      <c r="C161" s="241"/>
      <c r="D161" s="231" t="s">
        <v>126</v>
      </c>
      <c r="E161" s="242" t="s">
        <v>1</v>
      </c>
      <c r="F161" s="243" t="s">
        <v>160</v>
      </c>
      <c r="G161" s="241"/>
      <c r="H161" s="244">
        <v>113.82599999999999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126</v>
      </c>
      <c r="AU161" s="250" t="s">
        <v>83</v>
      </c>
      <c r="AV161" s="14" t="s">
        <v>83</v>
      </c>
      <c r="AW161" s="14" t="s">
        <v>30</v>
      </c>
      <c r="AX161" s="14" t="s">
        <v>73</v>
      </c>
      <c r="AY161" s="250" t="s">
        <v>116</v>
      </c>
    </row>
    <row r="162" s="14" customFormat="1">
      <c r="A162" s="14"/>
      <c r="B162" s="240"/>
      <c r="C162" s="241"/>
      <c r="D162" s="231" t="s">
        <v>126</v>
      </c>
      <c r="E162" s="242" t="s">
        <v>1</v>
      </c>
      <c r="F162" s="243" t="s">
        <v>130</v>
      </c>
      <c r="G162" s="241"/>
      <c r="H162" s="244">
        <v>112.038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126</v>
      </c>
      <c r="AU162" s="250" t="s">
        <v>83</v>
      </c>
      <c r="AV162" s="14" t="s">
        <v>83</v>
      </c>
      <c r="AW162" s="14" t="s">
        <v>30</v>
      </c>
      <c r="AX162" s="14" t="s">
        <v>73</v>
      </c>
      <c r="AY162" s="250" t="s">
        <v>116</v>
      </c>
    </row>
    <row r="163" s="13" customFormat="1">
      <c r="A163" s="13"/>
      <c r="B163" s="229"/>
      <c r="C163" s="230"/>
      <c r="D163" s="231" t="s">
        <v>126</v>
      </c>
      <c r="E163" s="232" t="s">
        <v>1</v>
      </c>
      <c r="F163" s="233" t="s">
        <v>136</v>
      </c>
      <c r="G163" s="230"/>
      <c r="H163" s="232" t="s">
        <v>1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126</v>
      </c>
      <c r="AU163" s="239" t="s">
        <v>83</v>
      </c>
      <c r="AV163" s="13" t="s">
        <v>81</v>
      </c>
      <c r="AW163" s="13" t="s">
        <v>30</v>
      </c>
      <c r="AX163" s="13" t="s">
        <v>73</v>
      </c>
      <c r="AY163" s="239" t="s">
        <v>116</v>
      </c>
    </row>
    <row r="164" s="14" customFormat="1">
      <c r="A164" s="14"/>
      <c r="B164" s="240"/>
      <c r="C164" s="241"/>
      <c r="D164" s="231" t="s">
        <v>126</v>
      </c>
      <c r="E164" s="242" t="s">
        <v>1</v>
      </c>
      <c r="F164" s="243" t="s">
        <v>161</v>
      </c>
      <c r="G164" s="241"/>
      <c r="H164" s="244">
        <v>4.8159999999999998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126</v>
      </c>
      <c r="AU164" s="250" t="s">
        <v>83</v>
      </c>
      <c r="AV164" s="14" t="s">
        <v>83</v>
      </c>
      <c r="AW164" s="14" t="s">
        <v>30</v>
      </c>
      <c r="AX164" s="14" t="s">
        <v>73</v>
      </c>
      <c r="AY164" s="250" t="s">
        <v>116</v>
      </c>
    </row>
    <row r="165" s="14" customFormat="1">
      <c r="A165" s="14"/>
      <c r="B165" s="240"/>
      <c r="C165" s="241"/>
      <c r="D165" s="231" t="s">
        <v>126</v>
      </c>
      <c r="E165" s="242" t="s">
        <v>1</v>
      </c>
      <c r="F165" s="243" t="s">
        <v>162</v>
      </c>
      <c r="G165" s="241"/>
      <c r="H165" s="244">
        <v>55.396000000000001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0" t="s">
        <v>126</v>
      </c>
      <c r="AU165" s="250" t="s">
        <v>83</v>
      </c>
      <c r="AV165" s="14" t="s">
        <v>83</v>
      </c>
      <c r="AW165" s="14" t="s">
        <v>30</v>
      </c>
      <c r="AX165" s="14" t="s">
        <v>73</v>
      </c>
      <c r="AY165" s="250" t="s">
        <v>116</v>
      </c>
    </row>
    <row r="166" s="13" customFormat="1">
      <c r="A166" s="13"/>
      <c r="B166" s="229"/>
      <c r="C166" s="230"/>
      <c r="D166" s="231" t="s">
        <v>126</v>
      </c>
      <c r="E166" s="232" t="s">
        <v>1</v>
      </c>
      <c r="F166" s="233" t="s">
        <v>139</v>
      </c>
      <c r="G166" s="230"/>
      <c r="H166" s="232" t="s">
        <v>1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126</v>
      </c>
      <c r="AU166" s="239" t="s">
        <v>83</v>
      </c>
      <c r="AV166" s="13" t="s">
        <v>81</v>
      </c>
      <c r="AW166" s="13" t="s">
        <v>30</v>
      </c>
      <c r="AX166" s="13" t="s">
        <v>73</v>
      </c>
      <c r="AY166" s="239" t="s">
        <v>116</v>
      </c>
    </row>
    <row r="167" s="14" customFormat="1">
      <c r="A167" s="14"/>
      <c r="B167" s="240"/>
      <c r="C167" s="241"/>
      <c r="D167" s="231" t="s">
        <v>126</v>
      </c>
      <c r="E167" s="242" t="s">
        <v>1</v>
      </c>
      <c r="F167" s="243" t="s">
        <v>163</v>
      </c>
      <c r="G167" s="241"/>
      <c r="H167" s="244">
        <v>27.75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0" t="s">
        <v>126</v>
      </c>
      <c r="AU167" s="250" t="s">
        <v>83</v>
      </c>
      <c r="AV167" s="14" t="s">
        <v>83</v>
      </c>
      <c r="AW167" s="14" t="s">
        <v>30</v>
      </c>
      <c r="AX167" s="14" t="s">
        <v>73</v>
      </c>
      <c r="AY167" s="250" t="s">
        <v>116</v>
      </c>
    </row>
    <row r="168" s="13" customFormat="1">
      <c r="A168" s="13"/>
      <c r="B168" s="229"/>
      <c r="C168" s="230"/>
      <c r="D168" s="231" t="s">
        <v>126</v>
      </c>
      <c r="E168" s="232" t="s">
        <v>1</v>
      </c>
      <c r="F168" s="233" t="s">
        <v>141</v>
      </c>
      <c r="G168" s="230"/>
      <c r="H168" s="232" t="s">
        <v>1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126</v>
      </c>
      <c r="AU168" s="239" t="s">
        <v>83</v>
      </c>
      <c r="AV168" s="13" t="s">
        <v>81</v>
      </c>
      <c r="AW168" s="13" t="s">
        <v>30</v>
      </c>
      <c r="AX168" s="13" t="s">
        <v>73</v>
      </c>
      <c r="AY168" s="239" t="s">
        <v>116</v>
      </c>
    </row>
    <row r="169" s="14" customFormat="1">
      <c r="A169" s="14"/>
      <c r="B169" s="240"/>
      <c r="C169" s="241"/>
      <c r="D169" s="231" t="s">
        <v>126</v>
      </c>
      <c r="E169" s="242" t="s">
        <v>1</v>
      </c>
      <c r="F169" s="243" t="s">
        <v>164</v>
      </c>
      <c r="G169" s="241"/>
      <c r="H169" s="244">
        <v>19.835000000000001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126</v>
      </c>
      <c r="AU169" s="250" t="s">
        <v>83</v>
      </c>
      <c r="AV169" s="14" t="s">
        <v>83</v>
      </c>
      <c r="AW169" s="14" t="s">
        <v>30</v>
      </c>
      <c r="AX169" s="14" t="s">
        <v>73</v>
      </c>
      <c r="AY169" s="250" t="s">
        <v>116</v>
      </c>
    </row>
    <row r="170" s="15" customFormat="1">
      <c r="A170" s="15"/>
      <c r="B170" s="251"/>
      <c r="C170" s="252"/>
      <c r="D170" s="231" t="s">
        <v>126</v>
      </c>
      <c r="E170" s="253" t="s">
        <v>1</v>
      </c>
      <c r="F170" s="254" t="s">
        <v>131</v>
      </c>
      <c r="G170" s="252"/>
      <c r="H170" s="255">
        <v>333.661</v>
      </c>
      <c r="I170" s="256"/>
      <c r="J170" s="252"/>
      <c r="K170" s="252"/>
      <c r="L170" s="257"/>
      <c r="M170" s="258"/>
      <c r="N170" s="259"/>
      <c r="O170" s="259"/>
      <c r="P170" s="259"/>
      <c r="Q170" s="259"/>
      <c r="R170" s="259"/>
      <c r="S170" s="259"/>
      <c r="T170" s="26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1" t="s">
        <v>126</v>
      </c>
      <c r="AU170" s="261" t="s">
        <v>83</v>
      </c>
      <c r="AV170" s="15" t="s">
        <v>124</v>
      </c>
      <c r="AW170" s="15" t="s">
        <v>30</v>
      </c>
      <c r="AX170" s="15" t="s">
        <v>81</v>
      </c>
      <c r="AY170" s="261" t="s">
        <v>116</v>
      </c>
    </row>
    <row r="171" s="2" customFormat="1" ht="21.75" customHeight="1">
      <c r="A171" s="38"/>
      <c r="B171" s="39"/>
      <c r="C171" s="215" t="s">
        <v>165</v>
      </c>
      <c r="D171" s="215" t="s">
        <v>120</v>
      </c>
      <c r="E171" s="216" t="s">
        <v>166</v>
      </c>
      <c r="F171" s="217" t="s">
        <v>167</v>
      </c>
      <c r="G171" s="218" t="s">
        <v>123</v>
      </c>
      <c r="H171" s="219">
        <v>333.661</v>
      </c>
      <c r="I171" s="220"/>
      <c r="J171" s="221">
        <f>ROUND(I171*H171,2)</f>
        <v>0</v>
      </c>
      <c r="K171" s="222"/>
      <c r="L171" s="44"/>
      <c r="M171" s="223" t="s">
        <v>1</v>
      </c>
      <c r="N171" s="224" t="s">
        <v>38</v>
      </c>
      <c r="O171" s="91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7" t="s">
        <v>124</v>
      </c>
      <c r="AT171" s="227" t="s">
        <v>120</v>
      </c>
      <c r="AU171" s="227" t="s">
        <v>83</v>
      </c>
      <c r="AY171" s="17" t="s">
        <v>116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81</v>
      </c>
      <c r="BK171" s="228">
        <f>ROUND(I171*H171,2)</f>
        <v>0</v>
      </c>
      <c r="BL171" s="17" t="s">
        <v>124</v>
      </c>
      <c r="BM171" s="227" t="s">
        <v>168</v>
      </c>
    </row>
    <row r="172" s="13" customFormat="1">
      <c r="A172" s="13"/>
      <c r="B172" s="229"/>
      <c r="C172" s="230"/>
      <c r="D172" s="231" t="s">
        <v>126</v>
      </c>
      <c r="E172" s="232" t="s">
        <v>1</v>
      </c>
      <c r="F172" s="233" t="s">
        <v>127</v>
      </c>
      <c r="G172" s="230"/>
      <c r="H172" s="232" t="s">
        <v>1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126</v>
      </c>
      <c r="AU172" s="239" t="s">
        <v>83</v>
      </c>
      <c r="AV172" s="13" t="s">
        <v>81</v>
      </c>
      <c r="AW172" s="13" t="s">
        <v>30</v>
      </c>
      <c r="AX172" s="13" t="s">
        <v>73</v>
      </c>
      <c r="AY172" s="239" t="s">
        <v>116</v>
      </c>
    </row>
    <row r="173" s="13" customFormat="1">
      <c r="A173" s="13"/>
      <c r="B173" s="229"/>
      <c r="C173" s="230"/>
      <c r="D173" s="231" t="s">
        <v>126</v>
      </c>
      <c r="E173" s="232" t="s">
        <v>1</v>
      </c>
      <c r="F173" s="233" t="s">
        <v>159</v>
      </c>
      <c r="G173" s="230"/>
      <c r="H173" s="232" t="s">
        <v>1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126</v>
      </c>
      <c r="AU173" s="239" t="s">
        <v>83</v>
      </c>
      <c r="AV173" s="13" t="s">
        <v>81</v>
      </c>
      <c r="AW173" s="13" t="s">
        <v>30</v>
      </c>
      <c r="AX173" s="13" t="s">
        <v>73</v>
      </c>
      <c r="AY173" s="239" t="s">
        <v>116</v>
      </c>
    </row>
    <row r="174" s="14" customFormat="1">
      <c r="A174" s="14"/>
      <c r="B174" s="240"/>
      <c r="C174" s="241"/>
      <c r="D174" s="231" t="s">
        <v>126</v>
      </c>
      <c r="E174" s="242" t="s">
        <v>1</v>
      </c>
      <c r="F174" s="243" t="s">
        <v>160</v>
      </c>
      <c r="G174" s="241"/>
      <c r="H174" s="244">
        <v>113.82599999999999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0" t="s">
        <v>126</v>
      </c>
      <c r="AU174" s="250" t="s">
        <v>83</v>
      </c>
      <c r="AV174" s="14" t="s">
        <v>83</v>
      </c>
      <c r="AW174" s="14" t="s">
        <v>30</v>
      </c>
      <c r="AX174" s="14" t="s">
        <v>73</v>
      </c>
      <c r="AY174" s="250" t="s">
        <v>116</v>
      </c>
    </row>
    <row r="175" s="14" customFormat="1">
      <c r="A175" s="14"/>
      <c r="B175" s="240"/>
      <c r="C175" s="241"/>
      <c r="D175" s="231" t="s">
        <v>126</v>
      </c>
      <c r="E175" s="242" t="s">
        <v>1</v>
      </c>
      <c r="F175" s="243" t="s">
        <v>130</v>
      </c>
      <c r="G175" s="241"/>
      <c r="H175" s="244">
        <v>112.038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126</v>
      </c>
      <c r="AU175" s="250" t="s">
        <v>83</v>
      </c>
      <c r="AV175" s="14" t="s">
        <v>83</v>
      </c>
      <c r="AW175" s="14" t="s">
        <v>30</v>
      </c>
      <c r="AX175" s="14" t="s">
        <v>73</v>
      </c>
      <c r="AY175" s="250" t="s">
        <v>116</v>
      </c>
    </row>
    <row r="176" s="13" customFormat="1">
      <c r="A176" s="13"/>
      <c r="B176" s="229"/>
      <c r="C176" s="230"/>
      <c r="D176" s="231" t="s">
        <v>126</v>
      </c>
      <c r="E176" s="232" t="s">
        <v>1</v>
      </c>
      <c r="F176" s="233" t="s">
        <v>136</v>
      </c>
      <c r="G176" s="230"/>
      <c r="H176" s="232" t="s">
        <v>1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126</v>
      </c>
      <c r="AU176" s="239" t="s">
        <v>83</v>
      </c>
      <c r="AV176" s="13" t="s">
        <v>81</v>
      </c>
      <c r="AW176" s="13" t="s">
        <v>30</v>
      </c>
      <c r="AX176" s="13" t="s">
        <v>73</v>
      </c>
      <c r="AY176" s="239" t="s">
        <v>116</v>
      </c>
    </row>
    <row r="177" s="14" customFormat="1">
      <c r="A177" s="14"/>
      <c r="B177" s="240"/>
      <c r="C177" s="241"/>
      <c r="D177" s="231" t="s">
        <v>126</v>
      </c>
      <c r="E177" s="242" t="s">
        <v>1</v>
      </c>
      <c r="F177" s="243" t="s">
        <v>161</v>
      </c>
      <c r="G177" s="241"/>
      <c r="H177" s="244">
        <v>4.8159999999999998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126</v>
      </c>
      <c r="AU177" s="250" t="s">
        <v>83</v>
      </c>
      <c r="AV177" s="14" t="s">
        <v>83</v>
      </c>
      <c r="AW177" s="14" t="s">
        <v>30</v>
      </c>
      <c r="AX177" s="14" t="s">
        <v>73</v>
      </c>
      <c r="AY177" s="250" t="s">
        <v>116</v>
      </c>
    </row>
    <row r="178" s="14" customFormat="1">
      <c r="A178" s="14"/>
      <c r="B178" s="240"/>
      <c r="C178" s="241"/>
      <c r="D178" s="231" t="s">
        <v>126</v>
      </c>
      <c r="E178" s="242" t="s">
        <v>1</v>
      </c>
      <c r="F178" s="243" t="s">
        <v>162</v>
      </c>
      <c r="G178" s="241"/>
      <c r="H178" s="244">
        <v>55.396000000000001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126</v>
      </c>
      <c r="AU178" s="250" t="s">
        <v>83</v>
      </c>
      <c r="AV178" s="14" t="s">
        <v>83</v>
      </c>
      <c r="AW178" s="14" t="s">
        <v>30</v>
      </c>
      <c r="AX178" s="14" t="s">
        <v>73</v>
      </c>
      <c r="AY178" s="250" t="s">
        <v>116</v>
      </c>
    </row>
    <row r="179" s="13" customFormat="1">
      <c r="A179" s="13"/>
      <c r="B179" s="229"/>
      <c r="C179" s="230"/>
      <c r="D179" s="231" t="s">
        <v>126</v>
      </c>
      <c r="E179" s="232" t="s">
        <v>1</v>
      </c>
      <c r="F179" s="233" t="s">
        <v>139</v>
      </c>
      <c r="G179" s="230"/>
      <c r="H179" s="232" t="s">
        <v>1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126</v>
      </c>
      <c r="AU179" s="239" t="s">
        <v>83</v>
      </c>
      <c r="AV179" s="13" t="s">
        <v>81</v>
      </c>
      <c r="AW179" s="13" t="s">
        <v>30</v>
      </c>
      <c r="AX179" s="13" t="s">
        <v>73</v>
      </c>
      <c r="AY179" s="239" t="s">
        <v>116</v>
      </c>
    </row>
    <row r="180" s="14" customFormat="1">
      <c r="A180" s="14"/>
      <c r="B180" s="240"/>
      <c r="C180" s="241"/>
      <c r="D180" s="231" t="s">
        <v>126</v>
      </c>
      <c r="E180" s="242" t="s">
        <v>1</v>
      </c>
      <c r="F180" s="243" t="s">
        <v>163</v>
      </c>
      <c r="G180" s="241"/>
      <c r="H180" s="244">
        <v>27.75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126</v>
      </c>
      <c r="AU180" s="250" t="s">
        <v>83</v>
      </c>
      <c r="AV180" s="14" t="s">
        <v>83</v>
      </c>
      <c r="AW180" s="14" t="s">
        <v>30</v>
      </c>
      <c r="AX180" s="14" t="s">
        <v>73</v>
      </c>
      <c r="AY180" s="250" t="s">
        <v>116</v>
      </c>
    </row>
    <row r="181" s="13" customFormat="1">
      <c r="A181" s="13"/>
      <c r="B181" s="229"/>
      <c r="C181" s="230"/>
      <c r="D181" s="231" t="s">
        <v>126</v>
      </c>
      <c r="E181" s="232" t="s">
        <v>1</v>
      </c>
      <c r="F181" s="233" t="s">
        <v>141</v>
      </c>
      <c r="G181" s="230"/>
      <c r="H181" s="232" t="s">
        <v>1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126</v>
      </c>
      <c r="AU181" s="239" t="s">
        <v>83</v>
      </c>
      <c r="AV181" s="13" t="s">
        <v>81</v>
      </c>
      <c r="AW181" s="13" t="s">
        <v>30</v>
      </c>
      <c r="AX181" s="13" t="s">
        <v>73</v>
      </c>
      <c r="AY181" s="239" t="s">
        <v>116</v>
      </c>
    </row>
    <row r="182" s="14" customFormat="1">
      <c r="A182" s="14"/>
      <c r="B182" s="240"/>
      <c r="C182" s="241"/>
      <c r="D182" s="231" t="s">
        <v>126</v>
      </c>
      <c r="E182" s="242" t="s">
        <v>1</v>
      </c>
      <c r="F182" s="243" t="s">
        <v>164</v>
      </c>
      <c r="G182" s="241"/>
      <c r="H182" s="244">
        <v>19.835000000000001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126</v>
      </c>
      <c r="AU182" s="250" t="s">
        <v>83</v>
      </c>
      <c r="AV182" s="14" t="s">
        <v>83</v>
      </c>
      <c r="AW182" s="14" t="s">
        <v>30</v>
      </c>
      <c r="AX182" s="14" t="s">
        <v>73</v>
      </c>
      <c r="AY182" s="250" t="s">
        <v>116</v>
      </c>
    </row>
    <row r="183" s="15" customFormat="1">
      <c r="A183" s="15"/>
      <c r="B183" s="251"/>
      <c r="C183" s="252"/>
      <c r="D183" s="231" t="s">
        <v>126</v>
      </c>
      <c r="E183" s="253" t="s">
        <v>1</v>
      </c>
      <c r="F183" s="254" t="s">
        <v>131</v>
      </c>
      <c r="G183" s="252"/>
      <c r="H183" s="255">
        <v>333.661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1" t="s">
        <v>126</v>
      </c>
      <c r="AU183" s="261" t="s">
        <v>83</v>
      </c>
      <c r="AV183" s="15" t="s">
        <v>124</v>
      </c>
      <c r="AW183" s="15" t="s">
        <v>30</v>
      </c>
      <c r="AX183" s="15" t="s">
        <v>81</v>
      </c>
      <c r="AY183" s="261" t="s">
        <v>116</v>
      </c>
    </row>
    <row r="184" s="2" customFormat="1" ht="21.75" customHeight="1">
      <c r="A184" s="38"/>
      <c r="B184" s="39"/>
      <c r="C184" s="215" t="s">
        <v>169</v>
      </c>
      <c r="D184" s="215" t="s">
        <v>120</v>
      </c>
      <c r="E184" s="216" t="s">
        <v>170</v>
      </c>
      <c r="F184" s="217" t="s">
        <v>171</v>
      </c>
      <c r="G184" s="218" t="s">
        <v>123</v>
      </c>
      <c r="H184" s="219">
        <v>18.809000000000001</v>
      </c>
      <c r="I184" s="220"/>
      <c r="J184" s="221">
        <f>ROUND(I184*H184,2)</f>
        <v>0</v>
      </c>
      <c r="K184" s="222"/>
      <c r="L184" s="44"/>
      <c r="M184" s="223" t="s">
        <v>1</v>
      </c>
      <c r="N184" s="224" t="s">
        <v>38</v>
      </c>
      <c r="O184" s="91"/>
      <c r="P184" s="225">
        <f>O184*H184</f>
        <v>0</v>
      </c>
      <c r="Q184" s="225">
        <v>0.048680000000000001</v>
      </c>
      <c r="R184" s="225">
        <f>Q184*H184</f>
        <v>0.91562212000000009</v>
      </c>
      <c r="S184" s="225">
        <v>0</v>
      </c>
      <c r="T184" s="22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7" t="s">
        <v>124</v>
      </c>
      <c r="AT184" s="227" t="s">
        <v>120</v>
      </c>
      <c r="AU184" s="227" t="s">
        <v>83</v>
      </c>
      <c r="AY184" s="17" t="s">
        <v>116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7" t="s">
        <v>81</v>
      </c>
      <c r="BK184" s="228">
        <f>ROUND(I184*H184,2)</f>
        <v>0</v>
      </c>
      <c r="BL184" s="17" t="s">
        <v>124</v>
      </c>
      <c r="BM184" s="227" t="s">
        <v>172</v>
      </c>
    </row>
    <row r="185" s="13" customFormat="1">
      <c r="A185" s="13"/>
      <c r="B185" s="229"/>
      <c r="C185" s="230"/>
      <c r="D185" s="231" t="s">
        <v>126</v>
      </c>
      <c r="E185" s="232" t="s">
        <v>1</v>
      </c>
      <c r="F185" s="233" t="s">
        <v>173</v>
      </c>
      <c r="G185" s="230"/>
      <c r="H185" s="232" t="s">
        <v>1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126</v>
      </c>
      <c r="AU185" s="239" t="s">
        <v>83</v>
      </c>
      <c r="AV185" s="13" t="s">
        <v>81</v>
      </c>
      <c r="AW185" s="13" t="s">
        <v>30</v>
      </c>
      <c r="AX185" s="13" t="s">
        <v>73</v>
      </c>
      <c r="AY185" s="239" t="s">
        <v>116</v>
      </c>
    </row>
    <row r="186" s="13" customFormat="1">
      <c r="A186" s="13"/>
      <c r="B186" s="229"/>
      <c r="C186" s="230"/>
      <c r="D186" s="231" t="s">
        <v>126</v>
      </c>
      <c r="E186" s="232" t="s">
        <v>1</v>
      </c>
      <c r="F186" s="233" t="s">
        <v>174</v>
      </c>
      <c r="G186" s="230"/>
      <c r="H186" s="232" t="s">
        <v>1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126</v>
      </c>
      <c r="AU186" s="239" t="s">
        <v>83</v>
      </c>
      <c r="AV186" s="13" t="s">
        <v>81</v>
      </c>
      <c r="AW186" s="13" t="s">
        <v>30</v>
      </c>
      <c r="AX186" s="13" t="s">
        <v>73</v>
      </c>
      <c r="AY186" s="239" t="s">
        <v>116</v>
      </c>
    </row>
    <row r="187" s="14" customFormat="1">
      <c r="A187" s="14"/>
      <c r="B187" s="240"/>
      <c r="C187" s="241"/>
      <c r="D187" s="231" t="s">
        <v>126</v>
      </c>
      <c r="E187" s="242" t="s">
        <v>1</v>
      </c>
      <c r="F187" s="243" t="s">
        <v>175</v>
      </c>
      <c r="G187" s="241"/>
      <c r="H187" s="244">
        <v>14.334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0" t="s">
        <v>126</v>
      </c>
      <c r="AU187" s="250" t="s">
        <v>83</v>
      </c>
      <c r="AV187" s="14" t="s">
        <v>83</v>
      </c>
      <c r="AW187" s="14" t="s">
        <v>30</v>
      </c>
      <c r="AX187" s="14" t="s">
        <v>73</v>
      </c>
      <c r="AY187" s="250" t="s">
        <v>116</v>
      </c>
    </row>
    <row r="188" s="13" customFormat="1">
      <c r="A188" s="13"/>
      <c r="B188" s="229"/>
      <c r="C188" s="230"/>
      <c r="D188" s="231" t="s">
        <v>126</v>
      </c>
      <c r="E188" s="232" t="s">
        <v>1</v>
      </c>
      <c r="F188" s="233" t="s">
        <v>136</v>
      </c>
      <c r="G188" s="230"/>
      <c r="H188" s="232" t="s">
        <v>1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126</v>
      </c>
      <c r="AU188" s="239" t="s">
        <v>83</v>
      </c>
      <c r="AV188" s="13" t="s">
        <v>81</v>
      </c>
      <c r="AW188" s="13" t="s">
        <v>30</v>
      </c>
      <c r="AX188" s="13" t="s">
        <v>73</v>
      </c>
      <c r="AY188" s="239" t="s">
        <v>116</v>
      </c>
    </row>
    <row r="189" s="14" customFormat="1">
      <c r="A189" s="14"/>
      <c r="B189" s="240"/>
      <c r="C189" s="241"/>
      <c r="D189" s="231" t="s">
        <v>126</v>
      </c>
      <c r="E189" s="242" t="s">
        <v>1</v>
      </c>
      <c r="F189" s="243" t="s">
        <v>176</v>
      </c>
      <c r="G189" s="241"/>
      <c r="H189" s="244">
        <v>0.25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126</v>
      </c>
      <c r="AU189" s="250" t="s">
        <v>83</v>
      </c>
      <c r="AV189" s="14" t="s">
        <v>83</v>
      </c>
      <c r="AW189" s="14" t="s">
        <v>30</v>
      </c>
      <c r="AX189" s="14" t="s">
        <v>73</v>
      </c>
      <c r="AY189" s="250" t="s">
        <v>116</v>
      </c>
    </row>
    <row r="190" s="14" customFormat="1">
      <c r="A190" s="14"/>
      <c r="B190" s="240"/>
      <c r="C190" s="241"/>
      <c r="D190" s="231" t="s">
        <v>126</v>
      </c>
      <c r="E190" s="242" t="s">
        <v>1</v>
      </c>
      <c r="F190" s="243" t="s">
        <v>177</v>
      </c>
      <c r="G190" s="241"/>
      <c r="H190" s="244">
        <v>1.7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126</v>
      </c>
      <c r="AU190" s="250" t="s">
        <v>83</v>
      </c>
      <c r="AV190" s="14" t="s">
        <v>83</v>
      </c>
      <c r="AW190" s="14" t="s">
        <v>30</v>
      </c>
      <c r="AX190" s="14" t="s">
        <v>73</v>
      </c>
      <c r="AY190" s="250" t="s">
        <v>116</v>
      </c>
    </row>
    <row r="191" s="13" customFormat="1">
      <c r="A191" s="13"/>
      <c r="B191" s="229"/>
      <c r="C191" s="230"/>
      <c r="D191" s="231" t="s">
        <v>126</v>
      </c>
      <c r="E191" s="232" t="s">
        <v>1</v>
      </c>
      <c r="F191" s="233" t="s">
        <v>139</v>
      </c>
      <c r="G191" s="230"/>
      <c r="H191" s="232" t="s">
        <v>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126</v>
      </c>
      <c r="AU191" s="239" t="s">
        <v>83</v>
      </c>
      <c r="AV191" s="13" t="s">
        <v>81</v>
      </c>
      <c r="AW191" s="13" t="s">
        <v>30</v>
      </c>
      <c r="AX191" s="13" t="s">
        <v>73</v>
      </c>
      <c r="AY191" s="239" t="s">
        <v>116</v>
      </c>
    </row>
    <row r="192" s="14" customFormat="1">
      <c r="A192" s="14"/>
      <c r="B192" s="240"/>
      <c r="C192" s="241"/>
      <c r="D192" s="231" t="s">
        <v>126</v>
      </c>
      <c r="E192" s="242" t="s">
        <v>1</v>
      </c>
      <c r="F192" s="243" t="s">
        <v>178</v>
      </c>
      <c r="G192" s="241"/>
      <c r="H192" s="244">
        <v>1.25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126</v>
      </c>
      <c r="AU192" s="250" t="s">
        <v>83</v>
      </c>
      <c r="AV192" s="14" t="s">
        <v>83</v>
      </c>
      <c r="AW192" s="14" t="s">
        <v>30</v>
      </c>
      <c r="AX192" s="14" t="s">
        <v>73</v>
      </c>
      <c r="AY192" s="250" t="s">
        <v>116</v>
      </c>
    </row>
    <row r="193" s="13" customFormat="1">
      <c r="A193" s="13"/>
      <c r="B193" s="229"/>
      <c r="C193" s="230"/>
      <c r="D193" s="231" t="s">
        <v>126</v>
      </c>
      <c r="E193" s="232" t="s">
        <v>1</v>
      </c>
      <c r="F193" s="233" t="s">
        <v>141</v>
      </c>
      <c r="G193" s="230"/>
      <c r="H193" s="232" t="s">
        <v>1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126</v>
      </c>
      <c r="AU193" s="239" t="s">
        <v>83</v>
      </c>
      <c r="AV193" s="13" t="s">
        <v>81</v>
      </c>
      <c r="AW193" s="13" t="s">
        <v>30</v>
      </c>
      <c r="AX193" s="13" t="s">
        <v>73</v>
      </c>
      <c r="AY193" s="239" t="s">
        <v>116</v>
      </c>
    </row>
    <row r="194" s="14" customFormat="1">
      <c r="A194" s="14"/>
      <c r="B194" s="240"/>
      <c r="C194" s="241"/>
      <c r="D194" s="231" t="s">
        <v>126</v>
      </c>
      <c r="E194" s="242" t="s">
        <v>1</v>
      </c>
      <c r="F194" s="243" t="s">
        <v>179</v>
      </c>
      <c r="G194" s="241"/>
      <c r="H194" s="244">
        <v>1.2749999999999999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126</v>
      </c>
      <c r="AU194" s="250" t="s">
        <v>83</v>
      </c>
      <c r="AV194" s="14" t="s">
        <v>83</v>
      </c>
      <c r="AW194" s="14" t="s">
        <v>30</v>
      </c>
      <c r="AX194" s="14" t="s">
        <v>73</v>
      </c>
      <c r="AY194" s="250" t="s">
        <v>116</v>
      </c>
    </row>
    <row r="195" s="15" customFormat="1">
      <c r="A195" s="15"/>
      <c r="B195" s="251"/>
      <c r="C195" s="252"/>
      <c r="D195" s="231" t="s">
        <v>126</v>
      </c>
      <c r="E195" s="253" t="s">
        <v>1</v>
      </c>
      <c r="F195" s="254" t="s">
        <v>131</v>
      </c>
      <c r="G195" s="252"/>
      <c r="H195" s="255">
        <v>18.809000000000001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1" t="s">
        <v>126</v>
      </c>
      <c r="AU195" s="261" t="s">
        <v>83</v>
      </c>
      <c r="AV195" s="15" t="s">
        <v>124</v>
      </c>
      <c r="AW195" s="15" t="s">
        <v>30</v>
      </c>
      <c r="AX195" s="15" t="s">
        <v>81</v>
      </c>
      <c r="AY195" s="261" t="s">
        <v>116</v>
      </c>
    </row>
    <row r="196" s="2" customFormat="1" ht="21.75" customHeight="1">
      <c r="A196" s="38"/>
      <c r="B196" s="39"/>
      <c r="C196" s="215" t="s">
        <v>180</v>
      </c>
      <c r="D196" s="215" t="s">
        <v>120</v>
      </c>
      <c r="E196" s="216" t="s">
        <v>181</v>
      </c>
      <c r="F196" s="217" t="s">
        <v>182</v>
      </c>
      <c r="G196" s="218" t="s">
        <v>123</v>
      </c>
      <c r="H196" s="219">
        <v>18.809000000000001</v>
      </c>
      <c r="I196" s="220"/>
      <c r="J196" s="221">
        <f>ROUND(I196*H196,2)</f>
        <v>0</v>
      </c>
      <c r="K196" s="222"/>
      <c r="L196" s="44"/>
      <c r="M196" s="223" t="s">
        <v>1</v>
      </c>
      <c r="N196" s="224" t="s">
        <v>38</v>
      </c>
      <c r="O196" s="91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7" t="s">
        <v>124</v>
      </c>
      <c r="AT196" s="227" t="s">
        <v>120</v>
      </c>
      <c r="AU196" s="227" t="s">
        <v>83</v>
      </c>
      <c r="AY196" s="17" t="s">
        <v>116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7" t="s">
        <v>81</v>
      </c>
      <c r="BK196" s="228">
        <f>ROUND(I196*H196,2)</f>
        <v>0</v>
      </c>
      <c r="BL196" s="17" t="s">
        <v>124</v>
      </c>
      <c r="BM196" s="227" t="s">
        <v>183</v>
      </c>
    </row>
    <row r="197" s="13" customFormat="1">
      <c r="A197" s="13"/>
      <c r="B197" s="229"/>
      <c r="C197" s="230"/>
      <c r="D197" s="231" t="s">
        <v>126</v>
      </c>
      <c r="E197" s="232" t="s">
        <v>1</v>
      </c>
      <c r="F197" s="233" t="s">
        <v>173</v>
      </c>
      <c r="G197" s="230"/>
      <c r="H197" s="232" t="s">
        <v>1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126</v>
      </c>
      <c r="AU197" s="239" t="s">
        <v>83</v>
      </c>
      <c r="AV197" s="13" t="s">
        <v>81</v>
      </c>
      <c r="AW197" s="13" t="s">
        <v>30</v>
      </c>
      <c r="AX197" s="13" t="s">
        <v>73</v>
      </c>
      <c r="AY197" s="239" t="s">
        <v>116</v>
      </c>
    </row>
    <row r="198" s="13" customFormat="1">
      <c r="A198" s="13"/>
      <c r="B198" s="229"/>
      <c r="C198" s="230"/>
      <c r="D198" s="231" t="s">
        <v>126</v>
      </c>
      <c r="E198" s="232" t="s">
        <v>1</v>
      </c>
      <c r="F198" s="233" t="s">
        <v>174</v>
      </c>
      <c r="G198" s="230"/>
      <c r="H198" s="232" t="s">
        <v>1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9" t="s">
        <v>126</v>
      </c>
      <c r="AU198" s="239" t="s">
        <v>83</v>
      </c>
      <c r="AV198" s="13" t="s">
        <v>81</v>
      </c>
      <c r="AW198" s="13" t="s">
        <v>30</v>
      </c>
      <c r="AX198" s="13" t="s">
        <v>73</v>
      </c>
      <c r="AY198" s="239" t="s">
        <v>116</v>
      </c>
    </row>
    <row r="199" s="14" customFormat="1">
      <c r="A199" s="14"/>
      <c r="B199" s="240"/>
      <c r="C199" s="241"/>
      <c r="D199" s="231" t="s">
        <v>126</v>
      </c>
      <c r="E199" s="242" t="s">
        <v>1</v>
      </c>
      <c r="F199" s="243" t="s">
        <v>175</v>
      </c>
      <c r="G199" s="241"/>
      <c r="H199" s="244">
        <v>14.334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0" t="s">
        <v>126</v>
      </c>
      <c r="AU199" s="250" t="s">
        <v>83</v>
      </c>
      <c r="AV199" s="14" t="s">
        <v>83</v>
      </c>
      <c r="AW199" s="14" t="s">
        <v>30</v>
      </c>
      <c r="AX199" s="14" t="s">
        <v>73</v>
      </c>
      <c r="AY199" s="250" t="s">
        <v>116</v>
      </c>
    </row>
    <row r="200" s="13" customFormat="1">
      <c r="A200" s="13"/>
      <c r="B200" s="229"/>
      <c r="C200" s="230"/>
      <c r="D200" s="231" t="s">
        <v>126</v>
      </c>
      <c r="E200" s="232" t="s">
        <v>1</v>
      </c>
      <c r="F200" s="233" t="s">
        <v>136</v>
      </c>
      <c r="G200" s="230"/>
      <c r="H200" s="232" t="s">
        <v>1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126</v>
      </c>
      <c r="AU200" s="239" t="s">
        <v>83</v>
      </c>
      <c r="AV200" s="13" t="s">
        <v>81</v>
      </c>
      <c r="AW200" s="13" t="s">
        <v>30</v>
      </c>
      <c r="AX200" s="13" t="s">
        <v>73</v>
      </c>
      <c r="AY200" s="239" t="s">
        <v>116</v>
      </c>
    </row>
    <row r="201" s="14" customFormat="1">
      <c r="A201" s="14"/>
      <c r="B201" s="240"/>
      <c r="C201" s="241"/>
      <c r="D201" s="231" t="s">
        <v>126</v>
      </c>
      <c r="E201" s="242" t="s">
        <v>1</v>
      </c>
      <c r="F201" s="243" t="s">
        <v>176</v>
      </c>
      <c r="G201" s="241"/>
      <c r="H201" s="244">
        <v>0.25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0" t="s">
        <v>126</v>
      </c>
      <c r="AU201" s="250" t="s">
        <v>83</v>
      </c>
      <c r="AV201" s="14" t="s">
        <v>83</v>
      </c>
      <c r="AW201" s="14" t="s">
        <v>30</v>
      </c>
      <c r="AX201" s="14" t="s">
        <v>73</v>
      </c>
      <c r="AY201" s="250" t="s">
        <v>116</v>
      </c>
    </row>
    <row r="202" s="14" customFormat="1">
      <c r="A202" s="14"/>
      <c r="B202" s="240"/>
      <c r="C202" s="241"/>
      <c r="D202" s="231" t="s">
        <v>126</v>
      </c>
      <c r="E202" s="242" t="s">
        <v>1</v>
      </c>
      <c r="F202" s="243" t="s">
        <v>177</v>
      </c>
      <c r="G202" s="241"/>
      <c r="H202" s="244">
        <v>1.7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0" t="s">
        <v>126</v>
      </c>
      <c r="AU202" s="250" t="s">
        <v>83</v>
      </c>
      <c r="AV202" s="14" t="s">
        <v>83</v>
      </c>
      <c r="AW202" s="14" t="s">
        <v>30</v>
      </c>
      <c r="AX202" s="14" t="s">
        <v>73</v>
      </c>
      <c r="AY202" s="250" t="s">
        <v>116</v>
      </c>
    </row>
    <row r="203" s="13" customFormat="1">
      <c r="A203" s="13"/>
      <c r="B203" s="229"/>
      <c r="C203" s="230"/>
      <c r="D203" s="231" t="s">
        <v>126</v>
      </c>
      <c r="E203" s="232" t="s">
        <v>1</v>
      </c>
      <c r="F203" s="233" t="s">
        <v>139</v>
      </c>
      <c r="G203" s="230"/>
      <c r="H203" s="232" t="s">
        <v>1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126</v>
      </c>
      <c r="AU203" s="239" t="s">
        <v>83</v>
      </c>
      <c r="AV203" s="13" t="s">
        <v>81</v>
      </c>
      <c r="AW203" s="13" t="s">
        <v>30</v>
      </c>
      <c r="AX203" s="13" t="s">
        <v>73</v>
      </c>
      <c r="AY203" s="239" t="s">
        <v>116</v>
      </c>
    </row>
    <row r="204" s="14" customFormat="1">
      <c r="A204" s="14"/>
      <c r="B204" s="240"/>
      <c r="C204" s="241"/>
      <c r="D204" s="231" t="s">
        <v>126</v>
      </c>
      <c r="E204" s="242" t="s">
        <v>1</v>
      </c>
      <c r="F204" s="243" t="s">
        <v>178</v>
      </c>
      <c r="G204" s="241"/>
      <c r="H204" s="244">
        <v>1.25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0" t="s">
        <v>126</v>
      </c>
      <c r="AU204" s="250" t="s">
        <v>83</v>
      </c>
      <c r="AV204" s="14" t="s">
        <v>83</v>
      </c>
      <c r="AW204" s="14" t="s">
        <v>30</v>
      </c>
      <c r="AX204" s="14" t="s">
        <v>73</v>
      </c>
      <c r="AY204" s="250" t="s">
        <v>116</v>
      </c>
    </row>
    <row r="205" s="13" customFormat="1">
      <c r="A205" s="13"/>
      <c r="B205" s="229"/>
      <c r="C205" s="230"/>
      <c r="D205" s="231" t="s">
        <v>126</v>
      </c>
      <c r="E205" s="232" t="s">
        <v>1</v>
      </c>
      <c r="F205" s="233" t="s">
        <v>141</v>
      </c>
      <c r="G205" s="230"/>
      <c r="H205" s="232" t="s">
        <v>1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126</v>
      </c>
      <c r="AU205" s="239" t="s">
        <v>83</v>
      </c>
      <c r="AV205" s="13" t="s">
        <v>81</v>
      </c>
      <c r="AW205" s="13" t="s">
        <v>30</v>
      </c>
      <c r="AX205" s="13" t="s">
        <v>73</v>
      </c>
      <c r="AY205" s="239" t="s">
        <v>116</v>
      </c>
    </row>
    <row r="206" s="14" customFormat="1">
      <c r="A206" s="14"/>
      <c r="B206" s="240"/>
      <c r="C206" s="241"/>
      <c r="D206" s="231" t="s">
        <v>126</v>
      </c>
      <c r="E206" s="242" t="s">
        <v>1</v>
      </c>
      <c r="F206" s="243" t="s">
        <v>179</v>
      </c>
      <c r="G206" s="241"/>
      <c r="H206" s="244">
        <v>1.2749999999999999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0" t="s">
        <v>126</v>
      </c>
      <c r="AU206" s="250" t="s">
        <v>83</v>
      </c>
      <c r="AV206" s="14" t="s">
        <v>83</v>
      </c>
      <c r="AW206" s="14" t="s">
        <v>30</v>
      </c>
      <c r="AX206" s="14" t="s">
        <v>73</v>
      </c>
      <c r="AY206" s="250" t="s">
        <v>116</v>
      </c>
    </row>
    <row r="207" s="15" customFormat="1">
      <c r="A207" s="15"/>
      <c r="B207" s="251"/>
      <c r="C207" s="252"/>
      <c r="D207" s="231" t="s">
        <v>126</v>
      </c>
      <c r="E207" s="253" t="s">
        <v>1</v>
      </c>
      <c r="F207" s="254" t="s">
        <v>131</v>
      </c>
      <c r="G207" s="252"/>
      <c r="H207" s="255">
        <v>18.809000000000001</v>
      </c>
      <c r="I207" s="256"/>
      <c r="J207" s="252"/>
      <c r="K207" s="252"/>
      <c r="L207" s="257"/>
      <c r="M207" s="258"/>
      <c r="N207" s="259"/>
      <c r="O207" s="259"/>
      <c r="P207" s="259"/>
      <c r="Q207" s="259"/>
      <c r="R207" s="259"/>
      <c r="S207" s="259"/>
      <c r="T207" s="260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1" t="s">
        <v>126</v>
      </c>
      <c r="AU207" s="261" t="s">
        <v>83</v>
      </c>
      <c r="AV207" s="15" t="s">
        <v>124</v>
      </c>
      <c r="AW207" s="15" t="s">
        <v>30</v>
      </c>
      <c r="AX207" s="15" t="s">
        <v>81</v>
      </c>
      <c r="AY207" s="261" t="s">
        <v>116</v>
      </c>
    </row>
    <row r="208" s="2" customFormat="1" ht="21.75" customHeight="1">
      <c r="A208" s="38"/>
      <c r="B208" s="39"/>
      <c r="C208" s="215" t="s">
        <v>184</v>
      </c>
      <c r="D208" s="215" t="s">
        <v>120</v>
      </c>
      <c r="E208" s="216" t="s">
        <v>185</v>
      </c>
      <c r="F208" s="217" t="s">
        <v>186</v>
      </c>
      <c r="G208" s="218" t="s">
        <v>123</v>
      </c>
      <c r="H208" s="219">
        <v>18.809000000000001</v>
      </c>
      <c r="I208" s="220"/>
      <c r="J208" s="221">
        <f>ROUND(I208*H208,2)</f>
        <v>0</v>
      </c>
      <c r="K208" s="222"/>
      <c r="L208" s="44"/>
      <c r="M208" s="223" t="s">
        <v>1</v>
      </c>
      <c r="N208" s="224" t="s">
        <v>38</v>
      </c>
      <c r="O208" s="91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7" t="s">
        <v>124</v>
      </c>
      <c r="AT208" s="227" t="s">
        <v>120</v>
      </c>
      <c r="AU208" s="227" t="s">
        <v>83</v>
      </c>
      <c r="AY208" s="17" t="s">
        <v>116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81</v>
      </c>
      <c r="BK208" s="228">
        <f>ROUND(I208*H208,2)</f>
        <v>0</v>
      </c>
      <c r="BL208" s="17" t="s">
        <v>124</v>
      </c>
      <c r="BM208" s="227" t="s">
        <v>187</v>
      </c>
    </row>
    <row r="209" s="13" customFormat="1">
      <c r="A209" s="13"/>
      <c r="B209" s="229"/>
      <c r="C209" s="230"/>
      <c r="D209" s="231" t="s">
        <v>126</v>
      </c>
      <c r="E209" s="232" t="s">
        <v>1</v>
      </c>
      <c r="F209" s="233" t="s">
        <v>173</v>
      </c>
      <c r="G209" s="230"/>
      <c r="H209" s="232" t="s">
        <v>1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126</v>
      </c>
      <c r="AU209" s="239" t="s">
        <v>83</v>
      </c>
      <c r="AV209" s="13" t="s">
        <v>81</v>
      </c>
      <c r="AW209" s="13" t="s">
        <v>30</v>
      </c>
      <c r="AX209" s="13" t="s">
        <v>73</v>
      </c>
      <c r="AY209" s="239" t="s">
        <v>116</v>
      </c>
    </row>
    <row r="210" s="13" customFormat="1">
      <c r="A210" s="13"/>
      <c r="B210" s="229"/>
      <c r="C210" s="230"/>
      <c r="D210" s="231" t="s">
        <v>126</v>
      </c>
      <c r="E210" s="232" t="s">
        <v>1</v>
      </c>
      <c r="F210" s="233" t="s">
        <v>174</v>
      </c>
      <c r="G210" s="230"/>
      <c r="H210" s="232" t="s">
        <v>1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126</v>
      </c>
      <c r="AU210" s="239" t="s">
        <v>83</v>
      </c>
      <c r="AV210" s="13" t="s">
        <v>81</v>
      </c>
      <c r="AW210" s="13" t="s">
        <v>30</v>
      </c>
      <c r="AX210" s="13" t="s">
        <v>73</v>
      </c>
      <c r="AY210" s="239" t="s">
        <v>116</v>
      </c>
    </row>
    <row r="211" s="14" customFormat="1">
      <c r="A211" s="14"/>
      <c r="B211" s="240"/>
      <c r="C211" s="241"/>
      <c r="D211" s="231" t="s">
        <v>126</v>
      </c>
      <c r="E211" s="242" t="s">
        <v>1</v>
      </c>
      <c r="F211" s="243" t="s">
        <v>175</v>
      </c>
      <c r="G211" s="241"/>
      <c r="H211" s="244">
        <v>14.334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126</v>
      </c>
      <c r="AU211" s="250" t="s">
        <v>83</v>
      </c>
      <c r="AV211" s="14" t="s">
        <v>83</v>
      </c>
      <c r="AW211" s="14" t="s">
        <v>30</v>
      </c>
      <c r="AX211" s="14" t="s">
        <v>73</v>
      </c>
      <c r="AY211" s="250" t="s">
        <v>116</v>
      </c>
    </row>
    <row r="212" s="13" customFormat="1">
      <c r="A212" s="13"/>
      <c r="B212" s="229"/>
      <c r="C212" s="230"/>
      <c r="D212" s="231" t="s">
        <v>126</v>
      </c>
      <c r="E212" s="232" t="s">
        <v>1</v>
      </c>
      <c r="F212" s="233" t="s">
        <v>136</v>
      </c>
      <c r="G212" s="230"/>
      <c r="H212" s="232" t="s">
        <v>1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126</v>
      </c>
      <c r="AU212" s="239" t="s">
        <v>83</v>
      </c>
      <c r="AV212" s="13" t="s">
        <v>81</v>
      </c>
      <c r="AW212" s="13" t="s">
        <v>30</v>
      </c>
      <c r="AX212" s="13" t="s">
        <v>73</v>
      </c>
      <c r="AY212" s="239" t="s">
        <v>116</v>
      </c>
    </row>
    <row r="213" s="14" customFormat="1">
      <c r="A213" s="14"/>
      <c r="B213" s="240"/>
      <c r="C213" s="241"/>
      <c r="D213" s="231" t="s">
        <v>126</v>
      </c>
      <c r="E213" s="242" t="s">
        <v>1</v>
      </c>
      <c r="F213" s="243" t="s">
        <v>176</v>
      </c>
      <c r="G213" s="241"/>
      <c r="H213" s="244">
        <v>0.25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126</v>
      </c>
      <c r="AU213" s="250" t="s">
        <v>83</v>
      </c>
      <c r="AV213" s="14" t="s">
        <v>83</v>
      </c>
      <c r="AW213" s="14" t="s">
        <v>30</v>
      </c>
      <c r="AX213" s="14" t="s">
        <v>73</v>
      </c>
      <c r="AY213" s="250" t="s">
        <v>116</v>
      </c>
    </row>
    <row r="214" s="14" customFormat="1">
      <c r="A214" s="14"/>
      <c r="B214" s="240"/>
      <c r="C214" s="241"/>
      <c r="D214" s="231" t="s">
        <v>126</v>
      </c>
      <c r="E214" s="242" t="s">
        <v>1</v>
      </c>
      <c r="F214" s="243" t="s">
        <v>177</v>
      </c>
      <c r="G214" s="241"/>
      <c r="H214" s="244">
        <v>1.7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0" t="s">
        <v>126</v>
      </c>
      <c r="AU214" s="250" t="s">
        <v>83</v>
      </c>
      <c r="AV214" s="14" t="s">
        <v>83</v>
      </c>
      <c r="AW214" s="14" t="s">
        <v>30</v>
      </c>
      <c r="AX214" s="14" t="s">
        <v>73</v>
      </c>
      <c r="AY214" s="250" t="s">
        <v>116</v>
      </c>
    </row>
    <row r="215" s="13" customFormat="1">
      <c r="A215" s="13"/>
      <c r="B215" s="229"/>
      <c r="C215" s="230"/>
      <c r="D215" s="231" t="s">
        <v>126</v>
      </c>
      <c r="E215" s="232" t="s">
        <v>1</v>
      </c>
      <c r="F215" s="233" t="s">
        <v>139</v>
      </c>
      <c r="G215" s="230"/>
      <c r="H215" s="232" t="s">
        <v>1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126</v>
      </c>
      <c r="AU215" s="239" t="s">
        <v>83</v>
      </c>
      <c r="AV215" s="13" t="s">
        <v>81</v>
      </c>
      <c r="AW215" s="13" t="s">
        <v>30</v>
      </c>
      <c r="AX215" s="13" t="s">
        <v>73</v>
      </c>
      <c r="AY215" s="239" t="s">
        <v>116</v>
      </c>
    </row>
    <row r="216" s="14" customFormat="1">
      <c r="A216" s="14"/>
      <c r="B216" s="240"/>
      <c r="C216" s="241"/>
      <c r="D216" s="231" t="s">
        <v>126</v>
      </c>
      <c r="E216" s="242" t="s">
        <v>1</v>
      </c>
      <c r="F216" s="243" t="s">
        <v>178</v>
      </c>
      <c r="G216" s="241"/>
      <c r="H216" s="244">
        <v>1.25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126</v>
      </c>
      <c r="AU216" s="250" t="s">
        <v>83</v>
      </c>
      <c r="AV216" s="14" t="s">
        <v>83</v>
      </c>
      <c r="AW216" s="14" t="s">
        <v>30</v>
      </c>
      <c r="AX216" s="14" t="s">
        <v>73</v>
      </c>
      <c r="AY216" s="250" t="s">
        <v>116</v>
      </c>
    </row>
    <row r="217" s="13" customFormat="1">
      <c r="A217" s="13"/>
      <c r="B217" s="229"/>
      <c r="C217" s="230"/>
      <c r="D217" s="231" t="s">
        <v>126</v>
      </c>
      <c r="E217" s="232" t="s">
        <v>1</v>
      </c>
      <c r="F217" s="233" t="s">
        <v>141</v>
      </c>
      <c r="G217" s="230"/>
      <c r="H217" s="232" t="s">
        <v>1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126</v>
      </c>
      <c r="AU217" s="239" t="s">
        <v>83</v>
      </c>
      <c r="AV217" s="13" t="s">
        <v>81</v>
      </c>
      <c r="AW217" s="13" t="s">
        <v>30</v>
      </c>
      <c r="AX217" s="13" t="s">
        <v>73</v>
      </c>
      <c r="AY217" s="239" t="s">
        <v>116</v>
      </c>
    </row>
    <row r="218" s="14" customFormat="1">
      <c r="A218" s="14"/>
      <c r="B218" s="240"/>
      <c r="C218" s="241"/>
      <c r="D218" s="231" t="s">
        <v>126</v>
      </c>
      <c r="E218" s="242" t="s">
        <v>1</v>
      </c>
      <c r="F218" s="243" t="s">
        <v>179</v>
      </c>
      <c r="G218" s="241"/>
      <c r="H218" s="244">
        <v>1.2749999999999999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126</v>
      </c>
      <c r="AU218" s="250" t="s">
        <v>83</v>
      </c>
      <c r="AV218" s="14" t="s">
        <v>83</v>
      </c>
      <c r="AW218" s="14" t="s">
        <v>30</v>
      </c>
      <c r="AX218" s="14" t="s">
        <v>73</v>
      </c>
      <c r="AY218" s="250" t="s">
        <v>116</v>
      </c>
    </row>
    <row r="219" s="15" customFormat="1">
      <c r="A219" s="15"/>
      <c r="B219" s="251"/>
      <c r="C219" s="252"/>
      <c r="D219" s="231" t="s">
        <v>126</v>
      </c>
      <c r="E219" s="253" t="s">
        <v>1</v>
      </c>
      <c r="F219" s="254" t="s">
        <v>131</v>
      </c>
      <c r="G219" s="252"/>
      <c r="H219" s="255">
        <v>18.809000000000001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1" t="s">
        <v>126</v>
      </c>
      <c r="AU219" s="261" t="s">
        <v>83</v>
      </c>
      <c r="AV219" s="15" t="s">
        <v>124</v>
      </c>
      <c r="AW219" s="15" t="s">
        <v>30</v>
      </c>
      <c r="AX219" s="15" t="s">
        <v>81</v>
      </c>
      <c r="AY219" s="261" t="s">
        <v>116</v>
      </c>
    </row>
    <row r="220" s="2" customFormat="1" ht="33" customHeight="1">
      <c r="A220" s="38"/>
      <c r="B220" s="39"/>
      <c r="C220" s="215" t="s">
        <v>188</v>
      </c>
      <c r="D220" s="215" t="s">
        <v>120</v>
      </c>
      <c r="E220" s="216" t="s">
        <v>189</v>
      </c>
      <c r="F220" s="217" t="s">
        <v>190</v>
      </c>
      <c r="G220" s="218" t="s">
        <v>123</v>
      </c>
      <c r="H220" s="219">
        <v>18.809000000000001</v>
      </c>
      <c r="I220" s="220"/>
      <c r="J220" s="221">
        <f>ROUND(I220*H220,2)</f>
        <v>0</v>
      </c>
      <c r="K220" s="222"/>
      <c r="L220" s="44"/>
      <c r="M220" s="223" t="s">
        <v>1</v>
      </c>
      <c r="N220" s="224" t="s">
        <v>38</v>
      </c>
      <c r="O220" s="91"/>
      <c r="P220" s="225">
        <f>O220*H220</f>
        <v>0</v>
      </c>
      <c r="Q220" s="225">
        <v>0.0041000000000000003</v>
      </c>
      <c r="R220" s="225">
        <f>Q220*H220</f>
        <v>0.077116900000000016</v>
      </c>
      <c r="S220" s="225">
        <v>0</v>
      </c>
      <c r="T220" s="22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7" t="s">
        <v>124</v>
      </c>
      <c r="AT220" s="227" t="s">
        <v>120</v>
      </c>
      <c r="AU220" s="227" t="s">
        <v>83</v>
      </c>
      <c r="AY220" s="17" t="s">
        <v>116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7" t="s">
        <v>81</v>
      </c>
      <c r="BK220" s="228">
        <f>ROUND(I220*H220,2)</f>
        <v>0</v>
      </c>
      <c r="BL220" s="17" t="s">
        <v>124</v>
      </c>
      <c r="BM220" s="227" t="s">
        <v>191</v>
      </c>
    </row>
    <row r="221" s="13" customFormat="1">
      <c r="A221" s="13"/>
      <c r="B221" s="229"/>
      <c r="C221" s="230"/>
      <c r="D221" s="231" t="s">
        <v>126</v>
      </c>
      <c r="E221" s="232" t="s">
        <v>1</v>
      </c>
      <c r="F221" s="233" t="s">
        <v>173</v>
      </c>
      <c r="G221" s="230"/>
      <c r="H221" s="232" t="s">
        <v>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126</v>
      </c>
      <c r="AU221" s="239" t="s">
        <v>83</v>
      </c>
      <c r="AV221" s="13" t="s">
        <v>81</v>
      </c>
      <c r="AW221" s="13" t="s">
        <v>30</v>
      </c>
      <c r="AX221" s="13" t="s">
        <v>73</v>
      </c>
      <c r="AY221" s="239" t="s">
        <v>116</v>
      </c>
    </row>
    <row r="222" s="13" customFormat="1">
      <c r="A222" s="13"/>
      <c r="B222" s="229"/>
      <c r="C222" s="230"/>
      <c r="D222" s="231" t="s">
        <v>126</v>
      </c>
      <c r="E222" s="232" t="s">
        <v>1</v>
      </c>
      <c r="F222" s="233" t="s">
        <v>174</v>
      </c>
      <c r="G222" s="230"/>
      <c r="H222" s="232" t="s">
        <v>1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9" t="s">
        <v>126</v>
      </c>
      <c r="AU222" s="239" t="s">
        <v>83</v>
      </c>
      <c r="AV222" s="13" t="s">
        <v>81</v>
      </c>
      <c r="AW222" s="13" t="s">
        <v>30</v>
      </c>
      <c r="AX222" s="13" t="s">
        <v>73</v>
      </c>
      <c r="AY222" s="239" t="s">
        <v>116</v>
      </c>
    </row>
    <row r="223" s="14" customFormat="1">
      <c r="A223" s="14"/>
      <c r="B223" s="240"/>
      <c r="C223" s="241"/>
      <c r="D223" s="231" t="s">
        <v>126</v>
      </c>
      <c r="E223" s="242" t="s">
        <v>1</v>
      </c>
      <c r="F223" s="243" t="s">
        <v>175</v>
      </c>
      <c r="G223" s="241"/>
      <c r="H223" s="244">
        <v>14.334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0" t="s">
        <v>126</v>
      </c>
      <c r="AU223" s="250" t="s">
        <v>83</v>
      </c>
      <c r="AV223" s="14" t="s">
        <v>83</v>
      </c>
      <c r="AW223" s="14" t="s">
        <v>30</v>
      </c>
      <c r="AX223" s="14" t="s">
        <v>73</v>
      </c>
      <c r="AY223" s="250" t="s">
        <v>116</v>
      </c>
    </row>
    <row r="224" s="13" customFormat="1">
      <c r="A224" s="13"/>
      <c r="B224" s="229"/>
      <c r="C224" s="230"/>
      <c r="D224" s="231" t="s">
        <v>126</v>
      </c>
      <c r="E224" s="232" t="s">
        <v>1</v>
      </c>
      <c r="F224" s="233" t="s">
        <v>136</v>
      </c>
      <c r="G224" s="230"/>
      <c r="H224" s="232" t="s">
        <v>1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126</v>
      </c>
      <c r="AU224" s="239" t="s">
        <v>83</v>
      </c>
      <c r="AV224" s="13" t="s">
        <v>81</v>
      </c>
      <c r="AW224" s="13" t="s">
        <v>30</v>
      </c>
      <c r="AX224" s="13" t="s">
        <v>73</v>
      </c>
      <c r="AY224" s="239" t="s">
        <v>116</v>
      </c>
    </row>
    <row r="225" s="14" customFormat="1">
      <c r="A225" s="14"/>
      <c r="B225" s="240"/>
      <c r="C225" s="241"/>
      <c r="D225" s="231" t="s">
        <v>126</v>
      </c>
      <c r="E225" s="242" t="s">
        <v>1</v>
      </c>
      <c r="F225" s="243" t="s">
        <v>176</v>
      </c>
      <c r="G225" s="241"/>
      <c r="H225" s="244">
        <v>0.25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126</v>
      </c>
      <c r="AU225" s="250" t="s">
        <v>83</v>
      </c>
      <c r="AV225" s="14" t="s">
        <v>83</v>
      </c>
      <c r="AW225" s="14" t="s">
        <v>30</v>
      </c>
      <c r="AX225" s="14" t="s">
        <v>73</v>
      </c>
      <c r="AY225" s="250" t="s">
        <v>116</v>
      </c>
    </row>
    <row r="226" s="14" customFormat="1">
      <c r="A226" s="14"/>
      <c r="B226" s="240"/>
      <c r="C226" s="241"/>
      <c r="D226" s="231" t="s">
        <v>126</v>
      </c>
      <c r="E226" s="242" t="s">
        <v>1</v>
      </c>
      <c r="F226" s="243" t="s">
        <v>177</v>
      </c>
      <c r="G226" s="241"/>
      <c r="H226" s="244">
        <v>1.7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0" t="s">
        <v>126</v>
      </c>
      <c r="AU226" s="250" t="s">
        <v>83</v>
      </c>
      <c r="AV226" s="14" t="s">
        <v>83</v>
      </c>
      <c r="AW226" s="14" t="s">
        <v>30</v>
      </c>
      <c r="AX226" s="14" t="s">
        <v>73</v>
      </c>
      <c r="AY226" s="250" t="s">
        <v>116</v>
      </c>
    </row>
    <row r="227" s="13" customFormat="1">
      <c r="A227" s="13"/>
      <c r="B227" s="229"/>
      <c r="C227" s="230"/>
      <c r="D227" s="231" t="s">
        <v>126</v>
      </c>
      <c r="E227" s="232" t="s">
        <v>1</v>
      </c>
      <c r="F227" s="233" t="s">
        <v>139</v>
      </c>
      <c r="G227" s="230"/>
      <c r="H227" s="232" t="s">
        <v>1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126</v>
      </c>
      <c r="AU227" s="239" t="s">
        <v>83</v>
      </c>
      <c r="AV227" s="13" t="s">
        <v>81</v>
      </c>
      <c r="AW227" s="13" t="s">
        <v>30</v>
      </c>
      <c r="AX227" s="13" t="s">
        <v>73</v>
      </c>
      <c r="AY227" s="239" t="s">
        <v>116</v>
      </c>
    </row>
    <row r="228" s="14" customFormat="1">
      <c r="A228" s="14"/>
      <c r="B228" s="240"/>
      <c r="C228" s="241"/>
      <c r="D228" s="231" t="s">
        <v>126</v>
      </c>
      <c r="E228" s="242" t="s">
        <v>1</v>
      </c>
      <c r="F228" s="243" t="s">
        <v>178</v>
      </c>
      <c r="G228" s="241"/>
      <c r="H228" s="244">
        <v>1.25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0" t="s">
        <v>126</v>
      </c>
      <c r="AU228" s="250" t="s">
        <v>83</v>
      </c>
      <c r="AV228" s="14" t="s">
        <v>83</v>
      </c>
      <c r="AW228" s="14" t="s">
        <v>30</v>
      </c>
      <c r="AX228" s="14" t="s">
        <v>73</v>
      </c>
      <c r="AY228" s="250" t="s">
        <v>116</v>
      </c>
    </row>
    <row r="229" s="13" customFormat="1">
      <c r="A229" s="13"/>
      <c r="B229" s="229"/>
      <c r="C229" s="230"/>
      <c r="D229" s="231" t="s">
        <v>126</v>
      </c>
      <c r="E229" s="232" t="s">
        <v>1</v>
      </c>
      <c r="F229" s="233" t="s">
        <v>141</v>
      </c>
      <c r="G229" s="230"/>
      <c r="H229" s="232" t="s">
        <v>1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126</v>
      </c>
      <c r="AU229" s="239" t="s">
        <v>83</v>
      </c>
      <c r="AV229" s="13" t="s">
        <v>81</v>
      </c>
      <c r="AW229" s="13" t="s">
        <v>30</v>
      </c>
      <c r="AX229" s="13" t="s">
        <v>73</v>
      </c>
      <c r="AY229" s="239" t="s">
        <v>116</v>
      </c>
    </row>
    <row r="230" s="14" customFormat="1">
      <c r="A230" s="14"/>
      <c r="B230" s="240"/>
      <c r="C230" s="241"/>
      <c r="D230" s="231" t="s">
        <v>126</v>
      </c>
      <c r="E230" s="242" t="s">
        <v>1</v>
      </c>
      <c r="F230" s="243" t="s">
        <v>179</v>
      </c>
      <c r="G230" s="241"/>
      <c r="H230" s="244">
        <v>1.2749999999999999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126</v>
      </c>
      <c r="AU230" s="250" t="s">
        <v>83</v>
      </c>
      <c r="AV230" s="14" t="s">
        <v>83</v>
      </c>
      <c r="AW230" s="14" t="s">
        <v>30</v>
      </c>
      <c r="AX230" s="14" t="s">
        <v>73</v>
      </c>
      <c r="AY230" s="250" t="s">
        <v>116</v>
      </c>
    </row>
    <row r="231" s="15" customFormat="1">
      <c r="A231" s="15"/>
      <c r="B231" s="251"/>
      <c r="C231" s="252"/>
      <c r="D231" s="231" t="s">
        <v>126</v>
      </c>
      <c r="E231" s="253" t="s">
        <v>1</v>
      </c>
      <c r="F231" s="254" t="s">
        <v>131</v>
      </c>
      <c r="G231" s="252"/>
      <c r="H231" s="255">
        <v>18.809000000000001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1" t="s">
        <v>126</v>
      </c>
      <c r="AU231" s="261" t="s">
        <v>83</v>
      </c>
      <c r="AV231" s="15" t="s">
        <v>124</v>
      </c>
      <c r="AW231" s="15" t="s">
        <v>30</v>
      </c>
      <c r="AX231" s="15" t="s">
        <v>81</v>
      </c>
      <c r="AY231" s="261" t="s">
        <v>116</v>
      </c>
    </row>
    <row r="232" s="12" customFormat="1" ht="22.8" customHeight="1">
      <c r="A232" s="12"/>
      <c r="B232" s="199"/>
      <c r="C232" s="200"/>
      <c r="D232" s="201" t="s">
        <v>72</v>
      </c>
      <c r="E232" s="213" t="s">
        <v>192</v>
      </c>
      <c r="F232" s="213" t="s">
        <v>193</v>
      </c>
      <c r="G232" s="200"/>
      <c r="H232" s="200"/>
      <c r="I232" s="203"/>
      <c r="J232" s="214">
        <f>BK232</f>
        <v>0</v>
      </c>
      <c r="K232" s="200"/>
      <c r="L232" s="205"/>
      <c r="M232" s="206"/>
      <c r="N232" s="207"/>
      <c r="O232" s="207"/>
      <c r="P232" s="208">
        <f>SUM(P233:P272)</f>
        <v>0</v>
      </c>
      <c r="Q232" s="207"/>
      <c r="R232" s="208">
        <f>SUM(R233:R272)</f>
        <v>0</v>
      </c>
      <c r="S232" s="207"/>
      <c r="T232" s="209">
        <f>SUM(T233:T272)</f>
        <v>5.02942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0" t="s">
        <v>81</v>
      </c>
      <c r="AT232" s="211" t="s">
        <v>72</v>
      </c>
      <c r="AU232" s="211" t="s">
        <v>81</v>
      </c>
      <c r="AY232" s="210" t="s">
        <v>116</v>
      </c>
      <c r="BK232" s="212">
        <f>SUM(BK233:BK272)</f>
        <v>0</v>
      </c>
    </row>
    <row r="233" s="2" customFormat="1" ht="21.75" customHeight="1">
      <c r="A233" s="38"/>
      <c r="B233" s="39"/>
      <c r="C233" s="215" t="s">
        <v>194</v>
      </c>
      <c r="D233" s="215" t="s">
        <v>120</v>
      </c>
      <c r="E233" s="216" t="s">
        <v>195</v>
      </c>
      <c r="F233" s="217" t="s">
        <v>196</v>
      </c>
      <c r="G233" s="218" t="s">
        <v>123</v>
      </c>
      <c r="H233" s="219">
        <v>18.809000000000001</v>
      </c>
      <c r="I233" s="220"/>
      <c r="J233" s="221">
        <f>ROUND(I233*H233,2)</f>
        <v>0</v>
      </c>
      <c r="K233" s="222"/>
      <c r="L233" s="44"/>
      <c r="M233" s="223" t="s">
        <v>1</v>
      </c>
      <c r="N233" s="224" t="s">
        <v>38</v>
      </c>
      <c r="O233" s="91"/>
      <c r="P233" s="225">
        <f>O233*H233</f>
        <v>0</v>
      </c>
      <c r="Q233" s="225">
        <v>0</v>
      </c>
      <c r="R233" s="225">
        <f>Q233*H233</f>
        <v>0</v>
      </c>
      <c r="S233" s="225">
        <v>0.089999999999999997</v>
      </c>
      <c r="T233" s="226">
        <f>S233*H233</f>
        <v>1.6928099999999999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7" t="s">
        <v>124</v>
      </c>
      <c r="AT233" s="227" t="s">
        <v>120</v>
      </c>
      <c r="AU233" s="227" t="s">
        <v>83</v>
      </c>
      <c r="AY233" s="17" t="s">
        <v>116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7" t="s">
        <v>81</v>
      </c>
      <c r="BK233" s="228">
        <f>ROUND(I233*H233,2)</f>
        <v>0</v>
      </c>
      <c r="BL233" s="17" t="s">
        <v>124</v>
      </c>
      <c r="BM233" s="227" t="s">
        <v>197</v>
      </c>
    </row>
    <row r="234" s="13" customFormat="1">
      <c r="A234" s="13"/>
      <c r="B234" s="229"/>
      <c r="C234" s="230"/>
      <c r="D234" s="231" t="s">
        <v>126</v>
      </c>
      <c r="E234" s="232" t="s">
        <v>1</v>
      </c>
      <c r="F234" s="233" t="s">
        <v>173</v>
      </c>
      <c r="G234" s="230"/>
      <c r="H234" s="232" t="s">
        <v>1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126</v>
      </c>
      <c r="AU234" s="239" t="s">
        <v>83</v>
      </c>
      <c r="AV234" s="13" t="s">
        <v>81</v>
      </c>
      <c r="AW234" s="13" t="s">
        <v>30</v>
      </c>
      <c r="AX234" s="13" t="s">
        <v>73</v>
      </c>
      <c r="AY234" s="239" t="s">
        <v>116</v>
      </c>
    </row>
    <row r="235" s="13" customFormat="1">
      <c r="A235" s="13"/>
      <c r="B235" s="229"/>
      <c r="C235" s="230"/>
      <c r="D235" s="231" t="s">
        <v>126</v>
      </c>
      <c r="E235" s="232" t="s">
        <v>1</v>
      </c>
      <c r="F235" s="233" t="s">
        <v>174</v>
      </c>
      <c r="G235" s="230"/>
      <c r="H235" s="232" t="s">
        <v>1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126</v>
      </c>
      <c r="AU235" s="239" t="s">
        <v>83</v>
      </c>
      <c r="AV235" s="13" t="s">
        <v>81</v>
      </c>
      <c r="AW235" s="13" t="s">
        <v>30</v>
      </c>
      <c r="AX235" s="13" t="s">
        <v>73</v>
      </c>
      <c r="AY235" s="239" t="s">
        <v>116</v>
      </c>
    </row>
    <row r="236" s="14" customFormat="1">
      <c r="A236" s="14"/>
      <c r="B236" s="240"/>
      <c r="C236" s="241"/>
      <c r="D236" s="231" t="s">
        <v>126</v>
      </c>
      <c r="E236" s="242" t="s">
        <v>1</v>
      </c>
      <c r="F236" s="243" t="s">
        <v>175</v>
      </c>
      <c r="G236" s="241"/>
      <c r="H236" s="244">
        <v>14.334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0" t="s">
        <v>126</v>
      </c>
      <c r="AU236" s="250" t="s">
        <v>83</v>
      </c>
      <c r="AV236" s="14" t="s">
        <v>83</v>
      </c>
      <c r="AW236" s="14" t="s">
        <v>30</v>
      </c>
      <c r="AX236" s="14" t="s">
        <v>73</v>
      </c>
      <c r="AY236" s="250" t="s">
        <v>116</v>
      </c>
    </row>
    <row r="237" s="13" customFormat="1">
      <c r="A237" s="13"/>
      <c r="B237" s="229"/>
      <c r="C237" s="230"/>
      <c r="D237" s="231" t="s">
        <v>126</v>
      </c>
      <c r="E237" s="232" t="s">
        <v>1</v>
      </c>
      <c r="F237" s="233" t="s">
        <v>136</v>
      </c>
      <c r="G237" s="230"/>
      <c r="H237" s="232" t="s">
        <v>1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126</v>
      </c>
      <c r="AU237" s="239" t="s">
        <v>83</v>
      </c>
      <c r="AV237" s="13" t="s">
        <v>81</v>
      </c>
      <c r="AW237" s="13" t="s">
        <v>30</v>
      </c>
      <c r="AX237" s="13" t="s">
        <v>73</v>
      </c>
      <c r="AY237" s="239" t="s">
        <v>116</v>
      </c>
    </row>
    <row r="238" s="14" customFormat="1">
      <c r="A238" s="14"/>
      <c r="B238" s="240"/>
      <c r="C238" s="241"/>
      <c r="D238" s="231" t="s">
        <v>126</v>
      </c>
      <c r="E238" s="242" t="s">
        <v>1</v>
      </c>
      <c r="F238" s="243" t="s">
        <v>176</v>
      </c>
      <c r="G238" s="241"/>
      <c r="H238" s="244">
        <v>0.25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126</v>
      </c>
      <c r="AU238" s="250" t="s">
        <v>83</v>
      </c>
      <c r="AV238" s="14" t="s">
        <v>83</v>
      </c>
      <c r="AW238" s="14" t="s">
        <v>30</v>
      </c>
      <c r="AX238" s="14" t="s">
        <v>73</v>
      </c>
      <c r="AY238" s="250" t="s">
        <v>116</v>
      </c>
    </row>
    <row r="239" s="14" customFormat="1">
      <c r="A239" s="14"/>
      <c r="B239" s="240"/>
      <c r="C239" s="241"/>
      <c r="D239" s="231" t="s">
        <v>126</v>
      </c>
      <c r="E239" s="242" t="s">
        <v>1</v>
      </c>
      <c r="F239" s="243" t="s">
        <v>177</v>
      </c>
      <c r="G239" s="241"/>
      <c r="H239" s="244">
        <v>1.7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0" t="s">
        <v>126</v>
      </c>
      <c r="AU239" s="250" t="s">
        <v>83</v>
      </c>
      <c r="AV239" s="14" t="s">
        <v>83</v>
      </c>
      <c r="AW239" s="14" t="s">
        <v>30</v>
      </c>
      <c r="AX239" s="14" t="s">
        <v>73</v>
      </c>
      <c r="AY239" s="250" t="s">
        <v>116</v>
      </c>
    </row>
    <row r="240" s="13" customFormat="1">
      <c r="A240" s="13"/>
      <c r="B240" s="229"/>
      <c r="C240" s="230"/>
      <c r="D240" s="231" t="s">
        <v>126</v>
      </c>
      <c r="E240" s="232" t="s">
        <v>1</v>
      </c>
      <c r="F240" s="233" t="s">
        <v>139</v>
      </c>
      <c r="G240" s="230"/>
      <c r="H240" s="232" t="s">
        <v>1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9" t="s">
        <v>126</v>
      </c>
      <c r="AU240" s="239" t="s">
        <v>83</v>
      </c>
      <c r="AV240" s="13" t="s">
        <v>81</v>
      </c>
      <c r="AW240" s="13" t="s">
        <v>30</v>
      </c>
      <c r="AX240" s="13" t="s">
        <v>73</v>
      </c>
      <c r="AY240" s="239" t="s">
        <v>116</v>
      </c>
    </row>
    <row r="241" s="14" customFormat="1">
      <c r="A241" s="14"/>
      <c r="B241" s="240"/>
      <c r="C241" s="241"/>
      <c r="D241" s="231" t="s">
        <v>126</v>
      </c>
      <c r="E241" s="242" t="s">
        <v>1</v>
      </c>
      <c r="F241" s="243" t="s">
        <v>178</v>
      </c>
      <c r="G241" s="241"/>
      <c r="H241" s="244">
        <v>1.25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126</v>
      </c>
      <c r="AU241" s="250" t="s">
        <v>83</v>
      </c>
      <c r="AV241" s="14" t="s">
        <v>83</v>
      </c>
      <c r="AW241" s="14" t="s">
        <v>30</v>
      </c>
      <c r="AX241" s="14" t="s">
        <v>73</v>
      </c>
      <c r="AY241" s="250" t="s">
        <v>116</v>
      </c>
    </row>
    <row r="242" s="13" customFormat="1">
      <c r="A242" s="13"/>
      <c r="B242" s="229"/>
      <c r="C242" s="230"/>
      <c r="D242" s="231" t="s">
        <v>126</v>
      </c>
      <c r="E242" s="232" t="s">
        <v>1</v>
      </c>
      <c r="F242" s="233" t="s">
        <v>141</v>
      </c>
      <c r="G242" s="230"/>
      <c r="H242" s="232" t="s">
        <v>1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126</v>
      </c>
      <c r="AU242" s="239" t="s">
        <v>83</v>
      </c>
      <c r="AV242" s="13" t="s">
        <v>81</v>
      </c>
      <c r="AW242" s="13" t="s">
        <v>30</v>
      </c>
      <c r="AX242" s="13" t="s">
        <v>73</v>
      </c>
      <c r="AY242" s="239" t="s">
        <v>116</v>
      </c>
    </row>
    <row r="243" s="14" customFormat="1">
      <c r="A243" s="14"/>
      <c r="B243" s="240"/>
      <c r="C243" s="241"/>
      <c r="D243" s="231" t="s">
        <v>126</v>
      </c>
      <c r="E243" s="242" t="s">
        <v>1</v>
      </c>
      <c r="F243" s="243" t="s">
        <v>179</v>
      </c>
      <c r="G243" s="241"/>
      <c r="H243" s="244">
        <v>1.2749999999999999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126</v>
      </c>
      <c r="AU243" s="250" t="s">
        <v>83</v>
      </c>
      <c r="AV243" s="14" t="s">
        <v>83</v>
      </c>
      <c r="AW243" s="14" t="s">
        <v>30</v>
      </c>
      <c r="AX243" s="14" t="s">
        <v>73</v>
      </c>
      <c r="AY243" s="250" t="s">
        <v>116</v>
      </c>
    </row>
    <row r="244" s="15" customFormat="1">
      <c r="A244" s="15"/>
      <c r="B244" s="251"/>
      <c r="C244" s="252"/>
      <c r="D244" s="231" t="s">
        <v>126</v>
      </c>
      <c r="E244" s="253" t="s">
        <v>1</v>
      </c>
      <c r="F244" s="254" t="s">
        <v>131</v>
      </c>
      <c r="G244" s="252"/>
      <c r="H244" s="255">
        <v>18.809000000000001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1" t="s">
        <v>126</v>
      </c>
      <c r="AU244" s="261" t="s">
        <v>83</v>
      </c>
      <c r="AV244" s="15" t="s">
        <v>124</v>
      </c>
      <c r="AW244" s="15" t="s">
        <v>30</v>
      </c>
      <c r="AX244" s="15" t="s">
        <v>81</v>
      </c>
      <c r="AY244" s="261" t="s">
        <v>116</v>
      </c>
    </row>
    <row r="245" s="2" customFormat="1" ht="21.75" customHeight="1">
      <c r="A245" s="38"/>
      <c r="B245" s="39"/>
      <c r="C245" s="215" t="s">
        <v>198</v>
      </c>
      <c r="D245" s="215" t="s">
        <v>120</v>
      </c>
      <c r="E245" s="216" t="s">
        <v>199</v>
      </c>
      <c r="F245" s="217" t="s">
        <v>200</v>
      </c>
      <c r="G245" s="218" t="s">
        <v>123</v>
      </c>
      <c r="H245" s="219">
        <v>333.661</v>
      </c>
      <c r="I245" s="220"/>
      <c r="J245" s="221">
        <f>ROUND(I245*H245,2)</f>
        <v>0</v>
      </c>
      <c r="K245" s="222"/>
      <c r="L245" s="44"/>
      <c r="M245" s="223" t="s">
        <v>1</v>
      </c>
      <c r="N245" s="224" t="s">
        <v>38</v>
      </c>
      <c r="O245" s="91"/>
      <c r="P245" s="225">
        <f>O245*H245</f>
        <v>0</v>
      </c>
      <c r="Q245" s="225">
        <v>0</v>
      </c>
      <c r="R245" s="225">
        <f>Q245*H245</f>
        <v>0</v>
      </c>
      <c r="S245" s="225">
        <v>0.01</v>
      </c>
      <c r="T245" s="226">
        <f>S245*H245</f>
        <v>3.3366100000000003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7" t="s">
        <v>124</v>
      </c>
      <c r="AT245" s="227" t="s">
        <v>120</v>
      </c>
      <c r="AU245" s="227" t="s">
        <v>83</v>
      </c>
      <c r="AY245" s="17" t="s">
        <v>116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7" t="s">
        <v>81</v>
      </c>
      <c r="BK245" s="228">
        <f>ROUND(I245*H245,2)</f>
        <v>0</v>
      </c>
      <c r="BL245" s="17" t="s">
        <v>124</v>
      </c>
      <c r="BM245" s="227" t="s">
        <v>201</v>
      </c>
    </row>
    <row r="246" s="13" customFormat="1">
      <c r="A246" s="13"/>
      <c r="B246" s="229"/>
      <c r="C246" s="230"/>
      <c r="D246" s="231" t="s">
        <v>126</v>
      </c>
      <c r="E246" s="232" t="s">
        <v>1</v>
      </c>
      <c r="F246" s="233" t="s">
        <v>127</v>
      </c>
      <c r="G246" s="230"/>
      <c r="H246" s="232" t="s">
        <v>1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126</v>
      </c>
      <c r="AU246" s="239" t="s">
        <v>83</v>
      </c>
      <c r="AV246" s="13" t="s">
        <v>81</v>
      </c>
      <c r="AW246" s="13" t="s">
        <v>30</v>
      </c>
      <c r="AX246" s="13" t="s">
        <v>73</v>
      </c>
      <c r="AY246" s="239" t="s">
        <v>116</v>
      </c>
    </row>
    <row r="247" s="13" customFormat="1">
      <c r="A247" s="13"/>
      <c r="B247" s="229"/>
      <c r="C247" s="230"/>
      <c r="D247" s="231" t="s">
        <v>126</v>
      </c>
      <c r="E247" s="232" t="s">
        <v>1</v>
      </c>
      <c r="F247" s="233" t="s">
        <v>159</v>
      </c>
      <c r="G247" s="230"/>
      <c r="H247" s="232" t="s">
        <v>1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9" t="s">
        <v>126</v>
      </c>
      <c r="AU247" s="239" t="s">
        <v>83</v>
      </c>
      <c r="AV247" s="13" t="s">
        <v>81</v>
      </c>
      <c r="AW247" s="13" t="s">
        <v>30</v>
      </c>
      <c r="AX247" s="13" t="s">
        <v>73</v>
      </c>
      <c r="AY247" s="239" t="s">
        <v>116</v>
      </c>
    </row>
    <row r="248" s="14" customFormat="1">
      <c r="A248" s="14"/>
      <c r="B248" s="240"/>
      <c r="C248" s="241"/>
      <c r="D248" s="231" t="s">
        <v>126</v>
      </c>
      <c r="E248" s="242" t="s">
        <v>1</v>
      </c>
      <c r="F248" s="243" t="s">
        <v>160</v>
      </c>
      <c r="G248" s="241"/>
      <c r="H248" s="244">
        <v>113.82599999999999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126</v>
      </c>
      <c r="AU248" s="250" t="s">
        <v>83</v>
      </c>
      <c r="AV248" s="14" t="s">
        <v>83</v>
      </c>
      <c r="AW248" s="14" t="s">
        <v>30</v>
      </c>
      <c r="AX248" s="14" t="s">
        <v>73</v>
      </c>
      <c r="AY248" s="250" t="s">
        <v>116</v>
      </c>
    </row>
    <row r="249" s="14" customFormat="1">
      <c r="A249" s="14"/>
      <c r="B249" s="240"/>
      <c r="C249" s="241"/>
      <c r="D249" s="231" t="s">
        <v>126</v>
      </c>
      <c r="E249" s="242" t="s">
        <v>1</v>
      </c>
      <c r="F249" s="243" t="s">
        <v>130</v>
      </c>
      <c r="G249" s="241"/>
      <c r="H249" s="244">
        <v>112.038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0" t="s">
        <v>126</v>
      </c>
      <c r="AU249" s="250" t="s">
        <v>83</v>
      </c>
      <c r="AV249" s="14" t="s">
        <v>83</v>
      </c>
      <c r="AW249" s="14" t="s">
        <v>30</v>
      </c>
      <c r="AX249" s="14" t="s">
        <v>73</v>
      </c>
      <c r="AY249" s="250" t="s">
        <v>116</v>
      </c>
    </row>
    <row r="250" s="13" customFormat="1">
      <c r="A250" s="13"/>
      <c r="B250" s="229"/>
      <c r="C250" s="230"/>
      <c r="D250" s="231" t="s">
        <v>126</v>
      </c>
      <c r="E250" s="232" t="s">
        <v>1</v>
      </c>
      <c r="F250" s="233" t="s">
        <v>136</v>
      </c>
      <c r="G250" s="230"/>
      <c r="H250" s="232" t="s">
        <v>1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9" t="s">
        <v>126</v>
      </c>
      <c r="AU250" s="239" t="s">
        <v>83</v>
      </c>
      <c r="AV250" s="13" t="s">
        <v>81</v>
      </c>
      <c r="AW250" s="13" t="s">
        <v>30</v>
      </c>
      <c r="AX250" s="13" t="s">
        <v>73</v>
      </c>
      <c r="AY250" s="239" t="s">
        <v>116</v>
      </c>
    </row>
    <row r="251" s="14" customFormat="1">
      <c r="A251" s="14"/>
      <c r="B251" s="240"/>
      <c r="C251" s="241"/>
      <c r="D251" s="231" t="s">
        <v>126</v>
      </c>
      <c r="E251" s="242" t="s">
        <v>1</v>
      </c>
      <c r="F251" s="243" t="s">
        <v>161</v>
      </c>
      <c r="G251" s="241"/>
      <c r="H251" s="244">
        <v>4.8159999999999998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0" t="s">
        <v>126</v>
      </c>
      <c r="AU251" s="250" t="s">
        <v>83</v>
      </c>
      <c r="AV251" s="14" t="s">
        <v>83</v>
      </c>
      <c r="AW251" s="14" t="s">
        <v>30</v>
      </c>
      <c r="AX251" s="14" t="s">
        <v>73</v>
      </c>
      <c r="AY251" s="250" t="s">
        <v>116</v>
      </c>
    </row>
    <row r="252" s="14" customFormat="1">
      <c r="A252" s="14"/>
      <c r="B252" s="240"/>
      <c r="C252" s="241"/>
      <c r="D252" s="231" t="s">
        <v>126</v>
      </c>
      <c r="E252" s="242" t="s">
        <v>1</v>
      </c>
      <c r="F252" s="243" t="s">
        <v>162</v>
      </c>
      <c r="G252" s="241"/>
      <c r="H252" s="244">
        <v>55.396000000000001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126</v>
      </c>
      <c r="AU252" s="250" t="s">
        <v>83</v>
      </c>
      <c r="AV252" s="14" t="s">
        <v>83</v>
      </c>
      <c r="AW252" s="14" t="s">
        <v>30</v>
      </c>
      <c r="AX252" s="14" t="s">
        <v>73</v>
      </c>
      <c r="AY252" s="250" t="s">
        <v>116</v>
      </c>
    </row>
    <row r="253" s="13" customFormat="1">
      <c r="A253" s="13"/>
      <c r="B253" s="229"/>
      <c r="C253" s="230"/>
      <c r="D253" s="231" t="s">
        <v>126</v>
      </c>
      <c r="E253" s="232" t="s">
        <v>1</v>
      </c>
      <c r="F253" s="233" t="s">
        <v>139</v>
      </c>
      <c r="G253" s="230"/>
      <c r="H253" s="232" t="s">
        <v>1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126</v>
      </c>
      <c r="AU253" s="239" t="s">
        <v>83</v>
      </c>
      <c r="AV253" s="13" t="s">
        <v>81</v>
      </c>
      <c r="AW253" s="13" t="s">
        <v>30</v>
      </c>
      <c r="AX253" s="13" t="s">
        <v>73</v>
      </c>
      <c r="AY253" s="239" t="s">
        <v>116</v>
      </c>
    </row>
    <row r="254" s="14" customFormat="1">
      <c r="A254" s="14"/>
      <c r="B254" s="240"/>
      <c r="C254" s="241"/>
      <c r="D254" s="231" t="s">
        <v>126</v>
      </c>
      <c r="E254" s="242" t="s">
        <v>1</v>
      </c>
      <c r="F254" s="243" t="s">
        <v>163</v>
      </c>
      <c r="G254" s="241"/>
      <c r="H254" s="244">
        <v>27.75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126</v>
      </c>
      <c r="AU254" s="250" t="s">
        <v>83</v>
      </c>
      <c r="AV254" s="14" t="s">
        <v>83</v>
      </c>
      <c r="AW254" s="14" t="s">
        <v>30</v>
      </c>
      <c r="AX254" s="14" t="s">
        <v>73</v>
      </c>
      <c r="AY254" s="250" t="s">
        <v>116</v>
      </c>
    </row>
    <row r="255" s="13" customFormat="1">
      <c r="A255" s="13"/>
      <c r="B255" s="229"/>
      <c r="C255" s="230"/>
      <c r="D255" s="231" t="s">
        <v>126</v>
      </c>
      <c r="E255" s="232" t="s">
        <v>1</v>
      </c>
      <c r="F255" s="233" t="s">
        <v>141</v>
      </c>
      <c r="G255" s="230"/>
      <c r="H255" s="232" t="s">
        <v>1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9" t="s">
        <v>126</v>
      </c>
      <c r="AU255" s="239" t="s">
        <v>83</v>
      </c>
      <c r="AV255" s="13" t="s">
        <v>81</v>
      </c>
      <c r="AW255" s="13" t="s">
        <v>30</v>
      </c>
      <c r="AX255" s="13" t="s">
        <v>73</v>
      </c>
      <c r="AY255" s="239" t="s">
        <v>116</v>
      </c>
    </row>
    <row r="256" s="14" customFormat="1">
      <c r="A256" s="14"/>
      <c r="B256" s="240"/>
      <c r="C256" s="241"/>
      <c r="D256" s="231" t="s">
        <v>126</v>
      </c>
      <c r="E256" s="242" t="s">
        <v>1</v>
      </c>
      <c r="F256" s="243" t="s">
        <v>164</v>
      </c>
      <c r="G256" s="241"/>
      <c r="H256" s="244">
        <v>19.835000000000001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0" t="s">
        <v>126</v>
      </c>
      <c r="AU256" s="250" t="s">
        <v>83</v>
      </c>
      <c r="AV256" s="14" t="s">
        <v>83</v>
      </c>
      <c r="AW256" s="14" t="s">
        <v>30</v>
      </c>
      <c r="AX256" s="14" t="s">
        <v>73</v>
      </c>
      <c r="AY256" s="250" t="s">
        <v>116</v>
      </c>
    </row>
    <row r="257" s="15" customFormat="1">
      <c r="A257" s="15"/>
      <c r="B257" s="251"/>
      <c r="C257" s="252"/>
      <c r="D257" s="231" t="s">
        <v>126</v>
      </c>
      <c r="E257" s="253" t="s">
        <v>1</v>
      </c>
      <c r="F257" s="254" t="s">
        <v>131</v>
      </c>
      <c r="G257" s="252"/>
      <c r="H257" s="255">
        <v>333.661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1" t="s">
        <v>126</v>
      </c>
      <c r="AU257" s="261" t="s">
        <v>83</v>
      </c>
      <c r="AV257" s="15" t="s">
        <v>124</v>
      </c>
      <c r="AW257" s="15" t="s">
        <v>30</v>
      </c>
      <c r="AX257" s="15" t="s">
        <v>81</v>
      </c>
      <c r="AY257" s="261" t="s">
        <v>116</v>
      </c>
    </row>
    <row r="258" s="2" customFormat="1" ht="21.75" customHeight="1">
      <c r="A258" s="38"/>
      <c r="B258" s="39"/>
      <c r="C258" s="215" t="s">
        <v>8</v>
      </c>
      <c r="D258" s="215" t="s">
        <v>120</v>
      </c>
      <c r="E258" s="216" t="s">
        <v>202</v>
      </c>
      <c r="F258" s="217" t="s">
        <v>203</v>
      </c>
      <c r="G258" s="218" t="s">
        <v>123</v>
      </c>
      <c r="H258" s="219">
        <v>32.039999999999999</v>
      </c>
      <c r="I258" s="220"/>
      <c r="J258" s="221">
        <f>ROUND(I258*H258,2)</f>
        <v>0</v>
      </c>
      <c r="K258" s="222"/>
      <c r="L258" s="44"/>
      <c r="M258" s="223" t="s">
        <v>1</v>
      </c>
      <c r="N258" s="224" t="s">
        <v>38</v>
      </c>
      <c r="O258" s="91"/>
      <c r="P258" s="225">
        <f>O258*H258</f>
        <v>0</v>
      </c>
      <c r="Q258" s="225">
        <v>0</v>
      </c>
      <c r="R258" s="225">
        <f>Q258*H258</f>
        <v>0</v>
      </c>
      <c r="S258" s="225">
        <v>0</v>
      </c>
      <c r="T258" s="22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7" t="s">
        <v>124</v>
      </c>
      <c r="AT258" s="227" t="s">
        <v>120</v>
      </c>
      <c r="AU258" s="227" t="s">
        <v>83</v>
      </c>
      <c r="AY258" s="17" t="s">
        <v>116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7" t="s">
        <v>81</v>
      </c>
      <c r="BK258" s="228">
        <f>ROUND(I258*H258,2)</f>
        <v>0</v>
      </c>
      <c r="BL258" s="17" t="s">
        <v>124</v>
      </c>
      <c r="BM258" s="227" t="s">
        <v>204</v>
      </c>
    </row>
    <row r="259" s="13" customFormat="1">
      <c r="A259" s="13"/>
      <c r="B259" s="229"/>
      <c r="C259" s="230"/>
      <c r="D259" s="231" t="s">
        <v>126</v>
      </c>
      <c r="E259" s="232" t="s">
        <v>1</v>
      </c>
      <c r="F259" s="233" t="s">
        <v>205</v>
      </c>
      <c r="G259" s="230"/>
      <c r="H259" s="232" t="s">
        <v>1</v>
      </c>
      <c r="I259" s="234"/>
      <c r="J259" s="230"/>
      <c r="K259" s="230"/>
      <c r="L259" s="235"/>
      <c r="M259" s="236"/>
      <c r="N259" s="237"/>
      <c r="O259" s="237"/>
      <c r="P259" s="237"/>
      <c r="Q259" s="237"/>
      <c r="R259" s="237"/>
      <c r="S259" s="237"/>
      <c r="T259" s="23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9" t="s">
        <v>126</v>
      </c>
      <c r="AU259" s="239" t="s">
        <v>83</v>
      </c>
      <c r="AV259" s="13" t="s">
        <v>81</v>
      </c>
      <c r="AW259" s="13" t="s">
        <v>30</v>
      </c>
      <c r="AX259" s="13" t="s">
        <v>73</v>
      </c>
      <c r="AY259" s="239" t="s">
        <v>116</v>
      </c>
    </row>
    <row r="260" s="13" customFormat="1">
      <c r="A260" s="13"/>
      <c r="B260" s="229"/>
      <c r="C260" s="230"/>
      <c r="D260" s="231" t="s">
        <v>126</v>
      </c>
      <c r="E260" s="232" t="s">
        <v>1</v>
      </c>
      <c r="F260" s="233" t="s">
        <v>127</v>
      </c>
      <c r="G260" s="230"/>
      <c r="H260" s="232" t="s">
        <v>1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126</v>
      </c>
      <c r="AU260" s="239" t="s">
        <v>83</v>
      </c>
      <c r="AV260" s="13" t="s">
        <v>81</v>
      </c>
      <c r="AW260" s="13" t="s">
        <v>30</v>
      </c>
      <c r="AX260" s="13" t="s">
        <v>73</v>
      </c>
      <c r="AY260" s="239" t="s">
        <v>116</v>
      </c>
    </row>
    <row r="261" s="13" customFormat="1">
      <c r="A261" s="13"/>
      <c r="B261" s="229"/>
      <c r="C261" s="230"/>
      <c r="D261" s="231" t="s">
        <v>126</v>
      </c>
      <c r="E261" s="232" t="s">
        <v>1</v>
      </c>
      <c r="F261" s="233" t="s">
        <v>159</v>
      </c>
      <c r="G261" s="230"/>
      <c r="H261" s="232" t="s">
        <v>1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126</v>
      </c>
      <c r="AU261" s="239" t="s">
        <v>83</v>
      </c>
      <c r="AV261" s="13" t="s">
        <v>81</v>
      </c>
      <c r="AW261" s="13" t="s">
        <v>30</v>
      </c>
      <c r="AX261" s="13" t="s">
        <v>73</v>
      </c>
      <c r="AY261" s="239" t="s">
        <v>116</v>
      </c>
    </row>
    <row r="262" s="14" customFormat="1">
      <c r="A262" s="14"/>
      <c r="B262" s="240"/>
      <c r="C262" s="241"/>
      <c r="D262" s="231" t="s">
        <v>126</v>
      </c>
      <c r="E262" s="242" t="s">
        <v>1</v>
      </c>
      <c r="F262" s="243" t="s">
        <v>206</v>
      </c>
      <c r="G262" s="241"/>
      <c r="H262" s="244">
        <v>40.049999999999997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126</v>
      </c>
      <c r="AU262" s="250" t="s">
        <v>83</v>
      </c>
      <c r="AV262" s="14" t="s">
        <v>83</v>
      </c>
      <c r="AW262" s="14" t="s">
        <v>30</v>
      </c>
      <c r="AX262" s="14" t="s">
        <v>73</v>
      </c>
      <c r="AY262" s="250" t="s">
        <v>116</v>
      </c>
    </row>
    <row r="263" s="13" customFormat="1">
      <c r="A263" s="13"/>
      <c r="B263" s="229"/>
      <c r="C263" s="230"/>
      <c r="D263" s="231" t="s">
        <v>126</v>
      </c>
      <c r="E263" s="232" t="s">
        <v>1</v>
      </c>
      <c r="F263" s="233" t="s">
        <v>136</v>
      </c>
      <c r="G263" s="230"/>
      <c r="H263" s="232" t="s">
        <v>1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126</v>
      </c>
      <c r="AU263" s="239" t="s">
        <v>83</v>
      </c>
      <c r="AV263" s="13" t="s">
        <v>81</v>
      </c>
      <c r="AW263" s="13" t="s">
        <v>30</v>
      </c>
      <c r="AX263" s="13" t="s">
        <v>73</v>
      </c>
      <c r="AY263" s="239" t="s">
        <v>116</v>
      </c>
    </row>
    <row r="264" s="14" customFormat="1">
      <c r="A264" s="14"/>
      <c r="B264" s="240"/>
      <c r="C264" s="241"/>
      <c r="D264" s="231" t="s">
        <v>126</v>
      </c>
      <c r="E264" s="242" t="s">
        <v>1</v>
      </c>
      <c r="F264" s="243" t="s">
        <v>176</v>
      </c>
      <c r="G264" s="241"/>
      <c r="H264" s="244">
        <v>0.25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0" t="s">
        <v>126</v>
      </c>
      <c r="AU264" s="250" t="s">
        <v>83</v>
      </c>
      <c r="AV264" s="14" t="s">
        <v>83</v>
      </c>
      <c r="AW264" s="14" t="s">
        <v>30</v>
      </c>
      <c r="AX264" s="14" t="s">
        <v>73</v>
      </c>
      <c r="AY264" s="250" t="s">
        <v>116</v>
      </c>
    </row>
    <row r="265" s="14" customFormat="1">
      <c r="A265" s="14"/>
      <c r="B265" s="240"/>
      <c r="C265" s="241"/>
      <c r="D265" s="231" t="s">
        <v>126</v>
      </c>
      <c r="E265" s="242" t="s">
        <v>1</v>
      </c>
      <c r="F265" s="243" t="s">
        <v>177</v>
      </c>
      <c r="G265" s="241"/>
      <c r="H265" s="244">
        <v>1.7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0" t="s">
        <v>126</v>
      </c>
      <c r="AU265" s="250" t="s">
        <v>83</v>
      </c>
      <c r="AV265" s="14" t="s">
        <v>83</v>
      </c>
      <c r="AW265" s="14" t="s">
        <v>30</v>
      </c>
      <c r="AX265" s="14" t="s">
        <v>73</v>
      </c>
      <c r="AY265" s="250" t="s">
        <v>116</v>
      </c>
    </row>
    <row r="266" s="13" customFormat="1">
      <c r="A266" s="13"/>
      <c r="B266" s="229"/>
      <c r="C266" s="230"/>
      <c r="D266" s="231" t="s">
        <v>126</v>
      </c>
      <c r="E266" s="232" t="s">
        <v>1</v>
      </c>
      <c r="F266" s="233" t="s">
        <v>139</v>
      </c>
      <c r="G266" s="230"/>
      <c r="H266" s="232" t="s">
        <v>1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126</v>
      </c>
      <c r="AU266" s="239" t="s">
        <v>83</v>
      </c>
      <c r="AV266" s="13" t="s">
        <v>81</v>
      </c>
      <c r="AW266" s="13" t="s">
        <v>30</v>
      </c>
      <c r="AX266" s="13" t="s">
        <v>73</v>
      </c>
      <c r="AY266" s="239" t="s">
        <v>116</v>
      </c>
    </row>
    <row r="267" s="14" customFormat="1">
      <c r="A267" s="14"/>
      <c r="B267" s="240"/>
      <c r="C267" s="241"/>
      <c r="D267" s="231" t="s">
        <v>126</v>
      </c>
      <c r="E267" s="242" t="s">
        <v>1</v>
      </c>
      <c r="F267" s="243" t="s">
        <v>178</v>
      </c>
      <c r="G267" s="241"/>
      <c r="H267" s="244">
        <v>1.25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0" t="s">
        <v>126</v>
      </c>
      <c r="AU267" s="250" t="s">
        <v>83</v>
      </c>
      <c r="AV267" s="14" t="s">
        <v>83</v>
      </c>
      <c r="AW267" s="14" t="s">
        <v>30</v>
      </c>
      <c r="AX267" s="14" t="s">
        <v>73</v>
      </c>
      <c r="AY267" s="250" t="s">
        <v>116</v>
      </c>
    </row>
    <row r="268" s="13" customFormat="1">
      <c r="A268" s="13"/>
      <c r="B268" s="229"/>
      <c r="C268" s="230"/>
      <c r="D268" s="231" t="s">
        <v>126</v>
      </c>
      <c r="E268" s="232" t="s">
        <v>1</v>
      </c>
      <c r="F268" s="233" t="s">
        <v>141</v>
      </c>
      <c r="G268" s="230"/>
      <c r="H268" s="232" t="s">
        <v>1</v>
      </c>
      <c r="I268" s="234"/>
      <c r="J268" s="230"/>
      <c r="K268" s="230"/>
      <c r="L268" s="235"/>
      <c r="M268" s="236"/>
      <c r="N268" s="237"/>
      <c r="O268" s="237"/>
      <c r="P268" s="237"/>
      <c r="Q268" s="237"/>
      <c r="R268" s="237"/>
      <c r="S268" s="237"/>
      <c r="T268" s="23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9" t="s">
        <v>126</v>
      </c>
      <c r="AU268" s="239" t="s">
        <v>83</v>
      </c>
      <c r="AV268" s="13" t="s">
        <v>81</v>
      </c>
      <c r="AW268" s="13" t="s">
        <v>30</v>
      </c>
      <c r="AX268" s="13" t="s">
        <v>73</v>
      </c>
      <c r="AY268" s="239" t="s">
        <v>116</v>
      </c>
    </row>
    <row r="269" s="14" customFormat="1">
      <c r="A269" s="14"/>
      <c r="B269" s="240"/>
      <c r="C269" s="241"/>
      <c r="D269" s="231" t="s">
        <v>126</v>
      </c>
      <c r="E269" s="242" t="s">
        <v>1</v>
      </c>
      <c r="F269" s="243" t="s">
        <v>179</v>
      </c>
      <c r="G269" s="241"/>
      <c r="H269" s="244">
        <v>1.2749999999999999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0" t="s">
        <v>126</v>
      </c>
      <c r="AU269" s="250" t="s">
        <v>83</v>
      </c>
      <c r="AV269" s="14" t="s">
        <v>83</v>
      </c>
      <c r="AW269" s="14" t="s">
        <v>30</v>
      </c>
      <c r="AX269" s="14" t="s">
        <v>73</v>
      </c>
      <c r="AY269" s="250" t="s">
        <v>116</v>
      </c>
    </row>
    <row r="270" s="13" customFormat="1">
      <c r="A270" s="13"/>
      <c r="B270" s="229"/>
      <c r="C270" s="230"/>
      <c r="D270" s="231" t="s">
        <v>126</v>
      </c>
      <c r="E270" s="232" t="s">
        <v>1</v>
      </c>
      <c r="F270" s="233" t="s">
        <v>207</v>
      </c>
      <c r="G270" s="230"/>
      <c r="H270" s="232" t="s">
        <v>1</v>
      </c>
      <c r="I270" s="234"/>
      <c r="J270" s="230"/>
      <c r="K270" s="230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126</v>
      </c>
      <c r="AU270" s="239" t="s">
        <v>83</v>
      </c>
      <c r="AV270" s="13" t="s">
        <v>81</v>
      </c>
      <c r="AW270" s="13" t="s">
        <v>30</v>
      </c>
      <c r="AX270" s="13" t="s">
        <v>73</v>
      </c>
      <c r="AY270" s="239" t="s">
        <v>116</v>
      </c>
    </row>
    <row r="271" s="14" customFormat="1">
      <c r="A271" s="14"/>
      <c r="B271" s="240"/>
      <c r="C271" s="241"/>
      <c r="D271" s="231" t="s">
        <v>126</v>
      </c>
      <c r="E271" s="242" t="s">
        <v>1</v>
      </c>
      <c r="F271" s="243" t="s">
        <v>208</v>
      </c>
      <c r="G271" s="241"/>
      <c r="H271" s="244">
        <v>-12.484999999999999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0" t="s">
        <v>126</v>
      </c>
      <c r="AU271" s="250" t="s">
        <v>83</v>
      </c>
      <c r="AV271" s="14" t="s">
        <v>83</v>
      </c>
      <c r="AW271" s="14" t="s">
        <v>30</v>
      </c>
      <c r="AX271" s="14" t="s">
        <v>73</v>
      </c>
      <c r="AY271" s="250" t="s">
        <v>116</v>
      </c>
    </row>
    <row r="272" s="15" customFormat="1">
      <c r="A272" s="15"/>
      <c r="B272" s="251"/>
      <c r="C272" s="252"/>
      <c r="D272" s="231" t="s">
        <v>126</v>
      </c>
      <c r="E272" s="253" t="s">
        <v>1</v>
      </c>
      <c r="F272" s="254" t="s">
        <v>131</v>
      </c>
      <c r="G272" s="252"/>
      <c r="H272" s="255">
        <v>32.039999999999999</v>
      </c>
      <c r="I272" s="256"/>
      <c r="J272" s="252"/>
      <c r="K272" s="252"/>
      <c r="L272" s="257"/>
      <c r="M272" s="258"/>
      <c r="N272" s="259"/>
      <c r="O272" s="259"/>
      <c r="P272" s="259"/>
      <c r="Q272" s="259"/>
      <c r="R272" s="259"/>
      <c r="S272" s="259"/>
      <c r="T272" s="260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1" t="s">
        <v>126</v>
      </c>
      <c r="AU272" s="261" t="s">
        <v>83</v>
      </c>
      <c r="AV272" s="15" t="s">
        <v>124</v>
      </c>
      <c r="AW272" s="15" t="s">
        <v>30</v>
      </c>
      <c r="AX272" s="15" t="s">
        <v>81</v>
      </c>
      <c r="AY272" s="261" t="s">
        <v>116</v>
      </c>
    </row>
    <row r="273" s="12" customFormat="1" ht="22.8" customHeight="1">
      <c r="A273" s="12"/>
      <c r="B273" s="199"/>
      <c r="C273" s="200"/>
      <c r="D273" s="201" t="s">
        <v>72</v>
      </c>
      <c r="E273" s="213" t="s">
        <v>209</v>
      </c>
      <c r="F273" s="213" t="s">
        <v>210</v>
      </c>
      <c r="G273" s="200"/>
      <c r="H273" s="200"/>
      <c r="I273" s="203"/>
      <c r="J273" s="214">
        <f>BK273</f>
        <v>0</v>
      </c>
      <c r="K273" s="200"/>
      <c r="L273" s="205"/>
      <c r="M273" s="206"/>
      <c r="N273" s="207"/>
      <c r="O273" s="207"/>
      <c r="P273" s="208">
        <f>SUM(P274:P280)</f>
        <v>0</v>
      </c>
      <c r="Q273" s="207"/>
      <c r="R273" s="208">
        <f>SUM(R274:R280)</f>
        <v>0</v>
      </c>
      <c r="S273" s="207"/>
      <c r="T273" s="209">
        <f>SUM(T274:T280)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0" t="s">
        <v>81</v>
      </c>
      <c r="AT273" s="211" t="s">
        <v>72</v>
      </c>
      <c r="AU273" s="211" t="s">
        <v>81</v>
      </c>
      <c r="AY273" s="210" t="s">
        <v>116</v>
      </c>
      <c r="BK273" s="212">
        <f>SUM(BK274:BK280)</f>
        <v>0</v>
      </c>
    </row>
    <row r="274" s="2" customFormat="1" ht="21.75" customHeight="1">
      <c r="A274" s="38"/>
      <c r="B274" s="39"/>
      <c r="C274" s="215" t="s">
        <v>211</v>
      </c>
      <c r="D274" s="215" t="s">
        <v>120</v>
      </c>
      <c r="E274" s="216" t="s">
        <v>212</v>
      </c>
      <c r="F274" s="217" t="s">
        <v>213</v>
      </c>
      <c r="G274" s="218" t="s">
        <v>214</v>
      </c>
      <c r="H274" s="219">
        <v>5.0289999999999999</v>
      </c>
      <c r="I274" s="220"/>
      <c r="J274" s="221">
        <f>ROUND(I274*H274,2)</f>
        <v>0</v>
      </c>
      <c r="K274" s="222"/>
      <c r="L274" s="44"/>
      <c r="M274" s="223" t="s">
        <v>1</v>
      </c>
      <c r="N274" s="224" t="s">
        <v>38</v>
      </c>
      <c r="O274" s="91"/>
      <c r="P274" s="225">
        <f>O274*H274</f>
        <v>0</v>
      </c>
      <c r="Q274" s="225">
        <v>0</v>
      </c>
      <c r="R274" s="225">
        <f>Q274*H274</f>
        <v>0</v>
      </c>
      <c r="S274" s="225">
        <v>0</v>
      </c>
      <c r="T274" s="22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7" t="s">
        <v>124</v>
      </c>
      <c r="AT274" s="227" t="s">
        <v>120</v>
      </c>
      <c r="AU274" s="227" t="s">
        <v>83</v>
      </c>
      <c r="AY274" s="17" t="s">
        <v>116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7" t="s">
        <v>81</v>
      </c>
      <c r="BK274" s="228">
        <f>ROUND(I274*H274,2)</f>
        <v>0</v>
      </c>
      <c r="BL274" s="17" t="s">
        <v>124</v>
      </c>
      <c r="BM274" s="227" t="s">
        <v>215</v>
      </c>
    </row>
    <row r="275" s="2" customFormat="1" ht="33" customHeight="1">
      <c r="A275" s="38"/>
      <c r="B275" s="39"/>
      <c r="C275" s="215" t="s">
        <v>216</v>
      </c>
      <c r="D275" s="215" t="s">
        <v>120</v>
      </c>
      <c r="E275" s="216" t="s">
        <v>217</v>
      </c>
      <c r="F275" s="217" t="s">
        <v>218</v>
      </c>
      <c r="G275" s="218" t="s">
        <v>214</v>
      </c>
      <c r="H275" s="219">
        <v>75.435000000000002</v>
      </c>
      <c r="I275" s="220"/>
      <c r="J275" s="221">
        <f>ROUND(I275*H275,2)</f>
        <v>0</v>
      </c>
      <c r="K275" s="222"/>
      <c r="L275" s="44"/>
      <c r="M275" s="223" t="s">
        <v>1</v>
      </c>
      <c r="N275" s="224" t="s">
        <v>38</v>
      </c>
      <c r="O275" s="91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7" t="s">
        <v>124</v>
      </c>
      <c r="AT275" s="227" t="s">
        <v>120</v>
      </c>
      <c r="AU275" s="227" t="s">
        <v>83</v>
      </c>
      <c r="AY275" s="17" t="s">
        <v>116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7" t="s">
        <v>81</v>
      </c>
      <c r="BK275" s="228">
        <f>ROUND(I275*H275,2)</f>
        <v>0</v>
      </c>
      <c r="BL275" s="17" t="s">
        <v>124</v>
      </c>
      <c r="BM275" s="227" t="s">
        <v>219</v>
      </c>
    </row>
    <row r="276" s="14" customFormat="1">
      <c r="A276" s="14"/>
      <c r="B276" s="240"/>
      <c r="C276" s="241"/>
      <c r="D276" s="231" t="s">
        <v>126</v>
      </c>
      <c r="E276" s="241"/>
      <c r="F276" s="243" t="s">
        <v>220</v>
      </c>
      <c r="G276" s="241"/>
      <c r="H276" s="244">
        <v>75.435000000000002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0" t="s">
        <v>126</v>
      </c>
      <c r="AU276" s="250" t="s">
        <v>83</v>
      </c>
      <c r="AV276" s="14" t="s">
        <v>83</v>
      </c>
      <c r="AW276" s="14" t="s">
        <v>4</v>
      </c>
      <c r="AX276" s="14" t="s">
        <v>81</v>
      </c>
      <c r="AY276" s="250" t="s">
        <v>116</v>
      </c>
    </row>
    <row r="277" s="2" customFormat="1" ht="21.75" customHeight="1">
      <c r="A277" s="38"/>
      <c r="B277" s="39"/>
      <c r="C277" s="215" t="s">
        <v>221</v>
      </c>
      <c r="D277" s="215" t="s">
        <v>120</v>
      </c>
      <c r="E277" s="216" t="s">
        <v>222</v>
      </c>
      <c r="F277" s="217" t="s">
        <v>223</v>
      </c>
      <c r="G277" s="218" t="s">
        <v>214</v>
      </c>
      <c r="H277" s="219">
        <v>5.0289999999999999</v>
      </c>
      <c r="I277" s="220"/>
      <c r="J277" s="221">
        <f>ROUND(I277*H277,2)</f>
        <v>0</v>
      </c>
      <c r="K277" s="222"/>
      <c r="L277" s="44"/>
      <c r="M277" s="223" t="s">
        <v>1</v>
      </c>
      <c r="N277" s="224" t="s">
        <v>38</v>
      </c>
      <c r="O277" s="91"/>
      <c r="P277" s="225">
        <f>O277*H277</f>
        <v>0</v>
      </c>
      <c r="Q277" s="225">
        <v>0</v>
      </c>
      <c r="R277" s="225">
        <f>Q277*H277</f>
        <v>0</v>
      </c>
      <c r="S277" s="225">
        <v>0</v>
      </c>
      <c r="T277" s="22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124</v>
      </c>
      <c r="AT277" s="227" t="s">
        <v>120</v>
      </c>
      <c r="AU277" s="227" t="s">
        <v>83</v>
      </c>
      <c r="AY277" s="17" t="s">
        <v>116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81</v>
      </c>
      <c r="BK277" s="228">
        <f>ROUND(I277*H277,2)</f>
        <v>0</v>
      </c>
      <c r="BL277" s="17" t="s">
        <v>124</v>
      </c>
      <c r="BM277" s="227" t="s">
        <v>224</v>
      </c>
    </row>
    <row r="278" s="2" customFormat="1" ht="21.75" customHeight="1">
      <c r="A278" s="38"/>
      <c r="B278" s="39"/>
      <c r="C278" s="215" t="s">
        <v>225</v>
      </c>
      <c r="D278" s="215" t="s">
        <v>120</v>
      </c>
      <c r="E278" s="216" t="s">
        <v>226</v>
      </c>
      <c r="F278" s="217" t="s">
        <v>227</v>
      </c>
      <c r="G278" s="218" t="s">
        <v>214</v>
      </c>
      <c r="H278" s="219">
        <v>95.551000000000002</v>
      </c>
      <c r="I278" s="220"/>
      <c r="J278" s="221">
        <f>ROUND(I278*H278,2)</f>
        <v>0</v>
      </c>
      <c r="K278" s="222"/>
      <c r="L278" s="44"/>
      <c r="M278" s="223" t="s">
        <v>1</v>
      </c>
      <c r="N278" s="224" t="s">
        <v>38</v>
      </c>
      <c r="O278" s="91"/>
      <c r="P278" s="225">
        <f>O278*H278</f>
        <v>0</v>
      </c>
      <c r="Q278" s="225">
        <v>0</v>
      </c>
      <c r="R278" s="225">
        <f>Q278*H278</f>
        <v>0</v>
      </c>
      <c r="S278" s="225">
        <v>0</v>
      </c>
      <c r="T278" s="22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7" t="s">
        <v>124</v>
      </c>
      <c r="AT278" s="227" t="s">
        <v>120</v>
      </c>
      <c r="AU278" s="227" t="s">
        <v>83</v>
      </c>
      <c r="AY278" s="17" t="s">
        <v>116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7" t="s">
        <v>81</v>
      </c>
      <c r="BK278" s="228">
        <f>ROUND(I278*H278,2)</f>
        <v>0</v>
      </c>
      <c r="BL278" s="17" t="s">
        <v>124</v>
      </c>
      <c r="BM278" s="227" t="s">
        <v>228</v>
      </c>
    </row>
    <row r="279" s="14" customFormat="1">
      <c r="A279" s="14"/>
      <c r="B279" s="240"/>
      <c r="C279" s="241"/>
      <c r="D279" s="231" t="s">
        <v>126</v>
      </c>
      <c r="E279" s="241"/>
      <c r="F279" s="243" t="s">
        <v>229</v>
      </c>
      <c r="G279" s="241"/>
      <c r="H279" s="244">
        <v>95.551000000000002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126</v>
      </c>
      <c r="AU279" s="250" t="s">
        <v>83</v>
      </c>
      <c r="AV279" s="14" t="s">
        <v>83</v>
      </c>
      <c r="AW279" s="14" t="s">
        <v>4</v>
      </c>
      <c r="AX279" s="14" t="s">
        <v>81</v>
      </c>
      <c r="AY279" s="250" t="s">
        <v>116</v>
      </c>
    </row>
    <row r="280" s="2" customFormat="1" ht="33" customHeight="1">
      <c r="A280" s="38"/>
      <c r="B280" s="39"/>
      <c r="C280" s="215" t="s">
        <v>230</v>
      </c>
      <c r="D280" s="215" t="s">
        <v>120</v>
      </c>
      <c r="E280" s="216" t="s">
        <v>231</v>
      </c>
      <c r="F280" s="217" t="s">
        <v>232</v>
      </c>
      <c r="G280" s="218" t="s">
        <v>214</v>
      </c>
      <c r="H280" s="219">
        <v>5.0389999999999997</v>
      </c>
      <c r="I280" s="220"/>
      <c r="J280" s="221">
        <f>ROUND(I280*H280,2)</f>
        <v>0</v>
      </c>
      <c r="K280" s="222"/>
      <c r="L280" s="44"/>
      <c r="M280" s="223" t="s">
        <v>1</v>
      </c>
      <c r="N280" s="224" t="s">
        <v>38</v>
      </c>
      <c r="O280" s="91"/>
      <c r="P280" s="225">
        <f>O280*H280</f>
        <v>0</v>
      </c>
      <c r="Q280" s="225">
        <v>0</v>
      </c>
      <c r="R280" s="225">
        <f>Q280*H280</f>
        <v>0</v>
      </c>
      <c r="S280" s="225">
        <v>0</v>
      </c>
      <c r="T280" s="22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7" t="s">
        <v>124</v>
      </c>
      <c r="AT280" s="227" t="s">
        <v>120</v>
      </c>
      <c r="AU280" s="227" t="s">
        <v>83</v>
      </c>
      <c r="AY280" s="17" t="s">
        <v>116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7" t="s">
        <v>81</v>
      </c>
      <c r="BK280" s="228">
        <f>ROUND(I280*H280,2)</f>
        <v>0</v>
      </c>
      <c r="BL280" s="17" t="s">
        <v>124</v>
      </c>
      <c r="BM280" s="227" t="s">
        <v>233</v>
      </c>
    </row>
    <row r="281" s="12" customFormat="1" ht="22.8" customHeight="1">
      <c r="A281" s="12"/>
      <c r="B281" s="199"/>
      <c r="C281" s="200"/>
      <c r="D281" s="201" t="s">
        <v>72</v>
      </c>
      <c r="E281" s="213" t="s">
        <v>234</v>
      </c>
      <c r="F281" s="213" t="s">
        <v>235</v>
      </c>
      <c r="G281" s="200"/>
      <c r="H281" s="200"/>
      <c r="I281" s="203"/>
      <c r="J281" s="214">
        <f>BK281</f>
        <v>0</v>
      </c>
      <c r="K281" s="200"/>
      <c r="L281" s="205"/>
      <c r="M281" s="206"/>
      <c r="N281" s="207"/>
      <c r="O281" s="207"/>
      <c r="P281" s="208">
        <f>SUM(P282:P284)</f>
        <v>0</v>
      </c>
      <c r="Q281" s="207"/>
      <c r="R281" s="208">
        <f>SUM(R282:R284)</f>
        <v>0</v>
      </c>
      <c r="S281" s="207"/>
      <c r="T281" s="209">
        <f>SUM(T282:T284)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0" t="s">
        <v>81</v>
      </c>
      <c r="AT281" s="211" t="s">
        <v>72</v>
      </c>
      <c r="AU281" s="211" t="s">
        <v>81</v>
      </c>
      <c r="AY281" s="210" t="s">
        <v>116</v>
      </c>
      <c r="BK281" s="212">
        <f>SUM(BK282:BK284)</f>
        <v>0</v>
      </c>
    </row>
    <row r="282" s="2" customFormat="1" ht="16.5" customHeight="1">
      <c r="A282" s="38"/>
      <c r="B282" s="39"/>
      <c r="C282" s="215" t="s">
        <v>236</v>
      </c>
      <c r="D282" s="215" t="s">
        <v>120</v>
      </c>
      <c r="E282" s="216" t="s">
        <v>237</v>
      </c>
      <c r="F282" s="217" t="s">
        <v>238</v>
      </c>
      <c r="G282" s="218" t="s">
        <v>214</v>
      </c>
      <c r="H282" s="219">
        <v>7.6849999999999996</v>
      </c>
      <c r="I282" s="220"/>
      <c r="J282" s="221">
        <f>ROUND(I282*H282,2)</f>
        <v>0</v>
      </c>
      <c r="K282" s="222"/>
      <c r="L282" s="44"/>
      <c r="M282" s="223" t="s">
        <v>1</v>
      </c>
      <c r="N282" s="224" t="s">
        <v>38</v>
      </c>
      <c r="O282" s="91"/>
      <c r="P282" s="225">
        <f>O282*H282</f>
        <v>0</v>
      </c>
      <c r="Q282" s="225">
        <v>0</v>
      </c>
      <c r="R282" s="225">
        <f>Q282*H282</f>
        <v>0</v>
      </c>
      <c r="S282" s="225">
        <v>0</v>
      </c>
      <c r="T282" s="22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7" t="s">
        <v>124</v>
      </c>
      <c r="AT282" s="227" t="s">
        <v>120</v>
      </c>
      <c r="AU282" s="227" t="s">
        <v>83</v>
      </c>
      <c r="AY282" s="17" t="s">
        <v>116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7" t="s">
        <v>81</v>
      </c>
      <c r="BK282" s="228">
        <f>ROUND(I282*H282,2)</f>
        <v>0</v>
      </c>
      <c r="BL282" s="17" t="s">
        <v>124</v>
      </c>
      <c r="BM282" s="227" t="s">
        <v>239</v>
      </c>
    </row>
    <row r="283" s="2" customFormat="1" ht="21.75" customHeight="1">
      <c r="A283" s="38"/>
      <c r="B283" s="39"/>
      <c r="C283" s="215" t="s">
        <v>240</v>
      </c>
      <c r="D283" s="215" t="s">
        <v>120</v>
      </c>
      <c r="E283" s="216" t="s">
        <v>241</v>
      </c>
      <c r="F283" s="217" t="s">
        <v>242</v>
      </c>
      <c r="G283" s="218" t="s">
        <v>214</v>
      </c>
      <c r="H283" s="219">
        <v>15.369999999999999</v>
      </c>
      <c r="I283" s="220"/>
      <c r="J283" s="221">
        <f>ROUND(I283*H283,2)</f>
        <v>0</v>
      </c>
      <c r="K283" s="222"/>
      <c r="L283" s="44"/>
      <c r="M283" s="223" t="s">
        <v>1</v>
      </c>
      <c r="N283" s="224" t="s">
        <v>38</v>
      </c>
      <c r="O283" s="91"/>
      <c r="P283" s="225">
        <f>O283*H283</f>
        <v>0</v>
      </c>
      <c r="Q283" s="225">
        <v>0</v>
      </c>
      <c r="R283" s="225">
        <f>Q283*H283</f>
        <v>0</v>
      </c>
      <c r="S283" s="225">
        <v>0</v>
      </c>
      <c r="T283" s="22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7" t="s">
        <v>124</v>
      </c>
      <c r="AT283" s="227" t="s">
        <v>120</v>
      </c>
      <c r="AU283" s="227" t="s">
        <v>83</v>
      </c>
      <c r="AY283" s="17" t="s">
        <v>116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7" t="s">
        <v>81</v>
      </c>
      <c r="BK283" s="228">
        <f>ROUND(I283*H283,2)</f>
        <v>0</v>
      </c>
      <c r="BL283" s="17" t="s">
        <v>124</v>
      </c>
      <c r="BM283" s="227" t="s">
        <v>243</v>
      </c>
    </row>
    <row r="284" s="14" customFormat="1">
      <c r="A284" s="14"/>
      <c r="B284" s="240"/>
      <c r="C284" s="241"/>
      <c r="D284" s="231" t="s">
        <v>126</v>
      </c>
      <c r="E284" s="241"/>
      <c r="F284" s="243" t="s">
        <v>244</v>
      </c>
      <c r="G284" s="241"/>
      <c r="H284" s="244">
        <v>15.369999999999999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0" t="s">
        <v>126</v>
      </c>
      <c r="AU284" s="250" t="s">
        <v>83</v>
      </c>
      <c r="AV284" s="14" t="s">
        <v>83</v>
      </c>
      <c r="AW284" s="14" t="s">
        <v>4</v>
      </c>
      <c r="AX284" s="14" t="s">
        <v>81</v>
      </c>
      <c r="AY284" s="250" t="s">
        <v>116</v>
      </c>
    </row>
    <row r="285" s="12" customFormat="1" ht="25.92" customHeight="1">
      <c r="A285" s="12"/>
      <c r="B285" s="199"/>
      <c r="C285" s="200"/>
      <c r="D285" s="201" t="s">
        <v>72</v>
      </c>
      <c r="E285" s="202" t="s">
        <v>245</v>
      </c>
      <c r="F285" s="202" t="s">
        <v>246</v>
      </c>
      <c r="G285" s="200"/>
      <c r="H285" s="200"/>
      <c r="I285" s="203"/>
      <c r="J285" s="204">
        <f>BK285</f>
        <v>0</v>
      </c>
      <c r="K285" s="200"/>
      <c r="L285" s="205"/>
      <c r="M285" s="206"/>
      <c r="N285" s="207"/>
      <c r="O285" s="207"/>
      <c r="P285" s="208">
        <f>P286</f>
        <v>0</v>
      </c>
      <c r="Q285" s="207"/>
      <c r="R285" s="208">
        <f>R286</f>
        <v>0.61659713000000005</v>
      </c>
      <c r="S285" s="207"/>
      <c r="T285" s="209">
        <f>T286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0" t="s">
        <v>83</v>
      </c>
      <c r="AT285" s="211" t="s">
        <v>72</v>
      </c>
      <c r="AU285" s="211" t="s">
        <v>73</v>
      </c>
      <c r="AY285" s="210" t="s">
        <v>116</v>
      </c>
      <c r="BK285" s="212">
        <f>BK286</f>
        <v>0</v>
      </c>
    </row>
    <row r="286" s="12" customFormat="1" ht="22.8" customHeight="1">
      <c r="A286" s="12"/>
      <c r="B286" s="199"/>
      <c r="C286" s="200"/>
      <c r="D286" s="201" t="s">
        <v>72</v>
      </c>
      <c r="E286" s="213" t="s">
        <v>247</v>
      </c>
      <c r="F286" s="213" t="s">
        <v>248</v>
      </c>
      <c r="G286" s="200"/>
      <c r="H286" s="200"/>
      <c r="I286" s="203"/>
      <c r="J286" s="214">
        <f>BK286</f>
        <v>0</v>
      </c>
      <c r="K286" s="200"/>
      <c r="L286" s="205"/>
      <c r="M286" s="206"/>
      <c r="N286" s="207"/>
      <c r="O286" s="207"/>
      <c r="P286" s="208">
        <f>SUM(P287:P368)</f>
        <v>0</v>
      </c>
      <c r="Q286" s="207"/>
      <c r="R286" s="208">
        <f>SUM(R287:R368)</f>
        <v>0.61659713000000005</v>
      </c>
      <c r="S286" s="207"/>
      <c r="T286" s="209">
        <f>SUM(T287:T368)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0" t="s">
        <v>83</v>
      </c>
      <c r="AT286" s="211" t="s">
        <v>72</v>
      </c>
      <c r="AU286" s="211" t="s">
        <v>81</v>
      </c>
      <c r="AY286" s="210" t="s">
        <v>116</v>
      </c>
      <c r="BK286" s="212">
        <f>SUM(BK287:BK368)</f>
        <v>0</v>
      </c>
    </row>
    <row r="287" s="2" customFormat="1" ht="21.75" customHeight="1">
      <c r="A287" s="38"/>
      <c r="B287" s="39"/>
      <c r="C287" s="215" t="s">
        <v>249</v>
      </c>
      <c r="D287" s="215" t="s">
        <v>120</v>
      </c>
      <c r="E287" s="216" t="s">
        <v>250</v>
      </c>
      <c r="F287" s="217" t="s">
        <v>251</v>
      </c>
      <c r="G287" s="218" t="s">
        <v>123</v>
      </c>
      <c r="H287" s="219">
        <v>240.298</v>
      </c>
      <c r="I287" s="220"/>
      <c r="J287" s="221">
        <f>ROUND(I287*H287,2)</f>
        <v>0</v>
      </c>
      <c r="K287" s="222"/>
      <c r="L287" s="44"/>
      <c r="M287" s="223" t="s">
        <v>1</v>
      </c>
      <c r="N287" s="224" t="s">
        <v>38</v>
      </c>
      <c r="O287" s="91"/>
      <c r="P287" s="225">
        <f>O287*H287</f>
        <v>0</v>
      </c>
      <c r="Q287" s="225">
        <v>0</v>
      </c>
      <c r="R287" s="225">
        <f>Q287*H287</f>
        <v>0</v>
      </c>
      <c r="S287" s="225">
        <v>0</v>
      </c>
      <c r="T287" s="22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7" t="s">
        <v>198</v>
      </c>
      <c r="AT287" s="227" t="s">
        <v>120</v>
      </c>
      <c r="AU287" s="227" t="s">
        <v>83</v>
      </c>
      <c r="AY287" s="17" t="s">
        <v>116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7" t="s">
        <v>81</v>
      </c>
      <c r="BK287" s="228">
        <f>ROUND(I287*H287,2)</f>
        <v>0</v>
      </c>
      <c r="BL287" s="17" t="s">
        <v>198</v>
      </c>
      <c r="BM287" s="227" t="s">
        <v>252</v>
      </c>
    </row>
    <row r="288" s="13" customFormat="1">
      <c r="A288" s="13"/>
      <c r="B288" s="229"/>
      <c r="C288" s="230"/>
      <c r="D288" s="231" t="s">
        <v>126</v>
      </c>
      <c r="E288" s="232" t="s">
        <v>1</v>
      </c>
      <c r="F288" s="233" t="s">
        <v>253</v>
      </c>
      <c r="G288" s="230"/>
      <c r="H288" s="232" t="s">
        <v>1</v>
      </c>
      <c r="I288" s="234"/>
      <c r="J288" s="230"/>
      <c r="K288" s="230"/>
      <c r="L288" s="235"/>
      <c r="M288" s="236"/>
      <c r="N288" s="237"/>
      <c r="O288" s="237"/>
      <c r="P288" s="237"/>
      <c r="Q288" s="237"/>
      <c r="R288" s="237"/>
      <c r="S288" s="237"/>
      <c r="T288" s="23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9" t="s">
        <v>126</v>
      </c>
      <c r="AU288" s="239" t="s">
        <v>83</v>
      </c>
      <c r="AV288" s="13" t="s">
        <v>81</v>
      </c>
      <c r="AW288" s="13" t="s">
        <v>30</v>
      </c>
      <c r="AX288" s="13" t="s">
        <v>73</v>
      </c>
      <c r="AY288" s="239" t="s">
        <v>116</v>
      </c>
    </row>
    <row r="289" s="14" customFormat="1">
      <c r="A289" s="14"/>
      <c r="B289" s="240"/>
      <c r="C289" s="241"/>
      <c r="D289" s="231" t="s">
        <v>126</v>
      </c>
      <c r="E289" s="242" t="s">
        <v>1</v>
      </c>
      <c r="F289" s="243" t="s">
        <v>254</v>
      </c>
      <c r="G289" s="241"/>
      <c r="H289" s="244">
        <v>240.298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0" t="s">
        <v>126</v>
      </c>
      <c r="AU289" s="250" t="s">
        <v>83</v>
      </c>
      <c r="AV289" s="14" t="s">
        <v>83</v>
      </c>
      <c r="AW289" s="14" t="s">
        <v>30</v>
      </c>
      <c r="AX289" s="14" t="s">
        <v>73</v>
      </c>
      <c r="AY289" s="250" t="s">
        <v>116</v>
      </c>
    </row>
    <row r="290" s="15" customFormat="1">
      <c r="A290" s="15"/>
      <c r="B290" s="251"/>
      <c r="C290" s="252"/>
      <c r="D290" s="231" t="s">
        <v>126</v>
      </c>
      <c r="E290" s="253" t="s">
        <v>1</v>
      </c>
      <c r="F290" s="254" t="s">
        <v>131</v>
      </c>
      <c r="G290" s="252"/>
      <c r="H290" s="255">
        <v>240.298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1" t="s">
        <v>126</v>
      </c>
      <c r="AU290" s="261" t="s">
        <v>83</v>
      </c>
      <c r="AV290" s="15" t="s">
        <v>124</v>
      </c>
      <c r="AW290" s="15" t="s">
        <v>30</v>
      </c>
      <c r="AX290" s="15" t="s">
        <v>81</v>
      </c>
      <c r="AY290" s="261" t="s">
        <v>116</v>
      </c>
    </row>
    <row r="291" s="2" customFormat="1" ht="16.5" customHeight="1">
      <c r="A291" s="38"/>
      <c r="B291" s="39"/>
      <c r="C291" s="262" t="s">
        <v>255</v>
      </c>
      <c r="D291" s="262" t="s">
        <v>256</v>
      </c>
      <c r="E291" s="263" t="s">
        <v>257</v>
      </c>
      <c r="F291" s="264" t="s">
        <v>258</v>
      </c>
      <c r="G291" s="265" t="s">
        <v>123</v>
      </c>
      <c r="H291" s="266">
        <v>252.31299999999999</v>
      </c>
      <c r="I291" s="267"/>
      <c r="J291" s="268">
        <f>ROUND(I291*H291,2)</f>
        <v>0</v>
      </c>
      <c r="K291" s="269"/>
      <c r="L291" s="270"/>
      <c r="M291" s="271" t="s">
        <v>1</v>
      </c>
      <c r="N291" s="272" t="s">
        <v>38</v>
      </c>
      <c r="O291" s="91"/>
      <c r="P291" s="225">
        <f>O291*H291</f>
        <v>0</v>
      </c>
      <c r="Q291" s="225">
        <v>0</v>
      </c>
      <c r="R291" s="225">
        <f>Q291*H291</f>
        <v>0</v>
      </c>
      <c r="S291" s="225">
        <v>0</v>
      </c>
      <c r="T291" s="22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7" t="s">
        <v>151</v>
      </c>
      <c r="AT291" s="227" t="s">
        <v>256</v>
      </c>
      <c r="AU291" s="227" t="s">
        <v>83</v>
      </c>
      <c r="AY291" s="17" t="s">
        <v>116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7" t="s">
        <v>81</v>
      </c>
      <c r="BK291" s="228">
        <f>ROUND(I291*H291,2)</f>
        <v>0</v>
      </c>
      <c r="BL291" s="17" t="s">
        <v>198</v>
      </c>
      <c r="BM291" s="227" t="s">
        <v>259</v>
      </c>
    </row>
    <row r="292" s="14" customFormat="1">
      <c r="A292" s="14"/>
      <c r="B292" s="240"/>
      <c r="C292" s="241"/>
      <c r="D292" s="231" t="s">
        <v>126</v>
      </c>
      <c r="E292" s="241"/>
      <c r="F292" s="243" t="s">
        <v>260</v>
      </c>
      <c r="G292" s="241"/>
      <c r="H292" s="244">
        <v>252.31299999999999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0" t="s">
        <v>126</v>
      </c>
      <c r="AU292" s="250" t="s">
        <v>83</v>
      </c>
      <c r="AV292" s="14" t="s">
        <v>83</v>
      </c>
      <c r="AW292" s="14" t="s">
        <v>4</v>
      </c>
      <c r="AX292" s="14" t="s">
        <v>81</v>
      </c>
      <c r="AY292" s="250" t="s">
        <v>116</v>
      </c>
    </row>
    <row r="293" s="2" customFormat="1" ht="16.5" customHeight="1">
      <c r="A293" s="38"/>
      <c r="B293" s="39"/>
      <c r="C293" s="215" t="s">
        <v>261</v>
      </c>
      <c r="D293" s="215" t="s">
        <v>120</v>
      </c>
      <c r="E293" s="216" t="s">
        <v>262</v>
      </c>
      <c r="F293" s="217" t="s">
        <v>263</v>
      </c>
      <c r="G293" s="218" t="s">
        <v>123</v>
      </c>
      <c r="H293" s="219">
        <v>511.07600000000002</v>
      </c>
      <c r="I293" s="220"/>
      <c r="J293" s="221">
        <f>ROUND(I293*H293,2)</f>
        <v>0</v>
      </c>
      <c r="K293" s="222"/>
      <c r="L293" s="44"/>
      <c r="M293" s="223" t="s">
        <v>1</v>
      </c>
      <c r="N293" s="224" t="s">
        <v>38</v>
      </c>
      <c r="O293" s="91"/>
      <c r="P293" s="225">
        <f>O293*H293</f>
        <v>0</v>
      </c>
      <c r="Q293" s="225">
        <v>6.9999999999999994E-05</v>
      </c>
      <c r="R293" s="225">
        <f>Q293*H293</f>
        <v>0.035775319999999999</v>
      </c>
      <c r="S293" s="225">
        <v>0</v>
      </c>
      <c r="T293" s="22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7" t="s">
        <v>198</v>
      </c>
      <c r="AT293" s="227" t="s">
        <v>120</v>
      </c>
      <c r="AU293" s="227" t="s">
        <v>83</v>
      </c>
      <c r="AY293" s="17" t="s">
        <v>116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7" t="s">
        <v>81</v>
      </c>
      <c r="BK293" s="228">
        <f>ROUND(I293*H293,2)</f>
        <v>0</v>
      </c>
      <c r="BL293" s="17" t="s">
        <v>198</v>
      </c>
      <c r="BM293" s="227" t="s">
        <v>264</v>
      </c>
    </row>
    <row r="294" s="13" customFormat="1">
      <c r="A294" s="13"/>
      <c r="B294" s="229"/>
      <c r="C294" s="230"/>
      <c r="D294" s="231" t="s">
        <v>126</v>
      </c>
      <c r="E294" s="232" t="s">
        <v>1</v>
      </c>
      <c r="F294" s="233" t="s">
        <v>265</v>
      </c>
      <c r="G294" s="230"/>
      <c r="H294" s="232" t="s">
        <v>1</v>
      </c>
      <c r="I294" s="234"/>
      <c r="J294" s="230"/>
      <c r="K294" s="230"/>
      <c r="L294" s="235"/>
      <c r="M294" s="236"/>
      <c r="N294" s="237"/>
      <c r="O294" s="237"/>
      <c r="P294" s="237"/>
      <c r="Q294" s="237"/>
      <c r="R294" s="237"/>
      <c r="S294" s="237"/>
      <c r="T294" s="23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9" t="s">
        <v>126</v>
      </c>
      <c r="AU294" s="239" t="s">
        <v>83</v>
      </c>
      <c r="AV294" s="13" t="s">
        <v>81</v>
      </c>
      <c r="AW294" s="13" t="s">
        <v>30</v>
      </c>
      <c r="AX294" s="13" t="s">
        <v>73</v>
      </c>
      <c r="AY294" s="239" t="s">
        <v>116</v>
      </c>
    </row>
    <row r="295" s="13" customFormat="1">
      <c r="A295" s="13"/>
      <c r="B295" s="229"/>
      <c r="C295" s="230"/>
      <c r="D295" s="231" t="s">
        <v>126</v>
      </c>
      <c r="E295" s="232" t="s">
        <v>1</v>
      </c>
      <c r="F295" s="233" t="s">
        <v>266</v>
      </c>
      <c r="G295" s="230"/>
      <c r="H295" s="232" t="s">
        <v>1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126</v>
      </c>
      <c r="AU295" s="239" t="s">
        <v>83</v>
      </c>
      <c r="AV295" s="13" t="s">
        <v>81</v>
      </c>
      <c r="AW295" s="13" t="s">
        <v>30</v>
      </c>
      <c r="AX295" s="13" t="s">
        <v>73</v>
      </c>
      <c r="AY295" s="239" t="s">
        <v>116</v>
      </c>
    </row>
    <row r="296" s="14" customFormat="1">
      <c r="A296" s="14"/>
      <c r="B296" s="240"/>
      <c r="C296" s="241"/>
      <c r="D296" s="231" t="s">
        <v>126</v>
      </c>
      <c r="E296" s="242" t="s">
        <v>1</v>
      </c>
      <c r="F296" s="243" t="s">
        <v>267</v>
      </c>
      <c r="G296" s="241"/>
      <c r="H296" s="244">
        <v>452.13999999999999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0" t="s">
        <v>126</v>
      </c>
      <c r="AU296" s="250" t="s">
        <v>83</v>
      </c>
      <c r="AV296" s="14" t="s">
        <v>83</v>
      </c>
      <c r="AW296" s="14" t="s">
        <v>30</v>
      </c>
      <c r="AX296" s="14" t="s">
        <v>73</v>
      </c>
      <c r="AY296" s="250" t="s">
        <v>116</v>
      </c>
    </row>
    <row r="297" s="13" customFormat="1">
      <c r="A297" s="13"/>
      <c r="B297" s="229"/>
      <c r="C297" s="230"/>
      <c r="D297" s="231" t="s">
        <v>126</v>
      </c>
      <c r="E297" s="232" t="s">
        <v>1</v>
      </c>
      <c r="F297" s="233" t="s">
        <v>268</v>
      </c>
      <c r="G297" s="230"/>
      <c r="H297" s="232" t="s">
        <v>1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126</v>
      </c>
      <c r="AU297" s="239" t="s">
        <v>83</v>
      </c>
      <c r="AV297" s="13" t="s">
        <v>81</v>
      </c>
      <c r="AW297" s="13" t="s">
        <v>30</v>
      </c>
      <c r="AX297" s="13" t="s">
        <v>73</v>
      </c>
      <c r="AY297" s="239" t="s">
        <v>116</v>
      </c>
    </row>
    <row r="298" s="14" customFormat="1">
      <c r="A298" s="14"/>
      <c r="B298" s="240"/>
      <c r="C298" s="241"/>
      <c r="D298" s="231" t="s">
        <v>126</v>
      </c>
      <c r="E298" s="242" t="s">
        <v>1</v>
      </c>
      <c r="F298" s="243" t="s">
        <v>269</v>
      </c>
      <c r="G298" s="241"/>
      <c r="H298" s="244">
        <v>34.186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0" t="s">
        <v>126</v>
      </c>
      <c r="AU298" s="250" t="s">
        <v>83</v>
      </c>
      <c r="AV298" s="14" t="s">
        <v>83</v>
      </c>
      <c r="AW298" s="14" t="s">
        <v>30</v>
      </c>
      <c r="AX298" s="14" t="s">
        <v>73</v>
      </c>
      <c r="AY298" s="250" t="s">
        <v>116</v>
      </c>
    </row>
    <row r="299" s="13" customFormat="1">
      <c r="A299" s="13"/>
      <c r="B299" s="229"/>
      <c r="C299" s="230"/>
      <c r="D299" s="231" t="s">
        <v>126</v>
      </c>
      <c r="E299" s="232" t="s">
        <v>1</v>
      </c>
      <c r="F299" s="233" t="s">
        <v>270</v>
      </c>
      <c r="G299" s="230"/>
      <c r="H299" s="232" t="s">
        <v>1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126</v>
      </c>
      <c r="AU299" s="239" t="s">
        <v>83</v>
      </c>
      <c r="AV299" s="13" t="s">
        <v>81</v>
      </c>
      <c r="AW299" s="13" t="s">
        <v>30</v>
      </c>
      <c r="AX299" s="13" t="s">
        <v>73</v>
      </c>
      <c r="AY299" s="239" t="s">
        <v>116</v>
      </c>
    </row>
    <row r="300" s="14" customFormat="1">
      <c r="A300" s="14"/>
      <c r="B300" s="240"/>
      <c r="C300" s="241"/>
      <c r="D300" s="231" t="s">
        <v>126</v>
      </c>
      <c r="E300" s="242" t="s">
        <v>1</v>
      </c>
      <c r="F300" s="243" t="s">
        <v>271</v>
      </c>
      <c r="G300" s="241"/>
      <c r="H300" s="244">
        <v>24.75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0" t="s">
        <v>126</v>
      </c>
      <c r="AU300" s="250" t="s">
        <v>83</v>
      </c>
      <c r="AV300" s="14" t="s">
        <v>83</v>
      </c>
      <c r="AW300" s="14" t="s">
        <v>30</v>
      </c>
      <c r="AX300" s="14" t="s">
        <v>73</v>
      </c>
      <c r="AY300" s="250" t="s">
        <v>116</v>
      </c>
    </row>
    <row r="301" s="15" customFormat="1">
      <c r="A301" s="15"/>
      <c r="B301" s="251"/>
      <c r="C301" s="252"/>
      <c r="D301" s="231" t="s">
        <v>126</v>
      </c>
      <c r="E301" s="253" t="s">
        <v>1</v>
      </c>
      <c r="F301" s="254" t="s">
        <v>131</v>
      </c>
      <c r="G301" s="252"/>
      <c r="H301" s="255">
        <v>511.07600000000002</v>
      </c>
      <c r="I301" s="256"/>
      <c r="J301" s="252"/>
      <c r="K301" s="252"/>
      <c r="L301" s="257"/>
      <c r="M301" s="258"/>
      <c r="N301" s="259"/>
      <c r="O301" s="259"/>
      <c r="P301" s="259"/>
      <c r="Q301" s="259"/>
      <c r="R301" s="259"/>
      <c r="S301" s="259"/>
      <c r="T301" s="260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1" t="s">
        <v>126</v>
      </c>
      <c r="AU301" s="261" t="s">
        <v>83</v>
      </c>
      <c r="AV301" s="15" t="s">
        <v>124</v>
      </c>
      <c r="AW301" s="15" t="s">
        <v>30</v>
      </c>
      <c r="AX301" s="15" t="s">
        <v>81</v>
      </c>
      <c r="AY301" s="261" t="s">
        <v>116</v>
      </c>
    </row>
    <row r="302" s="2" customFormat="1" ht="21.75" customHeight="1">
      <c r="A302" s="38"/>
      <c r="B302" s="39"/>
      <c r="C302" s="215" t="s">
        <v>272</v>
      </c>
      <c r="D302" s="215" t="s">
        <v>120</v>
      </c>
      <c r="E302" s="216" t="s">
        <v>273</v>
      </c>
      <c r="F302" s="217" t="s">
        <v>274</v>
      </c>
      <c r="G302" s="218" t="s">
        <v>123</v>
      </c>
      <c r="H302" s="219">
        <v>511.07600000000002</v>
      </c>
      <c r="I302" s="220"/>
      <c r="J302" s="221">
        <f>ROUND(I302*H302,2)</f>
        <v>0</v>
      </c>
      <c r="K302" s="222"/>
      <c r="L302" s="44"/>
      <c r="M302" s="223" t="s">
        <v>1</v>
      </c>
      <c r="N302" s="224" t="s">
        <v>38</v>
      </c>
      <c r="O302" s="91"/>
      <c r="P302" s="225">
        <f>O302*H302</f>
        <v>0</v>
      </c>
      <c r="Q302" s="225">
        <v>0</v>
      </c>
      <c r="R302" s="225">
        <f>Q302*H302</f>
        <v>0</v>
      </c>
      <c r="S302" s="225">
        <v>0</v>
      </c>
      <c r="T302" s="22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7" t="s">
        <v>198</v>
      </c>
      <c r="AT302" s="227" t="s">
        <v>120</v>
      </c>
      <c r="AU302" s="227" t="s">
        <v>83</v>
      </c>
      <c r="AY302" s="17" t="s">
        <v>116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17" t="s">
        <v>81</v>
      </c>
      <c r="BK302" s="228">
        <f>ROUND(I302*H302,2)</f>
        <v>0</v>
      </c>
      <c r="BL302" s="17" t="s">
        <v>198</v>
      </c>
      <c r="BM302" s="227" t="s">
        <v>275</v>
      </c>
    </row>
    <row r="303" s="13" customFormat="1">
      <c r="A303" s="13"/>
      <c r="B303" s="229"/>
      <c r="C303" s="230"/>
      <c r="D303" s="231" t="s">
        <v>126</v>
      </c>
      <c r="E303" s="232" t="s">
        <v>1</v>
      </c>
      <c r="F303" s="233" t="s">
        <v>265</v>
      </c>
      <c r="G303" s="230"/>
      <c r="H303" s="232" t="s">
        <v>1</v>
      </c>
      <c r="I303" s="234"/>
      <c r="J303" s="230"/>
      <c r="K303" s="230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126</v>
      </c>
      <c r="AU303" s="239" t="s">
        <v>83</v>
      </c>
      <c r="AV303" s="13" t="s">
        <v>81</v>
      </c>
      <c r="AW303" s="13" t="s">
        <v>30</v>
      </c>
      <c r="AX303" s="13" t="s">
        <v>73</v>
      </c>
      <c r="AY303" s="239" t="s">
        <v>116</v>
      </c>
    </row>
    <row r="304" s="13" customFormat="1">
      <c r="A304" s="13"/>
      <c r="B304" s="229"/>
      <c r="C304" s="230"/>
      <c r="D304" s="231" t="s">
        <v>126</v>
      </c>
      <c r="E304" s="232" t="s">
        <v>1</v>
      </c>
      <c r="F304" s="233" t="s">
        <v>266</v>
      </c>
      <c r="G304" s="230"/>
      <c r="H304" s="232" t="s">
        <v>1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9" t="s">
        <v>126</v>
      </c>
      <c r="AU304" s="239" t="s">
        <v>83</v>
      </c>
      <c r="AV304" s="13" t="s">
        <v>81</v>
      </c>
      <c r="AW304" s="13" t="s">
        <v>30</v>
      </c>
      <c r="AX304" s="13" t="s">
        <v>73</v>
      </c>
      <c r="AY304" s="239" t="s">
        <v>116</v>
      </c>
    </row>
    <row r="305" s="14" customFormat="1">
      <c r="A305" s="14"/>
      <c r="B305" s="240"/>
      <c r="C305" s="241"/>
      <c r="D305" s="231" t="s">
        <v>126</v>
      </c>
      <c r="E305" s="242" t="s">
        <v>1</v>
      </c>
      <c r="F305" s="243" t="s">
        <v>267</v>
      </c>
      <c r="G305" s="241"/>
      <c r="H305" s="244">
        <v>452.13999999999999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0" t="s">
        <v>126</v>
      </c>
      <c r="AU305" s="250" t="s">
        <v>83</v>
      </c>
      <c r="AV305" s="14" t="s">
        <v>83</v>
      </c>
      <c r="AW305" s="14" t="s">
        <v>30</v>
      </c>
      <c r="AX305" s="14" t="s">
        <v>73</v>
      </c>
      <c r="AY305" s="250" t="s">
        <v>116</v>
      </c>
    </row>
    <row r="306" s="13" customFormat="1">
      <c r="A306" s="13"/>
      <c r="B306" s="229"/>
      <c r="C306" s="230"/>
      <c r="D306" s="231" t="s">
        <v>126</v>
      </c>
      <c r="E306" s="232" t="s">
        <v>1</v>
      </c>
      <c r="F306" s="233" t="s">
        <v>268</v>
      </c>
      <c r="G306" s="230"/>
      <c r="H306" s="232" t="s">
        <v>1</v>
      </c>
      <c r="I306" s="234"/>
      <c r="J306" s="230"/>
      <c r="K306" s="230"/>
      <c r="L306" s="235"/>
      <c r="M306" s="236"/>
      <c r="N306" s="237"/>
      <c r="O306" s="237"/>
      <c r="P306" s="237"/>
      <c r="Q306" s="237"/>
      <c r="R306" s="237"/>
      <c r="S306" s="237"/>
      <c r="T306" s="23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9" t="s">
        <v>126</v>
      </c>
      <c r="AU306" s="239" t="s">
        <v>83</v>
      </c>
      <c r="AV306" s="13" t="s">
        <v>81</v>
      </c>
      <c r="AW306" s="13" t="s">
        <v>30</v>
      </c>
      <c r="AX306" s="13" t="s">
        <v>73</v>
      </c>
      <c r="AY306" s="239" t="s">
        <v>116</v>
      </c>
    </row>
    <row r="307" s="14" customFormat="1">
      <c r="A307" s="14"/>
      <c r="B307" s="240"/>
      <c r="C307" s="241"/>
      <c r="D307" s="231" t="s">
        <v>126</v>
      </c>
      <c r="E307" s="242" t="s">
        <v>1</v>
      </c>
      <c r="F307" s="243" t="s">
        <v>269</v>
      </c>
      <c r="G307" s="241"/>
      <c r="H307" s="244">
        <v>34.186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0" t="s">
        <v>126</v>
      </c>
      <c r="AU307" s="250" t="s">
        <v>83</v>
      </c>
      <c r="AV307" s="14" t="s">
        <v>83</v>
      </c>
      <c r="AW307" s="14" t="s">
        <v>30</v>
      </c>
      <c r="AX307" s="14" t="s">
        <v>73</v>
      </c>
      <c r="AY307" s="250" t="s">
        <v>116</v>
      </c>
    </row>
    <row r="308" s="13" customFormat="1">
      <c r="A308" s="13"/>
      <c r="B308" s="229"/>
      <c r="C308" s="230"/>
      <c r="D308" s="231" t="s">
        <v>126</v>
      </c>
      <c r="E308" s="232" t="s">
        <v>1</v>
      </c>
      <c r="F308" s="233" t="s">
        <v>270</v>
      </c>
      <c r="G308" s="230"/>
      <c r="H308" s="232" t="s">
        <v>1</v>
      </c>
      <c r="I308" s="234"/>
      <c r="J308" s="230"/>
      <c r="K308" s="230"/>
      <c r="L308" s="235"/>
      <c r="M308" s="236"/>
      <c r="N308" s="237"/>
      <c r="O308" s="237"/>
      <c r="P308" s="237"/>
      <c r="Q308" s="237"/>
      <c r="R308" s="237"/>
      <c r="S308" s="237"/>
      <c r="T308" s="23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9" t="s">
        <v>126</v>
      </c>
      <c r="AU308" s="239" t="s">
        <v>83</v>
      </c>
      <c r="AV308" s="13" t="s">
        <v>81</v>
      </c>
      <c r="AW308" s="13" t="s">
        <v>30</v>
      </c>
      <c r="AX308" s="13" t="s">
        <v>73</v>
      </c>
      <c r="AY308" s="239" t="s">
        <v>116</v>
      </c>
    </row>
    <row r="309" s="14" customFormat="1">
      <c r="A309" s="14"/>
      <c r="B309" s="240"/>
      <c r="C309" s="241"/>
      <c r="D309" s="231" t="s">
        <v>126</v>
      </c>
      <c r="E309" s="242" t="s">
        <v>1</v>
      </c>
      <c r="F309" s="243" t="s">
        <v>271</v>
      </c>
      <c r="G309" s="241"/>
      <c r="H309" s="244">
        <v>24.75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0" t="s">
        <v>126</v>
      </c>
      <c r="AU309" s="250" t="s">
        <v>83</v>
      </c>
      <c r="AV309" s="14" t="s">
        <v>83</v>
      </c>
      <c r="AW309" s="14" t="s">
        <v>30</v>
      </c>
      <c r="AX309" s="14" t="s">
        <v>73</v>
      </c>
      <c r="AY309" s="250" t="s">
        <v>116</v>
      </c>
    </row>
    <row r="310" s="15" customFormat="1">
      <c r="A310" s="15"/>
      <c r="B310" s="251"/>
      <c r="C310" s="252"/>
      <c r="D310" s="231" t="s">
        <v>126</v>
      </c>
      <c r="E310" s="253" t="s">
        <v>1</v>
      </c>
      <c r="F310" s="254" t="s">
        <v>131</v>
      </c>
      <c r="G310" s="252"/>
      <c r="H310" s="255">
        <v>511.07600000000002</v>
      </c>
      <c r="I310" s="256"/>
      <c r="J310" s="252"/>
      <c r="K310" s="252"/>
      <c r="L310" s="257"/>
      <c r="M310" s="258"/>
      <c r="N310" s="259"/>
      <c r="O310" s="259"/>
      <c r="P310" s="259"/>
      <c r="Q310" s="259"/>
      <c r="R310" s="259"/>
      <c r="S310" s="259"/>
      <c r="T310" s="260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1" t="s">
        <v>126</v>
      </c>
      <c r="AU310" s="261" t="s">
        <v>83</v>
      </c>
      <c r="AV310" s="15" t="s">
        <v>124</v>
      </c>
      <c r="AW310" s="15" t="s">
        <v>30</v>
      </c>
      <c r="AX310" s="15" t="s">
        <v>81</v>
      </c>
      <c r="AY310" s="261" t="s">
        <v>116</v>
      </c>
    </row>
    <row r="311" s="2" customFormat="1" ht="21.75" customHeight="1">
      <c r="A311" s="38"/>
      <c r="B311" s="39"/>
      <c r="C311" s="215" t="s">
        <v>276</v>
      </c>
      <c r="D311" s="215" t="s">
        <v>120</v>
      </c>
      <c r="E311" s="216" t="s">
        <v>277</v>
      </c>
      <c r="F311" s="217" t="s">
        <v>278</v>
      </c>
      <c r="G311" s="218" t="s">
        <v>123</v>
      </c>
      <c r="H311" s="219">
        <v>511.07600000000002</v>
      </c>
      <c r="I311" s="220"/>
      <c r="J311" s="221">
        <f>ROUND(I311*H311,2)</f>
        <v>0</v>
      </c>
      <c r="K311" s="222"/>
      <c r="L311" s="44"/>
      <c r="M311" s="223" t="s">
        <v>1</v>
      </c>
      <c r="N311" s="224" t="s">
        <v>38</v>
      </c>
      <c r="O311" s="91"/>
      <c r="P311" s="225">
        <f>O311*H311</f>
        <v>0</v>
      </c>
      <c r="Q311" s="225">
        <v>0.00013999999999999999</v>
      </c>
      <c r="R311" s="225">
        <f>Q311*H311</f>
        <v>0.071550639999999999</v>
      </c>
      <c r="S311" s="225">
        <v>0</v>
      </c>
      <c r="T311" s="22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7" t="s">
        <v>198</v>
      </c>
      <c r="AT311" s="227" t="s">
        <v>120</v>
      </c>
      <c r="AU311" s="227" t="s">
        <v>83</v>
      </c>
      <c r="AY311" s="17" t="s">
        <v>116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7" t="s">
        <v>81</v>
      </c>
      <c r="BK311" s="228">
        <f>ROUND(I311*H311,2)</f>
        <v>0</v>
      </c>
      <c r="BL311" s="17" t="s">
        <v>198</v>
      </c>
      <c r="BM311" s="227" t="s">
        <v>279</v>
      </c>
    </row>
    <row r="312" s="13" customFormat="1">
      <c r="A312" s="13"/>
      <c r="B312" s="229"/>
      <c r="C312" s="230"/>
      <c r="D312" s="231" t="s">
        <v>126</v>
      </c>
      <c r="E312" s="232" t="s">
        <v>1</v>
      </c>
      <c r="F312" s="233" t="s">
        <v>265</v>
      </c>
      <c r="G312" s="230"/>
      <c r="H312" s="232" t="s">
        <v>1</v>
      </c>
      <c r="I312" s="234"/>
      <c r="J312" s="230"/>
      <c r="K312" s="230"/>
      <c r="L312" s="235"/>
      <c r="M312" s="236"/>
      <c r="N312" s="237"/>
      <c r="O312" s="237"/>
      <c r="P312" s="237"/>
      <c r="Q312" s="237"/>
      <c r="R312" s="237"/>
      <c r="S312" s="237"/>
      <c r="T312" s="23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9" t="s">
        <v>126</v>
      </c>
      <c r="AU312" s="239" t="s">
        <v>83</v>
      </c>
      <c r="AV312" s="13" t="s">
        <v>81</v>
      </c>
      <c r="AW312" s="13" t="s">
        <v>30</v>
      </c>
      <c r="AX312" s="13" t="s">
        <v>73</v>
      </c>
      <c r="AY312" s="239" t="s">
        <v>116</v>
      </c>
    </row>
    <row r="313" s="13" customFormat="1">
      <c r="A313" s="13"/>
      <c r="B313" s="229"/>
      <c r="C313" s="230"/>
      <c r="D313" s="231" t="s">
        <v>126</v>
      </c>
      <c r="E313" s="232" t="s">
        <v>1</v>
      </c>
      <c r="F313" s="233" t="s">
        <v>266</v>
      </c>
      <c r="G313" s="230"/>
      <c r="H313" s="232" t="s">
        <v>1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9" t="s">
        <v>126</v>
      </c>
      <c r="AU313" s="239" t="s">
        <v>83</v>
      </c>
      <c r="AV313" s="13" t="s">
        <v>81</v>
      </c>
      <c r="AW313" s="13" t="s">
        <v>30</v>
      </c>
      <c r="AX313" s="13" t="s">
        <v>73</v>
      </c>
      <c r="AY313" s="239" t="s">
        <v>116</v>
      </c>
    </row>
    <row r="314" s="14" customFormat="1">
      <c r="A314" s="14"/>
      <c r="B314" s="240"/>
      <c r="C314" s="241"/>
      <c r="D314" s="231" t="s">
        <v>126</v>
      </c>
      <c r="E314" s="242" t="s">
        <v>1</v>
      </c>
      <c r="F314" s="243" t="s">
        <v>267</v>
      </c>
      <c r="G314" s="241"/>
      <c r="H314" s="244">
        <v>452.13999999999999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0" t="s">
        <v>126</v>
      </c>
      <c r="AU314" s="250" t="s">
        <v>83</v>
      </c>
      <c r="AV314" s="14" t="s">
        <v>83</v>
      </c>
      <c r="AW314" s="14" t="s">
        <v>30</v>
      </c>
      <c r="AX314" s="14" t="s">
        <v>73</v>
      </c>
      <c r="AY314" s="250" t="s">
        <v>116</v>
      </c>
    </row>
    <row r="315" s="13" customFormat="1">
      <c r="A315" s="13"/>
      <c r="B315" s="229"/>
      <c r="C315" s="230"/>
      <c r="D315" s="231" t="s">
        <v>126</v>
      </c>
      <c r="E315" s="232" t="s">
        <v>1</v>
      </c>
      <c r="F315" s="233" t="s">
        <v>268</v>
      </c>
      <c r="G315" s="230"/>
      <c r="H315" s="232" t="s">
        <v>1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126</v>
      </c>
      <c r="AU315" s="239" t="s">
        <v>83</v>
      </c>
      <c r="AV315" s="13" t="s">
        <v>81</v>
      </c>
      <c r="AW315" s="13" t="s">
        <v>30</v>
      </c>
      <c r="AX315" s="13" t="s">
        <v>73</v>
      </c>
      <c r="AY315" s="239" t="s">
        <v>116</v>
      </c>
    </row>
    <row r="316" s="14" customFormat="1">
      <c r="A316" s="14"/>
      <c r="B316" s="240"/>
      <c r="C316" s="241"/>
      <c r="D316" s="231" t="s">
        <v>126</v>
      </c>
      <c r="E316" s="242" t="s">
        <v>1</v>
      </c>
      <c r="F316" s="243" t="s">
        <v>269</v>
      </c>
      <c r="G316" s="241"/>
      <c r="H316" s="244">
        <v>34.186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0" t="s">
        <v>126</v>
      </c>
      <c r="AU316" s="250" t="s">
        <v>83</v>
      </c>
      <c r="AV316" s="14" t="s">
        <v>83</v>
      </c>
      <c r="AW316" s="14" t="s">
        <v>30</v>
      </c>
      <c r="AX316" s="14" t="s">
        <v>73</v>
      </c>
      <c r="AY316" s="250" t="s">
        <v>116</v>
      </c>
    </row>
    <row r="317" s="13" customFormat="1">
      <c r="A317" s="13"/>
      <c r="B317" s="229"/>
      <c r="C317" s="230"/>
      <c r="D317" s="231" t="s">
        <v>126</v>
      </c>
      <c r="E317" s="232" t="s">
        <v>1</v>
      </c>
      <c r="F317" s="233" t="s">
        <v>270</v>
      </c>
      <c r="G317" s="230"/>
      <c r="H317" s="232" t="s">
        <v>1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126</v>
      </c>
      <c r="AU317" s="239" t="s">
        <v>83</v>
      </c>
      <c r="AV317" s="13" t="s">
        <v>81</v>
      </c>
      <c r="AW317" s="13" t="s">
        <v>30</v>
      </c>
      <c r="AX317" s="13" t="s">
        <v>73</v>
      </c>
      <c r="AY317" s="239" t="s">
        <v>116</v>
      </c>
    </row>
    <row r="318" s="14" customFormat="1">
      <c r="A318" s="14"/>
      <c r="B318" s="240"/>
      <c r="C318" s="241"/>
      <c r="D318" s="231" t="s">
        <v>126</v>
      </c>
      <c r="E318" s="242" t="s">
        <v>1</v>
      </c>
      <c r="F318" s="243" t="s">
        <v>271</v>
      </c>
      <c r="G318" s="241"/>
      <c r="H318" s="244">
        <v>24.75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0" t="s">
        <v>126</v>
      </c>
      <c r="AU318" s="250" t="s">
        <v>83</v>
      </c>
      <c r="AV318" s="14" t="s">
        <v>83</v>
      </c>
      <c r="AW318" s="14" t="s">
        <v>30</v>
      </c>
      <c r="AX318" s="14" t="s">
        <v>73</v>
      </c>
      <c r="AY318" s="250" t="s">
        <v>116</v>
      </c>
    </row>
    <row r="319" s="15" customFormat="1">
      <c r="A319" s="15"/>
      <c r="B319" s="251"/>
      <c r="C319" s="252"/>
      <c r="D319" s="231" t="s">
        <v>126</v>
      </c>
      <c r="E319" s="253" t="s">
        <v>1</v>
      </c>
      <c r="F319" s="254" t="s">
        <v>131</v>
      </c>
      <c r="G319" s="252"/>
      <c r="H319" s="255">
        <v>511.07600000000002</v>
      </c>
      <c r="I319" s="256"/>
      <c r="J319" s="252"/>
      <c r="K319" s="252"/>
      <c r="L319" s="257"/>
      <c r="M319" s="258"/>
      <c r="N319" s="259"/>
      <c r="O319" s="259"/>
      <c r="P319" s="259"/>
      <c r="Q319" s="259"/>
      <c r="R319" s="259"/>
      <c r="S319" s="259"/>
      <c r="T319" s="260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1" t="s">
        <v>126</v>
      </c>
      <c r="AU319" s="261" t="s">
        <v>83</v>
      </c>
      <c r="AV319" s="15" t="s">
        <v>124</v>
      </c>
      <c r="AW319" s="15" t="s">
        <v>30</v>
      </c>
      <c r="AX319" s="15" t="s">
        <v>81</v>
      </c>
      <c r="AY319" s="261" t="s">
        <v>116</v>
      </c>
    </row>
    <row r="320" s="2" customFormat="1" ht="21.75" customHeight="1">
      <c r="A320" s="38"/>
      <c r="B320" s="39"/>
      <c r="C320" s="215" t="s">
        <v>280</v>
      </c>
      <c r="D320" s="215" t="s">
        <v>120</v>
      </c>
      <c r="E320" s="216" t="s">
        <v>281</v>
      </c>
      <c r="F320" s="217" t="s">
        <v>282</v>
      </c>
      <c r="G320" s="218" t="s">
        <v>123</v>
      </c>
      <c r="H320" s="219">
        <v>511.07600000000002</v>
      </c>
      <c r="I320" s="220"/>
      <c r="J320" s="221">
        <f>ROUND(I320*H320,2)</f>
        <v>0</v>
      </c>
      <c r="K320" s="222"/>
      <c r="L320" s="44"/>
      <c r="M320" s="223" t="s">
        <v>1</v>
      </c>
      <c r="N320" s="224" t="s">
        <v>38</v>
      </c>
      <c r="O320" s="91"/>
      <c r="P320" s="225">
        <f>O320*H320</f>
        <v>0</v>
      </c>
      <c r="Q320" s="225">
        <v>0.00012</v>
      </c>
      <c r="R320" s="225">
        <f>Q320*H320</f>
        <v>0.061329120000000001</v>
      </c>
      <c r="S320" s="225">
        <v>0</v>
      </c>
      <c r="T320" s="22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7" t="s">
        <v>198</v>
      </c>
      <c r="AT320" s="227" t="s">
        <v>120</v>
      </c>
      <c r="AU320" s="227" t="s">
        <v>83</v>
      </c>
      <c r="AY320" s="17" t="s">
        <v>116</v>
      </c>
      <c r="BE320" s="228">
        <f>IF(N320="základní",J320,0)</f>
        <v>0</v>
      </c>
      <c r="BF320" s="228">
        <f>IF(N320="snížená",J320,0)</f>
        <v>0</v>
      </c>
      <c r="BG320" s="228">
        <f>IF(N320="zákl. přenesená",J320,0)</f>
        <v>0</v>
      </c>
      <c r="BH320" s="228">
        <f>IF(N320="sníž. přenesená",J320,0)</f>
        <v>0</v>
      </c>
      <c r="BI320" s="228">
        <f>IF(N320="nulová",J320,0)</f>
        <v>0</v>
      </c>
      <c r="BJ320" s="17" t="s">
        <v>81</v>
      </c>
      <c r="BK320" s="228">
        <f>ROUND(I320*H320,2)</f>
        <v>0</v>
      </c>
      <c r="BL320" s="17" t="s">
        <v>198</v>
      </c>
      <c r="BM320" s="227" t="s">
        <v>283</v>
      </c>
    </row>
    <row r="321" s="13" customFormat="1">
      <c r="A321" s="13"/>
      <c r="B321" s="229"/>
      <c r="C321" s="230"/>
      <c r="D321" s="231" t="s">
        <v>126</v>
      </c>
      <c r="E321" s="232" t="s">
        <v>1</v>
      </c>
      <c r="F321" s="233" t="s">
        <v>265</v>
      </c>
      <c r="G321" s="230"/>
      <c r="H321" s="232" t="s">
        <v>1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9" t="s">
        <v>126</v>
      </c>
      <c r="AU321" s="239" t="s">
        <v>83</v>
      </c>
      <c r="AV321" s="13" t="s">
        <v>81</v>
      </c>
      <c r="AW321" s="13" t="s">
        <v>30</v>
      </c>
      <c r="AX321" s="13" t="s">
        <v>73</v>
      </c>
      <c r="AY321" s="239" t="s">
        <v>116</v>
      </c>
    </row>
    <row r="322" s="13" customFormat="1">
      <c r="A322" s="13"/>
      <c r="B322" s="229"/>
      <c r="C322" s="230"/>
      <c r="D322" s="231" t="s">
        <v>126</v>
      </c>
      <c r="E322" s="232" t="s">
        <v>1</v>
      </c>
      <c r="F322" s="233" t="s">
        <v>266</v>
      </c>
      <c r="G322" s="230"/>
      <c r="H322" s="232" t="s">
        <v>1</v>
      </c>
      <c r="I322" s="234"/>
      <c r="J322" s="230"/>
      <c r="K322" s="230"/>
      <c r="L322" s="235"/>
      <c r="M322" s="236"/>
      <c r="N322" s="237"/>
      <c r="O322" s="237"/>
      <c r="P322" s="237"/>
      <c r="Q322" s="237"/>
      <c r="R322" s="237"/>
      <c r="S322" s="237"/>
      <c r="T322" s="23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9" t="s">
        <v>126</v>
      </c>
      <c r="AU322" s="239" t="s">
        <v>83</v>
      </c>
      <c r="AV322" s="13" t="s">
        <v>81</v>
      </c>
      <c r="AW322" s="13" t="s">
        <v>30</v>
      </c>
      <c r="AX322" s="13" t="s">
        <v>73</v>
      </c>
      <c r="AY322" s="239" t="s">
        <v>116</v>
      </c>
    </row>
    <row r="323" s="14" customFormat="1">
      <c r="A323" s="14"/>
      <c r="B323" s="240"/>
      <c r="C323" s="241"/>
      <c r="D323" s="231" t="s">
        <v>126</v>
      </c>
      <c r="E323" s="242" t="s">
        <v>1</v>
      </c>
      <c r="F323" s="243" t="s">
        <v>267</v>
      </c>
      <c r="G323" s="241"/>
      <c r="H323" s="244">
        <v>452.13999999999999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0" t="s">
        <v>126</v>
      </c>
      <c r="AU323" s="250" t="s">
        <v>83</v>
      </c>
      <c r="AV323" s="14" t="s">
        <v>83</v>
      </c>
      <c r="AW323" s="14" t="s">
        <v>30</v>
      </c>
      <c r="AX323" s="14" t="s">
        <v>73</v>
      </c>
      <c r="AY323" s="250" t="s">
        <v>116</v>
      </c>
    </row>
    <row r="324" s="13" customFormat="1">
      <c r="A324" s="13"/>
      <c r="B324" s="229"/>
      <c r="C324" s="230"/>
      <c r="D324" s="231" t="s">
        <v>126</v>
      </c>
      <c r="E324" s="232" t="s">
        <v>1</v>
      </c>
      <c r="F324" s="233" t="s">
        <v>268</v>
      </c>
      <c r="G324" s="230"/>
      <c r="H324" s="232" t="s">
        <v>1</v>
      </c>
      <c r="I324" s="234"/>
      <c r="J324" s="230"/>
      <c r="K324" s="230"/>
      <c r="L324" s="235"/>
      <c r="M324" s="236"/>
      <c r="N324" s="237"/>
      <c r="O324" s="237"/>
      <c r="P324" s="237"/>
      <c r="Q324" s="237"/>
      <c r="R324" s="237"/>
      <c r="S324" s="237"/>
      <c r="T324" s="23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9" t="s">
        <v>126</v>
      </c>
      <c r="AU324" s="239" t="s">
        <v>83</v>
      </c>
      <c r="AV324" s="13" t="s">
        <v>81</v>
      </c>
      <c r="AW324" s="13" t="s">
        <v>30</v>
      </c>
      <c r="AX324" s="13" t="s">
        <v>73</v>
      </c>
      <c r="AY324" s="239" t="s">
        <v>116</v>
      </c>
    </row>
    <row r="325" s="14" customFormat="1">
      <c r="A325" s="14"/>
      <c r="B325" s="240"/>
      <c r="C325" s="241"/>
      <c r="D325" s="231" t="s">
        <v>126</v>
      </c>
      <c r="E325" s="242" t="s">
        <v>1</v>
      </c>
      <c r="F325" s="243" t="s">
        <v>269</v>
      </c>
      <c r="G325" s="241"/>
      <c r="H325" s="244">
        <v>34.186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0" t="s">
        <v>126</v>
      </c>
      <c r="AU325" s="250" t="s">
        <v>83</v>
      </c>
      <c r="AV325" s="14" t="s">
        <v>83</v>
      </c>
      <c r="AW325" s="14" t="s">
        <v>30</v>
      </c>
      <c r="AX325" s="14" t="s">
        <v>73</v>
      </c>
      <c r="AY325" s="250" t="s">
        <v>116</v>
      </c>
    </row>
    <row r="326" s="13" customFormat="1">
      <c r="A326" s="13"/>
      <c r="B326" s="229"/>
      <c r="C326" s="230"/>
      <c r="D326" s="231" t="s">
        <v>126</v>
      </c>
      <c r="E326" s="232" t="s">
        <v>1</v>
      </c>
      <c r="F326" s="233" t="s">
        <v>270</v>
      </c>
      <c r="G326" s="230"/>
      <c r="H326" s="232" t="s">
        <v>1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126</v>
      </c>
      <c r="AU326" s="239" t="s">
        <v>83</v>
      </c>
      <c r="AV326" s="13" t="s">
        <v>81</v>
      </c>
      <c r="AW326" s="13" t="s">
        <v>30</v>
      </c>
      <c r="AX326" s="13" t="s">
        <v>73</v>
      </c>
      <c r="AY326" s="239" t="s">
        <v>116</v>
      </c>
    </row>
    <row r="327" s="14" customFormat="1">
      <c r="A327" s="14"/>
      <c r="B327" s="240"/>
      <c r="C327" s="241"/>
      <c r="D327" s="231" t="s">
        <v>126</v>
      </c>
      <c r="E327" s="242" t="s">
        <v>1</v>
      </c>
      <c r="F327" s="243" t="s">
        <v>271</v>
      </c>
      <c r="G327" s="241"/>
      <c r="H327" s="244">
        <v>24.75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0" t="s">
        <v>126</v>
      </c>
      <c r="AU327" s="250" t="s">
        <v>83</v>
      </c>
      <c r="AV327" s="14" t="s">
        <v>83</v>
      </c>
      <c r="AW327" s="14" t="s">
        <v>30</v>
      </c>
      <c r="AX327" s="14" t="s">
        <v>73</v>
      </c>
      <c r="AY327" s="250" t="s">
        <v>116</v>
      </c>
    </row>
    <row r="328" s="15" customFormat="1">
      <c r="A328" s="15"/>
      <c r="B328" s="251"/>
      <c r="C328" s="252"/>
      <c r="D328" s="231" t="s">
        <v>126</v>
      </c>
      <c r="E328" s="253" t="s">
        <v>1</v>
      </c>
      <c r="F328" s="254" t="s">
        <v>131</v>
      </c>
      <c r="G328" s="252"/>
      <c r="H328" s="255">
        <v>511.07599999999996</v>
      </c>
      <c r="I328" s="256"/>
      <c r="J328" s="252"/>
      <c r="K328" s="252"/>
      <c r="L328" s="257"/>
      <c r="M328" s="258"/>
      <c r="N328" s="259"/>
      <c r="O328" s="259"/>
      <c r="P328" s="259"/>
      <c r="Q328" s="259"/>
      <c r="R328" s="259"/>
      <c r="S328" s="259"/>
      <c r="T328" s="260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1" t="s">
        <v>126</v>
      </c>
      <c r="AU328" s="261" t="s">
        <v>83</v>
      </c>
      <c r="AV328" s="15" t="s">
        <v>124</v>
      </c>
      <c r="AW328" s="15" t="s">
        <v>30</v>
      </c>
      <c r="AX328" s="15" t="s">
        <v>81</v>
      </c>
      <c r="AY328" s="261" t="s">
        <v>116</v>
      </c>
    </row>
    <row r="329" s="2" customFormat="1" ht="21.75" customHeight="1">
      <c r="A329" s="38"/>
      <c r="B329" s="39"/>
      <c r="C329" s="215" t="s">
        <v>14</v>
      </c>
      <c r="D329" s="215" t="s">
        <v>120</v>
      </c>
      <c r="E329" s="216" t="s">
        <v>284</v>
      </c>
      <c r="F329" s="217" t="s">
        <v>285</v>
      </c>
      <c r="G329" s="218" t="s">
        <v>123</v>
      </c>
      <c r="H329" s="219">
        <v>511.07600000000002</v>
      </c>
      <c r="I329" s="220"/>
      <c r="J329" s="221">
        <f>ROUND(I329*H329,2)</f>
        <v>0</v>
      </c>
      <c r="K329" s="222"/>
      <c r="L329" s="44"/>
      <c r="M329" s="223" t="s">
        <v>1</v>
      </c>
      <c r="N329" s="224" t="s">
        <v>38</v>
      </c>
      <c r="O329" s="91"/>
      <c r="P329" s="225">
        <f>O329*H329</f>
        <v>0</v>
      </c>
      <c r="Q329" s="225">
        <v>0.00012</v>
      </c>
      <c r="R329" s="225">
        <f>Q329*H329</f>
        <v>0.061329120000000001</v>
      </c>
      <c r="S329" s="225">
        <v>0</v>
      </c>
      <c r="T329" s="22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7" t="s">
        <v>198</v>
      </c>
      <c r="AT329" s="227" t="s">
        <v>120</v>
      </c>
      <c r="AU329" s="227" t="s">
        <v>83</v>
      </c>
      <c r="AY329" s="17" t="s">
        <v>116</v>
      </c>
      <c r="BE329" s="228">
        <f>IF(N329="základní",J329,0)</f>
        <v>0</v>
      </c>
      <c r="BF329" s="228">
        <f>IF(N329="snížená",J329,0)</f>
        <v>0</v>
      </c>
      <c r="BG329" s="228">
        <f>IF(N329="zákl. přenesená",J329,0)</f>
        <v>0</v>
      </c>
      <c r="BH329" s="228">
        <f>IF(N329="sníž. přenesená",J329,0)</f>
        <v>0</v>
      </c>
      <c r="BI329" s="228">
        <f>IF(N329="nulová",J329,0)</f>
        <v>0</v>
      </c>
      <c r="BJ329" s="17" t="s">
        <v>81</v>
      </c>
      <c r="BK329" s="228">
        <f>ROUND(I329*H329,2)</f>
        <v>0</v>
      </c>
      <c r="BL329" s="17" t="s">
        <v>198</v>
      </c>
      <c r="BM329" s="227" t="s">
        <v>286</v>
      </c>
    </row>
    <row r="330" s="13" customFormat="1">
      <c r="A330" s="13"/>
      <c r="B330" s="229"/>
      <c r="C330" s="230"/>
      <c r="D330" s="231" t="s">
        <v>126</v>
      </c>
      <c r="E330" s="232" t="s">
        <v>1</v>
      </c>
      <c r="F330" s="233" t="s">
        <v>265</v>
      </c>
      <c r="G330" s="230"/>
      <c r="H330" s="232" t="s">
        <v>1</v>
      </c>
      <c r="I330" s="234"/>
      <c r="J330" s="230"/>
      <c r="K330" s="230"/>
      <c r="L330" s="235"/>
      <c r="M330" s="236"/>
      <c r="N330" s="237"/>
      <c r="O330" s="237"/>
      <c r="P330" s="237"/>
      <c r="Q330" s="237"/>
      <c r="R330" s="237"/>
      <c r="S330" s="237"/>
      <c r="T330" s="23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9" t="s">
        <v>126</v>
      </c>
      <c r="AU330" s="239" t="s">
        <v>83</v>
      </c>
      <c r="AV330" s="13" t="s">
        <v>81</v>
      </c>
      <c r="AW330" s="13" t="s">
        <v>30</v>
      </c>
      <c r="AX330" s="13" t="s">
        <v>73</v>
      </c>
      <c r="AY330" s="239" t="s">
        <v>116</v>
      </c>
    </row>
    <row r="331" s="13" customFormat="1">
      <c r="A331" s="13"/>
      <c r="B331" s="229"/>
      <c r="C331" s="230"/>
      <c r="D331" s="231" t="s">
        <v>126</v>
      </c>
      <c r="E331" s="232" t="s">
        <v>1</v>
      </c>
      <c r="F331" s="233" t="s">
        <v>266</v>
      </c>
      <c r="G331" s="230"/>
      <c r="H331" s="232" t="s">
        <v>1</v>
      </c>
      <c r="I331" s="234"/>
      <c r="J331" s="230"/>
      <c r="K331" s="230"/>
      <c r="L331" s="235"/>
      <c r="M331" s="236"/>
      <c r="N331" s="237"/>
      <c r="O331" s="237"/>
      <c r="P331" s="237"/>
      <c r="Q331" s="237"/>
      <c r="R331" s="237"/>
      <c r="S331" s="237"/>
      <c r="T331" s="23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9" t="s">
        <v>126</v>
      </c>
      <c r="AU331" s="239" t="s">
        <v>83</v>
      </c>
      <c r="AV331" s="13" t="s">
        <v>81</v>
      </c>
      <c r="AW331" s="13" t="s">
        <v>30</v>
      </c>
      <c r="AX331" s="13" t="s">
        <v>73</v>
      </c>
      <c r="AY331" s="239" t="s">
        <v>116</v>
      </c>
    </row>
    <row r="332" s="14" customFormat="1">
      <c r="A332" s="14"/>
      <c r="B332" s="240"/>
      <c r="C332" s="241"/>
      <c r="D332" s="231" t="s">
        <v>126</v>
      </c>
      <c r="E332" s="242" t="s">
        <v>1</v>
      </c>
      <c r="F332" s="243" t="s">
        <v>267</v>
      </c>
      <c r="G332" s="241"/>
      <c r="H332" s="244">
        <v>452.13999999999999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0" t="s">
        <v>126</v>
      </c>
      <c r="AU332" s="250" t="s">
        <v>83</v>
      </c>
      <c r="AV332" s="14" t="s">
        <v>83</v>
      </c>
      <c r="AW332" s="14" t="s">
        <v>30</v>
      </c>
      <c r="AX332" s="14" t="s">
        <v>73</v>
      </c>
      <c r="AY332" s="250" t="s">
        <v>116</v>
      </c>
    </row>
    <row r="333" s="13" customFormat="1">
      <c r="A333" s="13"/>
      <c r="B333" s="229"/>
      <c r="C333" s="230"/>
      <c r="D333" s="231" t="s">
        <v>126</v>
      </c>
      <c r="E333" s="232" t="s">
        <v>1</v>
      </c>
      <c r="F333" s="233" t="s">
        <v>268</v>
      </c>
      <c r="G333" s="230"/>
      <c r="H333" s="232" t="s">
        <v>1</v>
      </c>
      <c r="I333" s="234"/>
      <c r="J333" s="230"/>
      <c r="K333" s="230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126</v>
      </c>
      <c r="AU333" s="239" t="s">
        <v>83</v>
      </c>
      <c r="AV333" s="13" t="s">
        <v>81</v>
      </c>
      <c r="AW333" s="13" t="s">
        <v>30</v>
      </c>
      <c r="AX333" s="13" t="s">
        <v>73</v>
      </c>
      <c r="AY333" s="239" t="s">
        <v>116</v>
      </c>
    </row>
    <row r="334" s="14" customFormat="1">
      <c r="A334" s="14"/>
      <c r="B334" s="240"/>
      <c r="C334" s="241"/>
      <c r="D334" s="231" t="s">
        <v>126</v>
      </c>
      <c r="E334" s="242" t="s">
        <v>1</v>
      </c>
      <c r="F334" s="243" t="s">
        <v>269</v>
      </c>
      <c r="G334" s="241"/>
      <c r="H334" s="244">
        <v>34.186</v>
      </c>
      <c r="I334" s="245"/>
      <c r="J334" s="241"/>
      <c r="K334" s="241"/>
      <c r="L334" s="246"/>
      <c r="M334" s="247"/>
      <c r="N334" s="248"/>
      <c r="O334" s="248"/>
      <c r="P334" s="248"/>
      <c r="Q334" s="248"/>
      <c r="R334" s="248"/>
      <c r="S334" s="248"/>
      <c r="T334" s="24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0" t="s">
        <v>126</v>
      </c>
      <c r="AU334" s="250" t="s">
        <v>83</v>
      </c>
      <c r="AV334" s="14" t="s">
        <v>83</v>
      </c>
      <c r="AW334" s="14" t="s">
        <v>30</v>
      </c>
      <c r="AX334" s="14" t="s">
        <v>73</v>
      </c>
      <c r="AY334" s="250" t="s">
        <v>116</v>
      </c>
    </row>
    <row r="335" s="13" customFormat="1">
      <c r="A335" s="13"/>
      <c r="B335" s="229"/>
      <c r="C335" s="230"/>
      <c r="D335" s="231" t="s">
        <v>126</v>
      </c>
      <c r="E335" s="232" t="s">
        <v>1</v>
      </c>
      <c r="F335" s="233" t="s">
        <v>270</v>
      </c>
      <c r="G335" s="230"/>
      <c r="H335" s="232" t="s">
        <v>1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9" t="s">
        <v>126</v>
      </c>
      <c r="AU335" s="239" t="s">
        <v>83</v>
      </c>
      <c r="AV335" s="13" t="s">
        <v>81</v>
      </c>
      <c r="AW335" s="13" t="s">
        <v>30</v>
      </c>
      <c r="AX335" s="13" t="s">
        <v>73</v>
      </c>
      <c r="AY335" s="239" t="s">
        <v>116</v>
      </c>
    </row>
    <row r="336" s="14" customFormat="1">
      <c r="A336" s="14"/>
      <c r="B336" s="240"/>
      <c r="C336" s="241"/>
      <c r="D336" s="231" t="s">
        <v>126</v>
      </c>
      <c r="E336" s="242" t="s">
        <v>1</v>
      </c>
      <c r="F336" s="243" t="s">
        <v>271</v>
      </c>
      <c r="G336" s="241"/>
      <c r="H336" s="244">
        <v>24.75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0" t="s">
        <v>126</v>
      </c>
      <c r="AU336" s="250" t="s">
        <v>83</v>
      </c>
      <c r="AV336" s="14" t="s">
        <v>83</v>
      </c>
      <c r="AW336" s="14" t="s">
        <v>30</v>
      </c>
      <c r="AX336" s="14" t="s">
        <v>73</v>
      </c>
      <c r="AY336" s="250" t="s">
        <v>116</v>
      </c>
    </row>
    <row r="337" s="15" customFormat="1">
      <c r="A337" s="15"/>
      <c r="B337" s="251"/>
      <c r="C337" s="252"/>
      <c r="D337" s="231" t="s">
        <v>126</v>
      </c>
      <c r="E337" s="253" t="s">
        <v>1</v>
      </c>
      <c r="F337" s="254" t="s">
        <v>131</v>
      </c>
      <c r="G337" s="252"/>
      <c r="H337" s="255">
        <v>511.07599999999996</v>
      </c>
      <c r="I337" s="256"/>
      <c r="J337" s="252"/>
      <c r="K337" s="252"/>
      <c r="L337" s="257"/>
      <c r="M337" s="258"/>
      <c r="N337" s="259"/>
      <c r="O337" s="259"/>
      <c r="P337" s="259"/>
      <c r="Q337" s="259"/>
      <c r="R337" s="259"/>
      <c r="S337" s="259"/>
      <c r="T337" s="260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1" t="s">
        <v>126</v>
      </c>
      <c r="AU337" s="261" t="s">
        <v>83</v>
      </c>
      <c r="AV337" s="15" t="s">
        <v>124</v>
      </c>
      <c r="AW337" s="15" t="s">
        <v>30</v>
      </c>
      <c r="AX337" s="15" t="s">
        <v>81</v>
      </c>
      <c r="AY337" s="261" t="s">
        <v>116</v>
      </c>
    </row>
    <row r="338" s="2" customFormat="1" ht="16.5" customHeight="1">
      <c r="A338" s="38"/>
      <c r="B338" s="39"/>
      <c r="C338" s="215" t="s">
        <v>287</v>
      </c>
      <c r="D338" s="215" t="s">
        <v>120</v>
      </c>
      <c r="E338" s="216" t="s">
        <v>288</v>
      </c>
      <c r="F338" s="217" t="s">
        <v>289</v>
      </c>
      <c r="G338" s="218" t="s">
        <v>123</v>
      </c>
      <c r="H338" s="219">
        <v>333.661</v>
      </c>
      <c r="I338" s="220"/>
      <c r="J338" s="221">
        <f>ROUND(I338*H338,2)</f>
        <v>0</v>
      </c>
      <c r="K338" s="222"/>
      <c r="L338" s="44"/>
      <c r="M338" s="223" t="s">
        <v>1</v>
      </c>
      <c r="N338" s="224" t="s">
        <v>38</v>
      </c>
      <c r="O338" s="91"/>
      <c r="P338" s="225">
        <f>O338*H338</f>
        <v>0</v>
      </c>
      <c r="Q338" s="225">
        <v>0</v>
      </c>
      <c r="R338" s="225">
        <f>Q338*H338</f>
        <v>0</v>
      </c>
      <c r="S338" s="225">
        <v>0</v>
      </c>
      <c r="T338" s="22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7" t="s">
        <v>198</v>
      </c>
      <c r="AT338" s="227" t="s">
        <v>120</v>
      </c>
      <c r="AU338" s="227" t="s">
        <v>83</v>
      </c>
      <c r="AY338" s="17" t="s">
        <v>116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17" t="s">
        <v>81</v>
      </c>
      <c r="BK338" s="228">
        <f>ROUND(I338*H338,2)</f>
        <v>0</v>
      </c>
      <c r="BL338" s="17" t="s">
        <v>198</v>
      </c>
      <c r="BM338" s="227" t="s">
        <v>290</v>
      </c>
    </row>
    <row r="339" s="13" customFormat="1">
      <c r="A339" s="13"/>
      <c r="B339" s="229"/>
      <c r="C339" s="230"/>
      <c r="D339" s="231" t="s">
        <v>126</v>
      </c>
      <c r="E339" s="232" t="s">
        <v>1</v>
      </c>
      <c r="F339" s="233" t="s">
        <v>127</v>
      </c>
      <c r="G339" s="230"/>
      <c r="H339" s="232" t="s">
        <v>1</v>
      </c>
      <c r="I339" s="234"/>
      <c r="J339" s="230"/>
      <c r="K339" s="230"/>
      <c r="L339" s="235"/>
      <c r="M339" s="236"/>
      <c r="N339" s="237"/>
      <c r="O339" s="237"/>
      <c r="P339" s="237"/>
      <c r="Q339" s="237"/>
      <c r="R339" s="237"/>
      <c r="S339" s="237"/>
      <c r="T339" s="23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9" t="s">
        <v>126</v>
      </c>
      <c r="AU339" s="239" t="s">
        <v>83</v>
      </c>
      <c r="AV339" s="13" t="s">
        <v>81</v>
      </c>
      <c r="AW339" s="13" t="s">
        <v>30</v>
      </c>
      <c r="AX339" s="13" t="s">
        <v>73</v>
      </c>
      <c r="AY339" s="239" t="s">
        <v>116</v>
      </c>
    </row>
    <row r="340" s="13" customFormat="1">
      <c r="A340" s="13"/>
      <c r="B340" s="229"/>
      <c r="C340" s="230"/>
      <c r="D340" s="231" t="s">
        <v>126</v>
      </c>
      <c r="E340" s="232" t="s">
        <v>1</v>
      </c>
      <c r="F340" s="233" t="s">
        <v>159</v>
      </c>
      <c r="G340" s="230"/>
      <c r="H340" s="232" t="s">
        <v>1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126</v>
      </c>
      <c r="AU340" s="239" t="s">
        <v>83</v>
      </c>
      <c r="AV340" s="13" t="s">
        <v>81</v>
      </c>
      <c r="AW340" s="13" t="s">
        <v>30</v>
      </c>
      <c r="AX340" s="13" t="s">
        <v>73</v>
      </c>
      <c r="AY340" s="239" t="s">
        <v>116</v>
      </c>
    </row>
    <row r="341" s="14" customFormat="1">
      <c r="A341" s="14"/>
      <c r="B341" s="240"/>
      <c r="C341" s="241"/>
      <c r="D341" s="231" t="s">
        <v>126</v>
      </c>
      <c r="E341" s="242" t="s">
        <v>1</v>
      </c>
      <c r="F341" s="243" t="s">
        <v>160</v>
      </c>
      <c r="G341" s="241"/>
      <c r="H341" s="244">
        <v>113.82599999999999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0" t="s">
        <v>126</v>
      </c>
      <c r="AU341" s="250" t="s">
        <v>83</v>
      </c>
      <c r="AV341" s="14" t="s">
        <v>83</v>
      </c>
      <c r="AW341" s="14" t="s">
        <v>30</v>
      </c>
      <c r="AX341" s="14" t="s">
        <v>73</v>
      </c>
      <c r="AY341" s="250" t="s">
        <v>116</v>
      </c>
    </row>
    <row r="342" s="14" customFormat="1">
      <c r="A342" s="14"/>
      <c r="B342" s="240"/>
      <c r="C342" s="241"/>
      <c r="D342" s="231" t="s">
        <v>126</v>
      </c>
      <c r="E342" s="242" t="s">
        <v>1</v>
      </c>
      <c r="F342" s="243" t="s">
        <v>130</v>
      </c>
      <c r="G342" s="241"/>
      <c r="H342" s="244">
        <v>112.038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0" t="s">
        <v>126</v>
      </c>
      <c r="AU342" s="250" t="s">
        <v>83</v>
      </c>
      <c r="AV342" s="14" t="s">
        <v>83</v>
      </c>
      <c r="AW342" s="14" t="s">
        <v>30</v>
      </c>
      <c r="AX342" s="14" t="s">
        <v>73</v>
      </c>
      <c r="AY342" s="250" t="s">
        <v>116</v>
      </c>
    </row>
    <row r="343" s="13" customFormat="1">
      <c r="A343" s="13"/>
      <c r="B343" s="229"/>
      <c r="C343" s="230"/>
      <c r="D343" s="231" t="s">
        <v>126</v>
      </c>
      <c r="E343" s="232" t="s">
        <v>1</v>
      </c>
      <c r="F343" s="233" t="s">
        <v>136</v>
      </c>
      <c r="G343" s="230"/>
      <c r="H343" s="232" t="s">
        <v>1</v>
      </c>
      <c r="I343" s="234"/>
      <c r="J343" s="230"/>
      <c r="K343" s="230"/>
      <c r="L343" s="235"/>
      <c r="M343" s="236"/>
      <c r="N343" s="237"/>
      <c r="O343" s="237"/>
      <c r="P343" s="237"/>
      <c r="Q343" s="237"/>
      <c r="R343" s="237"/>
      <c r="S343" s="237"/>
      <c r="T343" s="23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9" t="s">
        <v>126</v>
      </c>
      <c r="AU343" s="239" t="s">
        <v>83</v>
      </c>
      <c r="AV343" s="13" t="s">
        <v>81</v>
      </c>
      <c r="AW343" s="13" t="s">
        <v>30</v>
      </c>
      <c r="AX343" s="13" t="s">
        <v>73</v>
      </c>
      <c r="AY343" s="239" t="s">
        <v>116</v>
      </c>
    </row>
    <row r="344" s="14" customFormat="1">
      <c r="A344" s="14"/>
      <c r="B344" s="240"/>
      <c r="C344" s="241"/>
      <c r="D344" s="231" t="s">
        <v>126</v>
      </c>
      <c r="E344" s="242" t="s">
        <v>1</v>
      </c>
      <c r="F344" s="243" t="s">
        <v>161</v>
      </c>
      <c r="G344" s="241"/>
      <c r="H344" s="244">
        <v>4.8159999999999998</v>
      </c>
      <c r="I344" s="245"/>
      <c r="J344" s="241"/>
      <c r="K344" s="241"/>
      <c r="L344" s="246"/>
      <c r="M344" s="247"/>
      <c r="N344" s="248"/>
      <c r="O344" s="248"/>
      <c r="P344" s="248"/>
      <c r="Q344" s="248"/>
      <c r="R344" s="248"/>
      <c r="S344" s="248"/>
      <c r="T344" s="24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0" t="s">
        <v>126</v>
      </c>
      <c r="AU344" s="250" t="s">
        <v>83</v>
      </c>
      <c r="AV344" s="14" t="s">
        <v>83</v>
      </c>
      <c r="AW344" s="14" t="s">
        <v>30</v>
      </c>
      <c r="AX344" s="14" t="s">
        <v>73</v>
      </c>
      <c r="AY344" s="250" t="s">
        <v>116</v>
      </c>
    </row>
    <row r="345" s="14" customFormat="1">
      <c r="A345" s="14"/>
      <c r="B345" s="240"/>
      <c r="C345" s="241"/>
      <c r="D345" s="231" t="s">
        <v>126</v>
      </c>
      <c r="E345" s="242" t="s">
        <v>1</v>
      </c>
      <c r="F345" s="243" t="s">
        <v>162</v>
      </c>
      <c r="G345" s="241"/>
      <c r="H345" s="244">
        <v>55.396000000000001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0" t="s">
        <v>126</v>
      </c>
      <c r="AU345" s="250" t="s">
        <v>83</v>
      </c>
      <c r="AV345" s="14" t="s">
        <v>83</v>
      </c>
      <c r="AW345" s="14" t="s">
        <v>30</v>
      </c>
      <c r="AX345" s="14" t="s">
        <v>73</v>
      </c>
      <c r="AY345" s="250" t="s">
        <v>116</v>
      </c>
    </row>
    <row r="346" s="13" customFormat="1">
      <c r="A346" s="13"/>
      <c r="B346" s="229"/>
      <c r="C346" s="230"/>
      <c r="D346" s="231" t="s">
        <v>126</v>
      </c>
      <c r="E346" s="232" t="s">
        <v>1</v>
      </c>
      <c r="F346" s="233" t="s">
        <v>139</v>
      </c>
      <c r="G346" s="230"/>
      <c r="H346" s="232" t="s">
        <v>1</v>
      </c>
      <c r="I346" s="234"/>
      <c r="J346" s="230"/>
      <c r="K346" s="230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126</v>
      </c>
      <c r="AU346" s="239" t="s">
        <v>83</v>
      </c>
      <c r="AV346" s="13" t="s">
        <v>81</v>
      </c>
      <c r="AW346" s="13" t="s">
        <v>30</v>
      </c>
      <c r="AX346" s="13" t="s">
        <v>73</v>
      </c>
      <c r="AY346" s="239" t="s">
        <v>116</v>
      </c>
    </row>
    <row r="347" s="14" customFormat="1">
      <c r="A347" s="14"/>
      <c r="B347" s="240"/>
      <c r="C347" s="241"/>
      <c r="D347" s="231" t="s">
        <v>126</v>
      </c>
      <c r="E347" s="242" t="s">
        <v>1</v>
      </c>
      <c r="F347" s="243" t="s">
        <v>163</v>
      </c>
      <c r="G347" s="241"/>
      <c r="H347" s="244">
        <v>27.75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0" t="s">
        <v>126</v>
      </c>
      <c r="AU347" s="250" t="s">
        <v>83</v>
      </c>
      <c r="AV347" s="14" t="s">
        <v>83</v>
      </c>
      <c r="AW347" s="14" t="s">
        <v>30</v>
      </c>
      <c r="AX347" s="14" t="s">
        <v>73</v>
      </c>
      <c r="AY347" s="250" t="s">
        <v>116</v>
      </c>
    </row>
    <row r="348" s="13" customFormat="1">
      <c r="A348" s="13"/>
      <c r="B348" s="229"/>
      <c r="C348" s="230"/>
      <c r="D348" s="231" t="s">
        <v>126</v>
      </c>
      <c r="E348" s="232" t="s">
        <v>1</v>
      </c>
      <c r="F348" s="233" t="s">
        <v>141</v>
      </c>
      <c r="G348" s="230"/>
      <c r="H348" s="232" t="s">
        <v>1</v>
      </c>
      <c r="I348" s="234"/>
      <c r="J348" s="230"/>
      <c r="K348" s="230"/>
      <c r="L348" s="235"/>
      <c r="M348" s="236"/>
      <c r="N348" s="237"/>
      <c r="O348" s="237"/>
      <c r="P348" s="237"/>
      <c r="Q348" s="237"/>
      <c r="R348" s="237"/>
      <c r="S348" s="237"/>
      <c r="T348" s="23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9" t="s">
        <v>126</v>
      </c>
      <c r="AU348" s="239" t="s">
        <v>83</v>
      </c>
      <c r="AV348" s="13" t="s">
        <v>81</v>
      </c>
      <c r="AW348" s="13" t="s">
        <v>30</v>
      </c>
      <c r="AX348" s="13" t="s">
        <v>73</v>
      </c>
      <c r="AY348" s="239" t="s">
        <v>116</v>
      </c>
    </row>
    <row r="349" s="14" customFormat="1">
      <c r="A349" s="14"/>
      <c r="B349" s="240"/>
      <c r="C349" s="241"/>
      <c r="D349" s="231" t="s">
        <v>126</v>
      </c>
      <c r="E349" s="242" t="s">
        <v>1</v>
      </c>
      <c r="F349" s="243" t="s">
        <v>164</v>
      </c>
      <c r="G349" s="241"/>
      <c r="H349" s="244">
        <v>19.835000000000001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0" t="s">
        <v>126</v>
      </c>
      <c r="AU349" s="250" t="s">
        <v>83</v>
      </c>
      <c r="AV349" s="14" t="s">
        <v>83</v>
      </c>
      <c r="AW349" s="14" t="s">
        <v>30</v>
      </c>
      <c r="AX349" s="14" t="s">
        <v>73</v>
      </c>
      <c r="AY349" s="250" t="s">
        <v>116</v>
      </c>
    </row>
    <row r="350" s="15" customFormat="1">
      <c r="A350" s="15"/>
      <c r="B350" s="251"/>
      <c r="C350" s="252"/>
      <c r="D350" s="231" t="s">
        <v>126</v>
      </c>
      <c r="E350" s="253" t="s">
        <v>1</v>
      </c>
      <c r="F350" s="254" t="s">
        <v>131</v>
      </c>
      <c r="G350" s="252"/>
      <c r="H350" s="255">
        <v>333.661</v>
      </c>
      <c r="I350" s="256"/>
      <c r="J350" s="252"/>
      <c r="K350" s="252"/>
      <c r="L350" s="257"/>
      <c r="M350" s="258"/>
      <c r="N350" s="259"/>
      <c r="O350" s="259"/>
      <c r="P350" s="259"/>
      <c r="Q350" s="259"/>
      <c r="R350" s="259"/>
      <c r="S350" s="259"/>
      <c r="T350" s="260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1" t="s">
        <v>126</v>
      </c>
      <c r="AU350" s="261" t="s">
        <v>83</v>
      </c>
      <c r="AV350" s="15" t="s">
        <v>124</v>
      </c>
      <c r="AW350" s="15" t="s">
        <v>30</v>
      </c>
      <c r="AX350" s="15" t="s">
        <v>81</v>
      </c>
      <c r="AY350" s="261" t="s">
        <v>116</v>
      </c>
    </row>
    <row r="351" s="2" customFormat="1" ht="21.75" customHeight="1">
      <c r="A351" s="38"/>
      <c r="B351" s="39"/>
      <c r="C351" s="215" t="s">
        <v>291</v>
      </c>
      <c r="D351" s="215" t="s">
        <v>120</v>
      </c>
      <c r="E351" s="216" t="s">
        <v>292</v>
      </c>
      <c r="F351" s="217" t="s">
        <v>293</v>
      </c>
      <c r="G351" s="218" t="s">
        <v>294</v>
      </c>
      <c r="H351" s="219">
        <v>68.400000000000006</v>
      </c>
      <c r="I351" s="220"/>
      <c r="J351" s="221">
        <f>ROUND(I351*H351,2)</f>
        <v>0</v>
      </c>
      <c r="K351" s="222"/>
      <c r="L351" s="44"/>
      <c r="M351" s="223" t="s">
        <v>1</v>
      </c>
      <c r="N351" s="224" t="s">
        <v>38</v>
      </c>
      <c r="O351" s="91"/>
      <c r="P351" s="225">
        <f>O351*H351</f>
        <v>0</v>
      </c>
      <c r="Q351" s="225">
        <v>0.00013999999999999999</v>
      </c>
      <c r="R351" s="225">
        <f>Q351*H351</f>
        <v>0.0095759999999999994</v>
      </c>
      <c r="S351" s="225">
        <v>0</v>
      </c>
      <c r="T351" s="226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7" t="s">
        <v>198</v>
      </c>
      <c r="AT351" s="227" t="s">
        <v>120</v>
      </c>
      <c r="AU351" s="227" t="s">
        <v>83</v>
      </c>
      <c r="AY351" s="17" t="s">
        <v>116</v>
      </c>
      <c r="BE351" s="228">
        <f>IF(N351="základní",J351,0)</f>
        <v>0</v>
      </c>
      <c r="BF351" s="228">
        <f>IF(N351="snížená",J351,0)</f>
        <v>0</v>
      </c>
      <c r="BG351" s="228">
        <f>IF(N351="zákl. přenesená",J351,0)</f>
        <v>0</v>
      </c>
      <c r="BH351" s="228">
        <f>IF(N351="sníž. přenesená",J351,0)</f>
        <v>0</v>
      </c>
      <c r="BI351" s="228">
        <f>IF(N351="nulová",J351,0)</f>
        <v>0</v>
      </c>
      <c r="BJ351" s="17" t="s">
        <v>81</v>
      </c>
      <c r="BK351" s="228">
        <f>ROUND(I351*H351,2)</f>
        <v>0</v>
      </c>
      <c r="BL351" s="17" t="s">
        <v>198</v>
      </c>
      <c r="BM351" s="227" t="s">
        <v>295</v>
      </c>
    </row>
    <row r="352" s="13" customFormat="1">
      <c r="A352" s="13"/>
      <c r="B352" s="229"/>
      <c r="C352" s="230"/>
      <c r="D352" s="231" t="s">
        <v>126</v>
      </c>
      <c r="E352" s="232" t="s">
        <v>1</v>
      </c>
      <c r="F352" s="233" t="s">
        <v>296</v>
      </c>
      <c r="G352" s="230"/>
      <c r="H352" s="232" t="s">
        <v>1</v>
      </c>
      <c r="I352" s="234"/>
      <c r="J352" s="230"/>
      <c r="K352" s="230"/>
      <c r="L352" s="235"/>
      <c r="M352" s="236"/>
      <c r="N352" s="237"/>
      <c r="O352" s="237"/>
      <c r="P352" s="237"/>
      <c r="Q352" s="237"/>
      <c r="R352" s="237"/>
      <c r="S352" s="237"/>
      <c r="T352" s="23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9" t="s">
        <v>126</v>
      </c>
      <c r="AU352" s="239" t="s">
        <v>83</v>
      </c>
      <c r="AV352" s="13" t="s">
        <v>81</v>
      </c>
      <c r="AW352" s="13" t="s">
        <v>30</v>
      </c>
      <c r="AX352" s="13" t="s">
        <v>73</v>
      </c>
      <c r="AY352" s="239" t="s">
        <v>116</v>
      </c>
    </row>
    <row r="353" s="14" customFormat="1">
      <c r="A353" s="14"/>
      <c r="B353" s="240"/>
      <c r="C353" s="241"/>
      <c r="D353" s="231" t="s">
        <v>126</v>
      </c>
      <c r="E353" s="242" t="s">
        <v>1</v>
      </c>
      <c r="F353" s="243" t="s">
        <v>297</v>
      </c>
      <c r="G353" s="241"/>
      <c r="H353" s="244">
        <v>68.400000000000006</v>
      </c>
      <c r="I353" s="245"/>
      <c r="J353" s="241"/>
      <c r="K353" s="241"/>
      <c r="L353" s="246"/>
      <c r="M353" s="247"/>
      <c r="N353" s="248"/>
      <c r="O353" s="248"/>
      <c r="P353" s="248"/>
      <c r="Q353" s="248"/>
      <c r="R353" s="248"/>
      <c r="S353" s="248"/>
      <c r="T353" s="24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0" t="s">
        <v>126</v>
      </c>
      <c r="AU353" s="250" t="s">
        <v>83</v>
      </c>
      <c r="AV353" s="14" t="s">
        <v>83</v>
      </c>
      <c r="AW353" s="14" t="s">
        <v>30</v>
      </c>
      <c r="AX353" s="14" t="s">
        <v>73</v>
      </c>
      <c r="AY353" s="250" t="s">
        <v>116</v>
      </c>
    </row>
    <row r="354" s="15" customFormat="1">
      <c r="A354" s="15"/>
      <c r="B354" s="251"/>
      <c r="C354" s="252"/>
      <c r="D354" s="231" t="s">
        <v>126</v>
      </c>
      <c r="E354" s="253" t="s">
        <v>1</v>
      </c>
      <c r="F354" s="254" t="s">
        <v>131</v>
      </c>
      <c r="G354" s="252"/>
      <c r="H354" s="255">
        <v>68.400000000000006</v>
      </c>
      <c r="I354" s="256"/>
      <c r="J354" s="252"/>
      <c r="K354" s="252"/>
      <c r="L354" s="257"/>
      <c r="M354" s="258"/>
      <c r="N354" s="259"/>
      <c r="O354" s="259"/>
      <c r="P354" s="259"/>
      <c r="Q354" s="259"/>
      <c r="R354" s="259"/>
      <c r="S354" s="259"/>
      <c r="T354" s="260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1" t="s">
        <v>126</v>
      </c>
      <c r="AU354" s="261" t="s">
        <v>83</v>
      </c>
      <c r="AV354" s="15" t="s">
        <v>124</v>
      </c>
      <c r="AW354" s="15" t="s">
        <v>30</v>
      </c>
      <c r="AX354" s="15" t="s">
        <v>81</v>
      </c>
      <c r="AY354" s="261" t="s">
        <v>116</v>
      </c>
    </row>
    <row r="355" s="2" customFormat="1" ht="21.75" customHeight="1">
      <c r="A355" s="38"/>
      <c r="B355" s="39"/>
      <c r="C355" s="215" t="s">
        <v>298</v>
      </c>
      <c r="D355" s="215" t="s">
        <v>120</v>
      </c>
      <c r="E355" s="216" t="s">
        <v>299</v>
      </c>
      <c r="F355" s="217" t="s">
        <v>300</v>
      </c>
      <c r="G355" s="218" t="s">
        <v>123</v>
      </c>
      <c r="H355" s="219">
        <v>333.661</v>
      </c>
      <c r="I355" s="220"/>
      <c r="J355" s="221">
        <f>ROUND(I355*H355,2)</f>
        <v>0</v>
      </c>
      <c r="K355" s="222"/>
      <c r="L355" s="44"/>
      <c r="M355" s="223" t="s">
        <v>1</v>
      </c>
      <c r="N355" s="224" t="s">
        <v>38</v>
      </c>
      <c r="O355" s="91"/>
      <c r="P355" s="225">
        <f>O355*H355</f>
        <v>0</v>
      </c>
      <c r="Q355" s="225">
        <v>0.00014999999999999999</v>
      </c>
      <c r="R355" s="225">
        <f>Q355*H355</f>
        <v>0.050049149999999994</v>
      </c>
      <c r="S355" s="225">
        <v>0</v>
      </c>
      <c r="T355" s="226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7" t="s">
        <v>198</v>
      </c>
      <c r="AT355" s="227" t="s">
        <v>120</v>
      </c>
      <c r="AU355" s="227" t="s">
        <v>83</v>
      </c>
      <c r="AY355" s="17" t="s">
        <v>116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17" t="s">
        <v>81</v>
      </c>
      <c r="BK355" s="228">
        <f>ROUND(I355*H355,2)</f>
        <v>0</v>
      </c>
      <c r="BL355" s="17" t="s">
        <v>198</v>
      </c>
      <c r="BM355" s="227" t="s">
        <v>301</v>
      </c>
    </row>
    <row r="356" s="13" customFormat="1">
      <c r="A356" s="13"/>
      <c r="B356" s="229"/>
      <c r="C356" s="230"/>
      <c r="D356" s="231" t="s">
        <v>126</v>
      </c>
      <c r="E356" s="232" t="s">
        <v>1</v>
      </c>
      <c r="F356" s="233" t="s">
        <v>127</v>
      </c>
      <c r="G356" s="230"/>
      <c r="H356" s="232" t="s">
        <v>1</v>
      </c>
      <c r="I356" s="234"/>
      <c r="J356" s="230"/>
      <c r="K356" s="230"/>
      <c r="L356" s="235"/>
      <c r="M356" s="236"/>
      <c r="N356" s="237"/>
      <c r="O356" s="237"/>
      <c r="P356" s="237"/>
      <c r="Q356" s="237"/>
      <c r="R356" s="237"/>
      <c r="S356" s="237"/>
      <c r="T356" s="23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9" t="s">
        <v>126</v>
      </c>
      <c r="AU356" s="239" t="s">
        <v>83</v>
      </c>
      <c r="AV356" s="13" t="s">
        <v>81</v>
      </c>
      <c r="AW356" s="13" t="s">
        <v>30</v>
      </c>
      <c r="AX356" s="13" t="s">
        <v>73</v>
      </c>
      <c r="AY356" s="239" t="s">
        <v>116</v>
      </c>
    </row>
    <row r="357" s="13" customFormat="1">
      <c r="A357" s="13"/>
      <c r="B357" s="229"/>
      <c r="C357" s="230"/>
      <c r="D357" s="231" t="s">
        <v>126</v>
      </c>
      <c r="E357" s="232" t="s">
        <v>1</v>
      </c>
      <c r="F357" s="233" t="s">
        <v>159</v>
      </c>
      <c r="G357" s="230"/>
      <c r="H357" s="232" t="s">
        <v>1</v>
      </c>
      <c r="I357" s="234"/>
      <c r="J357" s="230"/>
      <c r="K357" s="230"/>
      <c r="L357" s="235"/>
      <c r="M357" s="236"/>
      <c r="N357" s="237"/>
      <c r="O357" s="237"/>
      <c r="P357" s="237"/>
      <c r="Q357" s="237"/>
      <c r="R357" s="237"/>
      <c r="S357" s="237"/>
      <c r="T357" s="23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9" t="s">
        <v>126</v>
      </c>
      <c r="AU357" s="239" t="s">
        <v>83</v>
      </c>
      <c r="AV357" s="13" t="s">
        <v>81</v>
      </c>
      <c r="AW357" s="13" t="s">
        <v>30</v>
      </c>
      <c r="AX357" s="13" t="s">
        <v>73</v>
      </c>
      <c r="AY357" s="239" t="s">
        <v>116</v>
      </c>
    </row>
    <row r="358" s="14" customFormat="1">
      <c r="A358" s="14"/>
      <c r="B358" s="240"/>
      <c r="C358" s="241"/>
      <c r="D358" s="231" t="s">
        <v>126</v>
      </c>
      <c r="E358" s="242" t="s">
        <v>1</v>
      </c>
      <c r="F358" s="243" t="s">
        <v>160</v>
      </c>
      <c r="G358" s="241"/>
      <c r="H358" s="244">
        <v>113.82599999999999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0" t="s">
        <v>126</v>
      </c>
      <c r="AU358" s="250" t="s">
        <v>83</v>
      </c>
      <c r="AV358" s="14" t="s">
        <v>83</v>
      </c>
      <c r="AW358" s="14" t="s">
        <v>30</v>
      </c>
      <c r="AX358" s="14" t="s">
        <v>73</v>
      </c>
      <c r="AY358" s="250" t="s">
        <v>116</v>
      </c>
    </row>
    <row r="359" s="14" customFormat="1">
      <c r="A359" s="14"/>
      <c r="B359" s="240"/>
      <c r="C359" s="241"/>
      <c r="D359" s="231" t="s">
        <v>126</v>
      </c>
      <c r="E359" s="242" t="s">
        <v>1</v>
      </c>
      <c r="F359" s="243" t="s">
        <v>130</v>
      </c>
      <c r="G359" s="241"/>
      <c r="H359" s="244">
        <v>112.038</v>
      </c>
      <c r="I359" s="245"/>
      <c r="J359" s="241"/>
      <c r="K359" s="241"/>
      <c r="L359" s="246"/>
      <c r="M359" s="247"/>
      <c r="N359" s="248"/>
      <c r="O359" s="248"/>
      <c r="P359" s="248"/>
      <c r="Q359" s="248"/>
      <c r="R359" s="248"/>
      <c r="S359" s="248"/>
      <c r="T359" s="24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0" t="s">
        <v>126</v>
      </c>
      <c r="AU359" s="250" t="s">
        <v>83</v>
      </c>
      <c r="AV359" s="14" t="s">
        <v>83</v>
      </c>
      <c r="AW359" s="14" t="s">
        <v>30</v>
      </c>
      <c r="AX359" s="14" t="s">
        <v>73</v>
      </c>
      <c r="AY359" s="250" t="s">
        <v>116</v>
      </c>
    </row>
    <row r="360" s="13" customFormat="1">
      <c r="A360" s="13"/>
      <c r="B360" s="229"/>
      <c r="C360" s="230"/>
      <c r="D360" s="231" t="s">
        <v>126</v>
      </c>
      <c r="E360" s="232" t="s">
        <v>1</v>
      </c>
      <c r="F360" s="233" t="s">
        <v>136</v>
      </c>
      <c r="G360" s="230"/>
      <c r="H360" s="232" t="s">
        <v>1</v>
      </c>
      <c r="I360" s="234"/>
      <c r="J360" s="230"/>
      <c r="K360" s="230"/>
      <c r="L360" s="235"/>
      <c r="M360" s="236"/>
      <c r="N360" s="237"/>
      <c r="O360" s="237"/>
      <c r="P360" s="237"/>
      <c r="Q360" s="237"/>
      <c r="R360" s="237"/>
      <c r="S360" s="237"/>
      <c r="T360" s="23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9" t="s">
        <v>126</v>
      </c>
      <c r="AU360" s="239" t="s">
        <v>83</v>
      </c>
      <c r="AV360" s="13" t="s">
        <v>81</v>
      </c>
      <c r="AW360" s="13" t="s">
        <v>30</v>
      </c>
      <c r="AX360" s="13" t="s">
        <v>73</v>
      </c>
      <c r="AY360" s="239" t="s">
        <v>116</v>
      </c>
    </row>
    <row r="361" s="14" customFormat="1">
      <c r="A361" s="14"/>
      <c r="B361" s="240"/>
      <c r="C361" s="241"/>
      <c r="D361" s="231" t="s">
        <v>126</v>
      </c>
      <c r="E361" s="242" t="s">
        <v>1</v>
      </c>
      <c r="F361" s="243" t="s">
        <v>161</v>
      </c>
      <c r="G361" s="241"/>
      <c r="H361" s="244">
        <v>4.8159999999999998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0" t="s">
        <v>126</v>
      </c>
      <c r="AU361" s="250" t="s">
        <v>83</v>
      </c>
      <c r="AV361" s="14" t="s">
        <v>83</v>
      </c>
      <c r="AW361" s="14" t="s">
        <v>30</v>
      </c>
      <c r="AX361" s="14" t="s">
        <v>73</v>
      </c>
      <c r="AY361" s="250" t="s">
        <v>116</v>
      </c>
    </row>
    <row r="362" s="14" customFormat="1">
      <c r="A362" s="14"/>
      <c r="B362" s="240"/>
      <c r="C362" s="241"/>
      <c r="D362" s="231" t="s">
        <v>126</v>
      </c>
      <c r="E362" s="242" t="s">
        <v>1</v>
      </c>
      <c r="F362" s="243" t="s">
        <v>162</v>
      </c>
      <c r="G362" s="241"/>
      <c r="H362" s="244">
        <v>55.396000000000001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0" t="s">
        <v>126</v>
      </c>
      <c r="AU362" s="250" t="s">
        <v>83</v>
      </c>
      <c r="AV362" s="14" t="s">
        <v>83</v>
      </c>
      <c r="AW362" s="14" t="s">
        <v>30</v>
      </c>
      <c r="AX362" s="14" t="s">
        <v>73</v>
      </c>
      <c r="AY362" s="250" t="s">
        <v>116</v>
      </c>
    </row>
    <row r="363" s="13" customFormat="1">
      <c r="A363" s="13"/>
      <c r="B363" s="229"/>
      <c r="C363" s="230"/>
      <c r="D363" s="231" t="s">
        <v>126</v>
      </c>
      <c r="E363" s="232" t="s">
        <v>1</v>
      </c>
      <c r="F363" s="233" t="s">
        <v>139</v>
      </c>
      <c r="G363" s="230"/>
      <c r="H363" s="232" t="s">
        <v>1</v>
      </c>
      <c r="I363" s="234"/>
      <c r="J363" s="230"/>
      <c r="K363" s="230"/>
      <c r="L363" s="235"/>
      <c r="M363" s="236"/>
      <c r="N363" s="237"/>
      <c r="O363" s="237"/>
      <c r="P363" s="237"/>
      <c r="Q363" s="237"/>
      <c r="R363" s="237"/>
      <c r="S363" s="237"/>
      <c r="T363" s="23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9" t="s">
        <v>126</v>
      </c>
      <c r="AU363" s="239" t="s">
        <v>83</v>
      </c>
      <c r="AV363" s="13" t="s">
        <v>81</v>
      </c>
      <c r="AW363" s="13" t="s">
        <v>30</v>
      </c>
      <c r="AX363" s="13" t="s">
        <v>73</v>
      </c>
      <c r="AY363" s="239" t="s">
        <v>116</v>
      </c>
    </row>
    <row r="364" s="14" customFormat="1">
      <c r="A364" s="14"/>
      <c r="B364" s="240"/>
      <c r="C364" s="241"/>
      <c r="D364" s="231" t="s">
        <v>126</v>
      </c>
      <c r="E364" s="242" t="s">
        <v>1</v>
      </c>
      <c r="F364" s="243" t="s">
        <v>163</v>
      </c>
      <c r="G364" s="241"/>
      <c r="H364" s="244">
        <v>27.75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0" t="s">
        <v>126</v>
      </c>
      <c r="AU364" s="250" t="s">
        <v>83</v>
      </c>
      <c r="AV364" s="14" t="s">
        <v>83</v>
      </c>
      <c r="AW364" s="14" t="s">
        <v>30</v>
      </c>
      <c r="AX364" s="14" t="s">
        <v>73</v>
      </c>
      <c r="AY364" s="250" t="s">
        <v>116</v>
      </c>
    </row>
    <row r="365" s="13" customFormat="1">
      <c r="A365" s="13"/>
      <c r="B365" s="229"/>
      <c r="C365" s="230"/>
      <c r="D365" s="231" t="s">
        <v>126</v>
      </c>
      <c r="E365" s="232" t="s">
        <v>1</v>
      </c>
      <c r="F365" s="233" t="s">
        <v>141</v>
      </c>
      <c r="G365" s="230"/>
      <c r="H365" s="232" t="s">
        <v>1</v>
      </c>
      <c r="I365" s="234"/>
      <c r="J365" s="230"/>
      <c r="K365" s="230"/>
      <c r="L365" s="235"/>
      <c r="M365" s="236"/>
      <c r="N365" s="237"/>
      <c r="O365" s="237"/>
      <c r="P365" s="237"/>
      <c r="Q365" s="237"/>
      <c r="R365" s="237"/>
      <c r="S365" s="237"/>
      <c r="T365" s="23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9" t="s">
        <v>126</v>
      </c>
      <c r="AU365" s="239" t="s">
        <v>83</v>
      </c>
      <c r="AV365" s="13" t="s">
        <v>81</v>
      </c>
      <c r="AW365" s="13" t="s">
        <v>30</v>
      </c>
      <c r="AX365" s="13" t="s">
        <v>73</v>
      </c>
      <c r="AY365" s="239" t="s">
        <v>116</v>
      </c>
    </row>
    <row r="366" s="14" customFormat="1">
      <c r="A366" s="14"/>
      <c r="B366" s="240"/>
      <c r="C366" s="241"/>
      <c r="D366" s="231" t="s">
        <v>126</v>
      </c>
      <c r="E366" s="242" t="s">
        <v>1</v>
      </c>
      <c r="F366" s="243" t="s">
        <v>164</v>
      </c>
      <c r="G366" s="241"/>
      <c r="H366" s="244">
        <v>19.835000000000001</v>
      </c>
      <c r="I366" s="245"/>
      <c r="J366" s="241"/>
      <c r="K366" s="241"/>
      <c r="L366" s="246"/>
      <c r="M366" s="247"/>
      <c r="N366" s="248"/>
      <c r="O366" s="248"/>
      <c r="P366" s="248"/>
      <c r="Q366" s="248"/>
      <c r="R366" s="248"/>
      <c r="S366" s="248"/>
      <c r="T366" s="24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0" t="s">
        <v>126</v>
      </c>
      <c r="AU366" s="250" t="s">
        <v>83</v>
      </c>
      <c r="AV366" s="14" t="s">
        <v>83</v>
      </c>
      <c r="AW366" s="14" t="s">
        <v>30</v>
      </c>
      <c r="AX366" s="14" t="s">
        <v>73</v>
      </c>
      <c r="AY366" s="250" t="s">
        <v>116</v>
      </c>
    </row>
    <row r="367" s="15" customFormat="1">
      <c r="A367" s="15"/>
      <c r="B367" s="251"/>
      <c r="C367" s="252"/>
      <c r="D367" s="231" t="s">
        <v>126</v>
      </c>
      <c r="E367" s="253" t="s">
        <v>1</v>
      </c>
      <c r="F367" s="254" t="s">
        <v>131</v>
      </c>
      <c r="G367" s="252"/>
      <c r="H367" s="255">
        <v>333.661</v>
      </c>
      <c r="I367" s="256"/>
      <c r="J367" s="252"/>
      <c r="K367" s="252"/>
      <c r="L367" s="257"/>
      <c r="M367" s="258"/>
      <c r="N367" s="259"/>
      <c r="O367" s="259"/>
      <c r="P367" s="259"/>
      <c r="Q367" s="259"/>
      <c r="R367" s="259"/>
      <c r="S367" s="259"/>
      <c r="T367" s="260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1" t="s">
        <v>126</v>
      </c>
      <c r="AU367" s="261" t="s">
        <v>83</v>
      </c>
      <c r="AV367" s="15" t="s">
        <v>124</v>
      </c>
      <c r="AW367" s="15" t="s">
        <v>30</v>
      </c>
      <c r="AX367" s="15" t="s">
        <v>81</v>
      </c>
      <c r="AY367" s="261" t="s">
        <v>116</v>
      </c>
    </row>
    <row r="368" s="2" customFormat="1" ht="16.5" customHeight="1">
      <c r="A368" s="38"/>
      <c r="B368" s="39"/>
      <c r="C368" s="215" t="s">
        <v>302</v>
      </c>
      <c r="D368" s="215" t="s">
        <v>120</v>
      </c>
      <c r="E368" s="216" t="s">
        <v>303</v>
      </c>
      <c r="F368" s="217" t="s">
        <v>304</v>
      </c>
      <c r="G368" s="218" t="s">
        <v>123</v>
      </c>
      <c r="H368" s="219">
        <v>333.661</v>
      </c>
      <c r="I368" s="220"/>
      <c r="J368" s="221">
        <f>ROUND(I368*H368,2)</f>
        <v>0</v>
      </c>
      <c r="K368" s="222"/>
      <c r="L368" s="44"/>
      <c r="M368" s="223" t="s">
        <v>1</v>
      </c>
      <c r="N368" s="224" t="s">
        <v>38</v>
      </c>
      <c r="O368" s="91"/>
      <c r="P368" s="225">
        <f>O368*H368</f>
        <v>0</v>
      </c>
      <c r="Q368" s="225">
        <v>0.00097999999999999997</v>
      </c>
      <c r="R368" s="225">
        <f>Q368*H368</f>
        <v>0.32698778000000001</v>
      </c>
      <c r="S368" s="225">
        <v>0</v>
      </c>
      <c r="T368" s="226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7" t="s">
        <v>198</v>
      </c>
      <c r="AT368" s="227" t="s">
        <v>120</v>
      </c>
      <c r="AU368" s="227" t="s">
        <v>83</v>
      </c>
      <c r="AY368" s="17" t="s">
        <v>116</v>
      </c>
      <c r="BE368" s="228">
        <f>IF(N368="základní",J368,0)</f>
        <v>0</v>
      </c>
      <c r="BF368" s="228">
        <f>IF(N368="snížená",J368,0)</f>
        <v>0</v>
      </c>
      <c r="BG368" s="228">
        <f>IF(N368="zákl. přenesená",J368,0)</f>
        <v>0</v>
      </c>
      <c r="BH368" s="228">
        <f>IF(N368="sníž. přenesená",J368,0)</f>
        <v>0</v>
      </c>
      <c r="BI368" s="228">
        <f>IF(N368="nulová",J368,0)</f>
        <v>0</v>
      </c>
      <c r="BJ368" s="17" t="s">
        <v>81</v>
      </c>
      <c r="BK368" s="228">
        <f>ROUND(I368*H368,2)</f>
        <v>0</v>
      </c>
      <c r="BL368" s="17" t="s">
        <v>198</v>
      </c>
      <c r="BM368" s="227" t="s">
        <v>305</v>
      </c>
    </row>
    <row r="369" s="12" customFormat="1" ht="25.92" customHeight="1">
      <c r="A369" s="12"/>
      <c r="B369" s="199"/>
      <c r="C369" s="200"/>
      <c r="D369" s="201" t="s">
        <v>72</v>
      </c>
      <c r="E369" s="202" t="s">
        <v>306</v>
      </c>
      <c r="F369" s="202" t="s">
        <v>307</v>
      </c>
      <c r="G369" s="200"/>
      <c r="H369" s="200"/>
      <c r="I369" s="203"/>
      <c r="J369" s="204">
        <f>BK369</f>
        <v>0</v>
      </c>
      <c r="K369" s="200"/>
      <c r="L369" s="205"/>
      <c r="M369" s="206"/>
      <c r="N369" s="207"/>
      <c r="O369" s="207"/>
      <c r="P369" s="208">
        <f>P370</f>
        <v>0</v>
      </c>
      <c r="Q369" s="207"/>
      <c r="R369" s="208">
        <f>R370</f>
        <v>0</v>
      </c>
      <c r="S369" s="207"/>
      <c r="T369" s="209">
        <f>T370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10" t="s">
        <v>155</v>
      </c>
      <c r="AT369" s="211" t="s">
        <v>72</v>
      </c>
      <c r="AU369" s="211" t="s">
        <v>73</v>
      </c>
      <c r="AY369" s="210" t="s">
        <v>116</v>
      </c>
      <c r="BK369" s="212">
        <f>BK370</f>
        <v>0</v>
      </c>
    </row>
    <row r="370" s="12" customFormat="1" ht="22.8" customHeight="1">
      <c r="A370" s="12"/>
      <c r="B370" s="199"/>
      <c r="C370" s="200"/>
      <c r="D370" s="201" t="s">
        <v>72</v>
      </c>
      <c r="E370" s="213" t="s">
        <v>308</v>
      </c>
      <c r="F370" s="213" t="s">
        <v>309</v>
      </c>
      <c r="G370" s="200"/>
      <c r="H370" s="200"/>
      <c r="I370" s="203"/>
      <c r="J370" s="214">
        <f>BK370</f>
        <v>0</v>
      </c>
      <c r="K370" s="200"/>
      <c r="L370" s="205"/>
      <c r="M370" s="206"/>
      <c r="N370" s="207"/>
      <c r="O370" s="207"/>
      <c r="P370" s="208">
        <f>P371</f>
        <v>0</v>
      </c>
      <c r="Q370" s="207"/>
      <c r="R370" s="208">
        <f>R371</f>
        <v>0</v>
      </c>
      <c r="S370" s="207"/>
      <c r="T370" s="209">
        <f>T371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0" t="s">
        <v>155</v>
      </c>
      <c r="AT370" s="211" t="s">
        <v>72</v>
      </c>
      <c r="AU370" s="211" t="s">
        <v>81</v>
      </c>
      <c r="AY370" s="210" t="s">
        <v>116</v>
      </c>
      <c r="BK370" s="212">
        <f>BK371</f>
        <v>0</v>
      </c>
    </row>
    <row r="371" s="2" customFormat="1" ht="16.5" customHeight="1">
      <c r="A371" s="38"/>
      <c r="B371" s="39"/>
      <c r="C371" s="215" t="s">
        <v>310</v>
      </c>
      <c r="D371" s="215" t="s">
        <v>120</v>
      </c>
      <c r="E371" s="216" t="s">
        <v>311</v>
      </c>
      <c r="F371" s="217" t="s">
        <v>309</v>
      </c>
      <c r="G371" s="218" t="s">
        <v>312</v>
      </c>
      <c r="H371" s="219">
        <v>90</v>
      </c>
      <c r="I371" s="220"/>
      <c r="J371" s="221">
        <f>ROUND(I371*H371,2)</f>
        <v>0</v>
      </c>
      <c r="K371" s="222"/>
      <c r="L371" s="44"/>
      <c r="M371" s="273" t="s">
        <v>1</v>
      </c>
      <c r="N371" s="274" t="s">
        <v>38</v>
      </c>
      <c r="O371" s="275"/>
      <c r="P371" s="276">
        <f>O371*H371</f>
        <v>0</v>
      </c>
      <c r="Q371" s="276">
        <v>0</v>
      </c>
      <c r="R371" s="276">
        <f>Q371*H371</f>
        <v>0</v>
      </c>
      <c r="S371" s="276">
        <v>0</v>
      </c>
      <c r="T371" s="277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7" t="s">
        <v>313</v>
      </c>
      <c r="AT371" s="227" t="s">
        <v>120</v>
      </c>
      <c r="AU371" s="227" t="s">
        <v>83</v>
      </c>
      <c r="AY371" s="17" t="s">
        <v>116</v>
      </c>
      <c r="BE371" s="228">
        <f>IF(N371="základní",J371,0)</f>
        <v>0</v>
      </c>
      <c r="BF371" s="228">
        <f>IF(N371="snížená",J371,0)</f>
        <v>0</v>
      </c>
      <c r="BG371" s="228">
        <f>IF(N371="zákl. přenesená",J371,0)</f>
        <v>0</v>
      </c>
      <c r="BH371" s="228">
        <f>IF(N371="sníž. přenesená",J371,0)</f>
        <v>0</v>
      </c>
      <c r="BI371" s="228">
        <f>IF(N371="nulová",J371,0)</f>
        <v>0</v>
      </c>
      <c r="BJ371" s="17" t="s">
        <v>81</v>
      </c>
      <c r="BK371" s="228">
        <f>ROUND(I371*H371,2)</f>
        <v>0</v>
      </c>
      <c r="BL371" s="17" t="s">
        <v>313</v>
      </c>
      <c r="BM371" s="227" t="s">
        <v>314</v>
      </c>
    </row>
    <row r="372" s="2" customFormat="1" ht="6.96" customHeight="1">
      <c r="A372" s="38"/>
      <c r="B372" s="66"/>
      <c r="C372" s="67"/>
      <c r="D372" s="67"/>
      <c r="E372" s="67"/>
      <c r="F372" s="67"/>
      <c r="G372" s="67"/>
      <c r="H372" s="67"/>
      <c r="I372" s="67"/>
      <c r="J372" s="67"/>
      <c r="K372" s="67"/>
      <c r="L372" s="44"/>
      <c r="M372" s="38"/>
      <c r="O372" s="38"/>
      <c r="P372" s="38"/>
      <c r="Q372" s="38"/>
      <c r="R372" s="38"/>
      <c r="S372" s="38"/>
      <c r="T372" s="38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</row>
  </sheetData>
  <sheetProtection sheet="1" autoFilter="0" formatColumns="0" formatRows="0" objects="1" scenarios="1" spinCount="100000" saltValue="zTfLRoV8h52/s3nDrmDJ65LeJ2uaLw6wE4MDGUwNyB7eOJECnRyKitcghNZyTguFiabrXyNS9c1nzGq7VDIpuA==" hashValue="BhL+gaq4vavS26Qn/5fnjEbIGQXSg2GUFXEPTOopZng7sAfph3iJBnPS0gJdbj1OTmGavcNFMCfZb6YmI3Bk3Q==" algorithmName="SHA-512" password="CC35"/>
  <autoFilter ref="C124:K37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2021-01-25T18:43:10Z</dcterms:created>
  <dcterms:modified xsi:type="dcterms:W3CDTF">2021-01-25T18:43:12Z</dcterms:modified>
</cp:coreProperties>
</file>