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1 - Zařízení pro vy..." sheetId="2" r:id="rId2"/>
    <sheet name="D.1.4.1.1 - Stavební příp..." sheetId="3" r:id="rId3"/>
    <sheet name="D.1.4.1.2 - Kryty radiáto..." sheetId="4" r:id="rId4"/>
    <sheet name="D.1.4.2 - Elektroinstalac..." sheetId="5" r:id="rId5"/>
    <sheet name="VON - Vedlejší a ostatní ..." sheetId="6" r:id="rId6"/>
    <sheet name="Pokyny pro vyplnění" sheetId="7" r:id="rId7"/>
  </sheets>
  <definedNames>
    <definedName name="_xlnm.Print_Area" localSheetId="0">'Rekapitulace stavby'!$D$4:$AO$33,'Rekapitulace stavby'!$C$39:$AQ$59</definedName>
    <definedName name="_xlnm.Print_Titles" localSheetId="0">'Rekapitulace stavby'!$49:$49</definedName>
    <definedName name="_xlnm._FilterDatabase" localSheetId="1" hidden="1">'D.1.4.1 - Zařízení pro vy...'!$C$103:$K$434</definedName>
    <definedName name="_xlnm.Print_Area" localSheetId="1">'D.1.4.1 - Zařízení pro vy...'!$C$4:$J$38,'D.1.4.1 - Zařízení pro vy...'!$C$44:$J$83,'D.1.4.1 - Zařízení pro vy...'!$C$89:$K$434</definedName>
    <definedName name="_xlnm.Print_Titles" localSheetId="1">'D.1.4.1 - Zařízení pro vy...'!$103:$103</definedName>
    <definedName name="_xlnm._FilterDatabase" localSheetId="2" hidden="1">'D.1.4.1.1 - Stavební příp...'!$C$102:$K$172</definedName>
    <definedName name="_xlnm.Print_Area" localSheetId="2">'D.1.4.1.1 - Stavební příp...'!$C$4:$J$40,'D.1.4.1.1 - Stavební příp...'!$C$46:$J$80,'D.1.4.1.1 - Stavební příp...'!$C$86:$K$172</definedName>
    <definedName name="_xlnm.Print_Titles" localSheetId="2">'D.1.4.1.1 - Stavební příp...'!$102:$102</definedName>
    <definedName name="_xlnm._FilterDatabase" localSheetId="3" hidden="1">'D.1.4.1.2 - Kryty radiáto...'!$C$88:$K$114</definedName>
    <definedName name="_xlnm.Print_Area" localSheetId="3">'D.1.4.1.2 - Kryty radiáto...'!$C$4:$J$40,'D.1.4.1.2 - Kryty radiáto...'!$C$46:$J$66,'D.1.4.1.2 - Kryty radiáto...'!$C$72:$K$114</definedName>
    <definedName name="_xlnm.Print_Titles" localSheetId="3">'D.1.4.1.2 - Kryty radiáto...'!$88:$88</definedName>
    <definedName name="_xlnm._FilterDatabase" localSheetId="4" hidden="1">'D.1.4.2 - Elektroinstalac...'!$C$82:$K$216</definedName>
    <definedName name="_xlnm.Print_Area" localSheetId="4">'D.1.4.2 - Elektroinstalac...'!$C$4:$J$38,'D.1.4.2 - Elektroinstalac...'!$C$44:$J$62,'D.1.4.2 - Elektroinstalac...'!$C$68:$K$216</definedName>
    <definedName name="_xlnm.Print_Titles" localSheetId="4">'D.1.4.2 - Elektroinstalac...'!$82:$82</definedName>
    <definedName name="_xlnm._FilterDatabase" localSheetId="5" hidden="1">'VON - Vedlejší a ostatní ...'!$C$76:$K$90</definedName>
    <definedName name="_xlnm.Print_Area" localSheetId="5">'VON - Vedlejší a ostatní ...'!$C$4:$J$36,'VON - Vedlejší a ostatní ...'!$C$42:$J$58,'VON - Vedlejší a ostatní ...'!$C$64:$K$90</definedName>
    <definedName name="_xlnm.Print_Titles" localSheetId="5">'VON - Vedlejší a ostatní ...'!$76:$76</definedName>
    <definedName name="_xlnm.Print_Area" localSheetId="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8"/>
  <c r="AX58"/>
  <c i="6"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BH81"/>
  <c r="BG81"/>
  <c r="BF81"/>
  <c r="T81"/>
  <c r="R81"/>
  <c r="P81"/>
  <c r="BK81"/>
  <c r="J81"/>
  <c r="BE81"/>
  <c r="BI79"/>
  <c r="F34"/>
  <c i="1" r="BD58"/>
  <c i="6" r="BH79"/>
  <c r="F33"/>
  <c i="1" r="BC58"/>
  <c i="6" r="BG79"/>
  <c r="F32"/>
  <c i="1" r="BB58"/>
  <c i="6" r="BF79"/>
  <c r="J31"/>
  <c i="1" r="AW58"/>
  <c i="6" r="F31"/>
  <c i="1" r="BA58"/>
  <c i="6" r="T79"/>
  <c r="T78"/>
  <c r="T77"/>
  <c r="R79"/>
  <c r="R78"/>
  <c r="R77"/>
  <c r="P79"/>
  <c r="P78"/>
  <c r="P77"/>
  <c i="1" r="AU58"/>
  <c i="6" r="BK79"/>
  <c r="BK78"/>
  <c r="J78"/>
  <c r="BK77"/>
  <c r="J77"/>
  <c r="J56"/>
  <c r="J27"/>
  <c i="1" r="AG58"/>
  <c i="6" r="J79"/>
  <c r="BE79"/>
  <c r="J30"/>
  <c i="1" r="AV58"/>
  <c i="6" r="F30"/>
  <c i="1" r="AZ58"/>
  <c i="6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7"/>
  <c r="AX57"/>
  <c i="5"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6"/>
  <c i="1" r="BD57"/>
  <c i="5" r="BH85"/>
  <c r="F35"/>
  <c i="1" r="BC57"/>
  <c i="5" r="BG85"/>
  <c r="F34"/>
  <c i="1" r="BB57"/>
  <c i="5" r="BF85"/>
  <c r="J33"/>
  <c i="1" r="AW57"/>
  <c i="5" r="F33"/>
  <c i="1" r="BA57"/>
  <c i="5" r="T85"/>
  <c r="T84"/>
  <c r="T83"/>
  <c r="R85"/>
  <c r="R84"/>
  <c r="R83"/>
  <c r="P85"/>
  <c r="P84"/>
  <c r="P83"/>
  <c i="1" r="AU57"/>
  <c i="5" r="BK85"/>
  <c r="BK84"/>
  <c r="J84"/>
  <c r="BK83"/>
  <c r="J83"/>
  <c r="J60"/>
  <c r="J29"/>
  <c i="1" r="AG57"/>
  <c i="5" r="J85"/>
  <c r="BE85"/>
  <c r="J32"/>
  <c i="1" r="AV57"/>
  <c i="5" r="F32"/>
  <c i="1" r="AZ57"/>
  <c i="5" r="J61"/>
  <c r="J79"/>
  <c r="F79"/>
  <c r="F77"/>
  <c r="E75"/>
  <c r="J55"/>
  <c r="F55"/>
  <c r="F53"/>
  <c r="E51"/>
  <c r="J38"/>
  <c r="J20"/>
  <c r="E20"/>
  <c r="F80"/>
  <c r="F56"/>
  <c r="J19"/>
  <c r="J14"/>
  <c r="J77"/>
  <c r="J53"/>
  <c r="E7"/>
  <c r="E71"/>
  <c r="E47"/>
  <c i="1" r="AY56"/>
  <c r="AX56"/>
  <c i="4"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F38"/>
  <c i="1" r="BD56"/>
  <c i="4" r="BH91"/>
  <c r="F37"/>
  <c i="1" r="BC56"/>
  <c i="4" r="BG91"/>
  <c r="F36"/>
  <c i="1" r="BB56"/>
  <c i="4" r="BF91"/>
  <c r="J35"/>
  <c i="1" r="AW56"/>
  <c i="4" r="F35"/>
  <c i="1" r="BA56"/>
  <c i="4" r="T91"/>
  <c r="T90"/>
  <c r="T89"/>
  <c r="R91"/>
  <c r="R90"/>
  <c r="R89"/>
  <c r="P91"/>
  <c r="P90"/>
  <c r="P89"/>
  <c i="1" r="AU56"/>
  <c i="4" r="BK91"/>
  <c r="BK90"/>
  <c r="J90"/>
  <c r="BK89"/>
  <c r="J89"/>
  <c r="J64"/>
  <c r="J31"/>
  <c i="1" r="AG56"/>
  <c i="4" r="J91"/>
  <c r="BE91"/>
  <c r="J34"/>
  <c i="1" r="AV56"/>
  <c i="4" r="F34"/>
  <c i="1" r="AZ56"/>
  <c i="4" r="J65"/>
  <c r="J85"/>
  <c r="F85"/>
  <c r="F83"/>
  <c r="E81"/>
  <c r="J59"/>
  <c r="F59"/>
  <c r="F57"/>
  <c r="E55"/>
  <c r="J40"/>
  <c r="J22"/>
  <c r="E22"/>
  <c r="F86"/>
  <c r="F60"/>
  <c r="J21"/>
  <c r="J16"/>
  <c r="J83"/>
  <c r="J57"/>
  <c r="E7"/>
  <c r="E75"/>
  <c r="E49"/>
  <c i="1" r="AY55"/>
  <c r="AX55"/>
  <c i="3" r="BI171"/>
  <c r="BH171"/>
  <c r="BG171"/>
  <c r="BF171"/>
  <c r="T171"/>
  <c r="T170"/>
  <c r="R171"/>
  <c r="R170"/>
  <c r="P171"/>
  <c r="P170"/>
  <c r="BK171"/>
  <c r="BK170"/>
  <c r="J170"/>
  <c r="J171"/>
  <c r="BE171"/>
  <c r="J79"/>
  <c r="BI168"/>
  <c r="BH168"/>
  <c r="BG168"/>
  <c r="BF168"/>
  <c r="T168"/>
  <c r="T167"/>
  <c r="R168"/>
  <c r="R167"/>
  <c r="P168"/>
  <c r="P167"/>
  <c r="BK168"/>
  <c r="BK167"/>
  <c r="J167"/>
  <c r="J168"/>
  <c r="BE168"/>
  <c r="J78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77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T147"/>
  <c r="T146"/>
  <c r="R148"/>
  <c r="R147"/>
  <c r="R146"/>
  <c r="P148"/>
  <c r="P147"/>
  <c r="P146"/>
  <c r="BK148"/>
  <c r="BK147"/>
  <c r="J147"/>
  <c r="BK146"/>
  <c r="J146"/>
  <c r="J148"/>
  <c r="BE148"/>
  <c r="J76"/>
  <c r="J75"/>
  <c r="BI144"/>
  <c r="BH144"/>
  <c r="BG144"/>
  <c r="BF144"/>
  <c r="T144"/>
  <c r="T143"/>
  <c r="R144"/>
  <c r="R143"/>
  <c r="P144"/>
  <c r="P143"/>
  <c r="BK144"/>
  <c r="BK143"/>
  <c r="J143"/>
  <c r="J144"/>
  <c r="BE144"/>
  <c r="J7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3"/>
  <c r="BH133"/>
  <c r="BG133"/>
  <c r="BF133"/>
  <c r="T133"/>
  <c r="T132"/>
  <c r="T131"/>
  <c r="R133"/>
  <c r="R132"/>
  <c r="R131"/>
  <c r="P133"/>
  <c r="P132"/>
  <c r="P131"/>
  <c r="BK133"/>
  <c r="BK132"/>
  <c r="J132"/>
  <c r="BK131"/>
  <c r="J131"/>
  <c r="J133"/>
  <c r="BE133"/>
  <c r="J73"/>
  <c r="J72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/>
  <c r="J127"/>
  <c r="BE127"/>
  <c r="J71"/>
  <c r="BI124"/>
  <c r="BH124"/>
  <c r="BG124"/>
  <c r="BF124"/>
  <c r="T124"/>
  <c r="T123"/>
  <c r="T122"/>
  <c r="R124"/>
  <c r="R123"/>
  <c r="R122"/>
  <c r="P124"/>
  <c r="P123"/>
  <c r="P122"/>
  <c r="BK124"/>
  <c r="BK123"/>
  <c r="J123"/>
  <c r="BK122"/>
  <c r="J122"/>
  <c r="J124"/>
  <c r="BE124"/>
  <c r="J70"/>
  <c r="J6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T112"/>
  <c r="T111"/>
  <c r="R113"/>
  <c r="R112"/>
  <c r="R111"/>
  <c r="P113"/>
  <c r="P112"/>
  <c r="P111"/>
  <c r="BK113"/>
  <c r="BK112"/>
  <c r="J112"/>
  <c r="BK111"/>
  <c r="J111"/>
  <c r="J113"/>
  <c r="BE113"/>
  <c r="J68"/>
  <c r="J67"/>
  <c r="BI106"/>
  <c r="F38"/>
  <c i="1" r="BD55"/>
  <c i="3" r="BH106"/>
  <c r="F37"/>
  <c i="1" r="BC55"/>
  <c i="3" r="BG106"/>
  <c r="F36"/>
  <c i="1" r="BB55"/>
  <c i="3" r="BF106"/>
  <c r="J35"/>
  <c i="1" r="AW55"/>
  <c i="3" r="F35"/>
  <c i="1" r="BA55"/>
  <c i="3" r="T106"/>
  <c r="T105"/>
  <c r="T104"/>
  <c r="T103"/>
  <c r="R106"/>
  <c r="R105"/>
  <c r="R104"/>
  <c r="R103"/>
  <c r="P106"/>
  <c r="P105"/>
  <c r="P104"/>
  <c r="P103"/>
  <c i="1" r="AU55"/>
  <c i="3" r="BK106"/>
  <c r="BK105"/>
  <c r="J105"/>
  <c r="BK104"/>
  <c r="J104"/>
  <c r="BK103"/>
  <c r="J103"/>
  <c r="J64"/>
  <c r="J31"/>
  <c i="1" r="AG55"/>
  <c i="3" r="J106"/>
  <c r="BE106"/>
  <c r="J34"/>
  <c i="1" r="AV55"/>
  <c i="3" r="F34"/>
  <c i="1" r="AZ55"/>
  <c i="3" r="J66"/>
  <c r="J65"/>
  <c r="J99"/>
  <c r="F99"/>
  <c r="F97"/>
  <c r="E95"/>
  <c r="J59"/>
  <c r="F59"/>
  <c r="F57"/>
  <c r="E55"/>
  <c r="J40"/>
  <c r="J22"/>
  <c r="E22"/>
  <c r="F100"/>
  <c r="F60"/>
  <c r="J21"/>
  <c r="J16"/>
  <c r="J97"/>
  <c r="J57"/>
  <c r="E7"/>
  <c r="E89"/>
  <c r="E49"/>
  <c i="1" r="AY54"/>
  <c r="AX54"/>
  <c i="2" r="BI433"/>
  <c r="BH433"/>
  <c r="BG433"/>
  <c r="BF433"/>
  <c r="T433"/>
  <c r="T432"/>
  <c r="R433"/>
  <c r="R432"/>
  <c r="P433"/>
  <c r="P432"/>
  <c r="BK433"/>
  <c r="BK432"/>
  <c r="J432"/>
  <c r="J433"/>
  <c r="BE433"/>
  <c r="J82"/>
  <c r="BI430"/>
  <c r="BH430"/>
  <c r="BG430"/>
  <c r="BF430"/>
  <c r="T430"/>
  <c r="T429"/>
  <c r="R430"/>
  <c r="R429"/>
  <c r="P430"/>
  <c r="P429"/>
  <c r="BK430"/>
  <c r="BK429"/>
  <c r="J429"/>
  <c r="J430"/>
  <c r="BE430"/>
  <c r="J81"/>
  <c r="BI427"/>
  <c r="BH427"/>
  <c r="BG427"/>
  <c r="BF427"/>
  <c r="T427"/>
  <c r="T426"/>
  <c r="R427"/>
  <c r="R426"/>
  <c r="P427"/>
  <c r="P426"/>
  <c r="BK427"/>
  <c r="BK426"/>
  <c r="J426"/>
  <c r="J427"/>
  <c r="BE427"/>
  <c r="J80"/>
  <c r="BI424"/>
  <c r="BH424"/>
  <c r="BG424"/>
  <c r="BF424"/>
  <c r="T424"/>
  <c r="T423"/>
  <c r="R424"/>
  <c r="R423"/>
  <c r="P424"/>
  <c r="P423"/>
  <c r="BK424"/>
  <c r="BK423"/>
  <c r="J423"/>
  <c r="J424"/>
  <c r="BE424"/>
  <c r="J79"/>
  <c r="BI421"/>
  <c r="BH421"/>
  <c r="BG421"/>
  <c r="BF421"/>
  <c r="T421"/>
  <c r="T420"/>
  <c r="R421"/>
  <c r="R420"/>
  <c r="P421"/>
  <c r="P420"/>
  <c r="BK421"/>
  <c r="BK420"/>
  <c r="J420"/>
  <c r="J421"/>
  <c r="BE421"/>
  <c r="J78"/>
  <c r="BI418"/>
  <c r="BH418"/>
  <c r="BG418"/>
  <c r="BF418"/>
  <c r="T418"/>
  <c r="T417"/>
  <c r="R418"/>
  <c r="R417"/>
  <c r="P418"/>
  <c r="P417"/>
  <c r="BK418"/>
  <c r="BK417"/>
  <c r="J417"/>
  <c r="J418"/>
  <c r="BE418"/>
  <c r="J77"/>
  <c r="BI415"/>
  <c r="BH415"/>
  <c r="BG415"/>
  <c r="BF415"/>
  <c r="T415"/>
  <c r="T414"/>
  <c r="R415"/>
  <c r="R414"/>
  <c r="P415"/>
  <c r="P414"/>
  <c r="BK415"/>
  <c r="BK414"/>
  <c r="J414"/>
  <c r="J415"/>
  <c r="BE415"/>
  <c r="J76"/>
  <c r="BI412"/>
  <c r="BH412"/>
  <c r="BG412"/>
  <c r="BF412"/>
  <c r="T412"/>
  <c r="R412"/>
  <c r="P412"/>
  <c r="BK412"/>
  <c r="J412"/>
  <c r="BE412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6"/>
  <c r="BH406"/>
  <c r="BG406"/>
  <c r="BF406"/>
  <c r="T406"/>
  <c r="T405"/>
  <c r="R406"/>
  <c r="R405"/>
  <c r="P406"/>
  <c r="P405"/>
  <c r="BK406"/>
  <c r="BK405"/>
  <c r="J405"/>
  <c r="J406"/>
  <c r="BE406"/>
  <c r="J75"/>
  <c r="BI403"/>
  <c r="BH403"/>
  <c r="BG403"/>
  <c r="BF403"/>
  <c r="T403"/>
  <c r="R403"/>
  <c r="P403"/>
  <c r="BK403"/>
  <c r="J403"/>
  <c r="BE403"/>
  <c r="BI401"/>
  <c r="BH401"/>
  <c r="BG401"/>
  <c r="BF401"/>
  <c r="T401"/>
  <c r="T400"/>
  <c r="R401"/>
  <c r="R400"/>
  <c r="P401"/>
  <c r="P400"/>
  <c r="BK401"/>
  <c r="BK400"/>
  <c r="J400"/>
  <c r="J401"/>
  <c r="BE401"/>
  <c r="J74"/>
  <c r="BI398"/>
  <c r="BH398"/>
  <c r="BG398"/>
  <c r="BF398"/>
  <c r="T398"/>
  <c r="R398"/>
  <c r="P398"/>
  <c r="BK398"/>
  <c r="J398"/>
  <c r="BE398"/>
  <c r="BI396"/>
  <c r="BH396"/>
  <c r="BG396"/>
  <c r="BF396"/>
  <c r="T396"/>
  <c r="T395"/>
  <c r="R396"/>
  <c r="R395"/>
  <c r="P396"/>
  <c r="P395"/>
  <c r="BK396"/>
  <c r="BK395"/>
  <c r="J395"/>
  <c r="J396"/>
  <c r="BE396"/>
  <c r="J73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T366"/>
  <c r="R367"/>
  <c r="R366"/>
  <c r="P367"/>
  <c r="P366"/>
  <c r="BK367"/>
  <c r="BK366"/>
  <c r="J366"/>
  <c r="J367"/>
  <c r="BE367"/>
  <c r="J72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T315"/>
  <c r="R316"/>
  <c r="R315"/>
  <c r="P316"/>
  <c r="P315"/>
  <c r="BK316"/>
  <c r="BK315"/>
  <c r="J315"/>
  <c r="J316"/>
  <c r="BE316"/>
  <c r="J71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T286"/>
  <c r="T285"/>
  <c r="R287"/>
  <c r="R286"/>
  <c r="R285"/>
  <c r="P287"/>
  <c r="P286"/>
  <c r="P285"/>
  <c r="BK287"/>
  <c r="BK286"/>
  <c r="J286"/>
  <c r="BK285"/>
  <c r="J285"/>
  <c r="J287"/>
  <c r="BE287"/>
  <c r="J70"/>
  <c r="J69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T258"/>
  <c r="R259"/>
  <c r="R258"/>
  <c r="P259"/>
  <c r="P258"/>
  <c r="BK259"/>
  <c r="BK258"/>
  <c r="J258"/>
  <c r="J259"/>
  <c r="BE259"/>
  <c r="J6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T207"/>
  <c r="R208"/>
  <c r="R207"/>
  <c r="P208"/>
  <c r="P207"/>
  <c r="BK208"/>
  <c r="BK207"/>
  <c r="J207"/>
  <c r="J208"/>
  <c r="BE208"/>
  <c r="J6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T166"/>
  <c r="R167"/>
  <c r="R166"/>
  <c r="P167"/>
  <c r="P166"/>
  <c r="BK167"/>
  <c r="BK166"/>
  <c r="J166"/>
  <c r="J167"/>
  <c r="BE167"/>
  <c r="J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65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64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63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T128"/>
  <c r="R129"/>
  <c r="R128"/>
  <c r="P129"/>
  <c r="P128"/>
  <c r="BK129"/>
  <c r="BK128"/>
  <c r="J128"/>
  <c r="J129"/>
  <c r="BE129"/>
  <c r="J62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F36"/>
  <c i="1" r="BD54"/>
  <c i="2" r="BH106"/>
  <c r="F35"/>
  <c i="1" r="BC54"/>
  <c i="2" r="BG106"/>
  <c r="F34"/>
  <c i="1" r="BB54"/>
  <c i="2" r="BF106"/>
  <c r="J33"/>
  <c i="1" r="AW54"/>
  <c i="2" r="F33"/>
  <c i="1" r="BA54"/>
  <c i="2" r="T106"/>
  <c r="T105"/>
  <c r="T104"/>
  <c r="R106"/>
  <c r="R105"/>
  <c r="R104"/>
  <c r="P106"/>
  <c r="P105"/>
  <c r="P104"/>
  <c i="1" r="AU54"/>
  <c i="2" r="BK106"/>
  <c r="BK105"/>
  <c r="J105"/>
  <c r="BK104"/>
  <c r="J104"/>
  <c r="J60"/>
  <c r="J29"/>
  <c i="1" r="AG54"/>
  <c i="2" r="J106"/>
  <c r="BE106"/>
  <c r="J32"/>
  <c i="1" r="AV54"/>
  <c i="2" r="F32"/>
  <c i="1" r="AZ54"/>
  <c i="2" r="J61"/>
  <c r="J100"/>
  <c r="F100"/>
  <c r="F98"/>
  <c r="E96"/>
  <c r="J55"/>
  <c r="F55"/>
  <c r="F53"/>
  <c r="E51"/>
  <c r="J38"/>
  <c r="J20"/>
  <c r="E20"/>
  <c r="F101"/>
  <c r="F56"/>
  <c r="J19"/>
  <c r="J14"/>
  <c r="J98"/>
  <c r="J53"/>
  <c r="E7"/>
  <c r="E92"/>
  <c r="E47"/>
  <c i="1" r="BD53"/>
  <c r="BC53"/>
  <c r="BB53"/>
  <c r="BA53"/>
  <c r="AZ53"/>
  <c r="AY53"/>
  <c r="AX53"/>
  <c r="AW53"/>
  <c r="AV53"/>
  <c r="AU53"/>
  <c r="AT53"/>
  <c r="AS53"/>
  <c r="AG53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8"/>
  <c r="AN58"/>
  <c r="AT57"/>
  <c r="AN57"/>
  <c r="AT56"/>
  <c r="AN56"/>
  <c r="AT55"/>
  <c r="AN55"/>
  <c r="AT54"/>
  <c r="AN54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<sst xmlns="http://schemas.openxmlformats.org/spreadsheetml/2006/main">
  <si>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</si>
  <si>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</si>
  <si>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</si>
  <si>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</si>
  <si>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</si>
  <si>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</si>
  <si>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</si>
  <si>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{43adb5f2-ce4c-47cd-b18d-7ba1a9d988f0}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</si>
  <si>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</si>
  <si>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</si>
  <si>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</si>
  <si>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</si>
  <si>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</si>
  <si>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</si>
  <si>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</si>
  <si>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</si>
  <si>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201925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</si>
  <si>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</si>
  <si>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</si>
  <si>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Marjánka, rekonstrukce otopného systému</t>
  </si>
  <si>
    <t>KSO:</t>
  </si>
  <si>
    <t/>
  </si>
  <si>
    <t>CC-CZ:</t>
  </si>
  <si>
    <t>Místo:</t>
  </si>
  <si>
    <t>Bělohorská 417/52, Praha 6, Břevnov</t>
  </si>
  <si>
    <t>Datum:</t>
  </si>
  <si>
    <t>15. 4. 2019</t>
  </si>
  <si>
    <t>Zadavatel:</t>
  </si>
  <si>
    <t>IČ:</t>
  </si>
  <si>
    <t>Úřad městské části Praha 6</t>
  </si>
  <si>
    <t>DIČ:</t>
  </si>
  <si>
    <t>Uchazeč:</t>
  </si>
  <si>
    <t>Vyplň údaj</t>
  </si>
  <si>
    <t>Projektant:</t>
  </si>
  <si>
    <t>Hynek Charvát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</si>
  <si>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</si>
  <si>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</si>
  <si>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</si>
  <si>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</si>
  <si>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</si>
  <si>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</si>
  <si>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</si>
  <si>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</si>
  <si>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</si>
  <si>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</si>
  <si>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</si>
  <si>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</si>
  <si>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</si>
  <si>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</si>
  <si>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</si>
  <si>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</si>
  <si>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</si>
  <si>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</si>
  <si>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</si>
  <si>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</si>
  <si>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</si>
  <si>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</si>
  <si>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</si>
  <si>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</si>
  <si>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</si>
  <si>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</si>
  <si>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</si>
  <si>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</si>
  <si>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</si>
  <si>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</si>
  <si>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</si>
  <si>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</si>
  <si>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</si>
  <si>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</si>
  <si>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</si>
  <si>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</si>
  <si>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</si>
  <si>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</si>
  <si>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</si>
  <si>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</si>
  <si>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</si>
  <si>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D.1.4</t>
  </si>
  <si>
    <t>Technika prostředí staveb</t>
  </si>
  <si>
    <t>STA</t>
  </si>
  <si>
    <t>1</t>
  </si>
  <si>
    <t>{b8721d4e-a7b4-40bc-aa69-9aa9bcfb3973}</t>
  </si>
  <si>
    <t>2</t>
  </si>
  <si>
    <t>D.1.4.1</t>
  </si>
  <si>
    <t xml:space="preserve">Zařízení pro vytápění </t>
  </si>
  <si>
    <t>Soupis</t>
  </si>
  <si>
    <t>{ea29656a-084d-4a9a-b52a-72d431eac78c}</t>
  </si>
  <si>
    <t>/</t>
  </si>
  <si>
    <t>3</t>
  </si>
  <si>
    <t>###NOINSERT###</t>
  </si>
  <si>
    <t>D.1.4.1.1</t>
  </si>
  <si>
    <t>Stavební přípomoce pro vytápění</t>
  </si>
  <si>
    <t>{5fa01ec2-d9c1-46e9-aa2e-3f9171727607}</t>
  </si>
  <si>
    <t>D.1.4.1.2</t>
  </si>
  <si>
    <t>Kryty radiátorů, nábytkové sestavy</t>
  </si>
  <si>
    <t>{adf2ac35-b702-435b-aac9-044b9c61bf98}</t>
  </si>
  <si>
    <t>D.1.4.2</t>
  </si>
  <si>
    <t>Elektroinstalace, měření a regulace</t>
  </si>
  <si>
    <t>{1c1ca054-ad95-4ffd-acad-3c66ef28a93c}</t>
  </si>
  <si>
    <t>VON</t>
  </si>
  <si>
    <t xml:space="preserve">Vedlejší a ostatní rozpočtové náklady </t>
  </si>
  <si>
    <t>{04022fd1-f521-47f3-a10f-204c0f589b28}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</si>
  <si>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</si>
  <si>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</si>
  <si>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</si>
  <si>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</si>
  <si>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</si>
  <si>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</si>
  <si>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</si>
  <si>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D.1.4 - Technika prostředí staveb</t>
  </si>
  <si>
    <t>Soupis:</t>
  </si>
  <si>
    <t xml:space="preserve">D.1.4.1 - Zařízení pro vytápění </t>
  </si>
  <si>
    <t>REKAPITULACE ČLENĚNÍ SOUPISU PRACÍ</t>
  </si>
  <si>
    <t>Kód dílu - Popis</t>
  </si>
  <si>
    <t>Cena celkem [CZK]</t>
  </si>
  <si>
    <t>Náklady soupisu celkem</t>
  </si>
  <si>
    <t>-1</t>
  </si>
  <si>
    <t>713 - Izolace tepelné</t>
  </si>
  <si>
    <t>722 - Vnitřní vodovod</t>
  </si>
  <si>
    <t>723 - Vnitřní plynovod</t>
  </si>
  <si>
    <t>731 - Kotelny</t>
  </si>
  <si>
    <t>732 - Strojovny</t>
  </si>
  <si>
    <t>733 - Rozvod potrubí</t>
  </si>
  <si>
    <t>734 - Armatury</t>
  </si>
  <si>
    <t>735 - Otopná tělesa</t>
  </si>
  <si>
    <t xml:space="preserve">    735.1 - Dodávka otopných těles</t>
  </si>
  <si>
    <t xml:space="preserve">      735.1.1 - Provozní skupina č. 1</t>
  </si>
  <si>
    <t xml:space="preserve">      735.1.2 - Provozní skupina č. 2</t>
  </si>
  <si>
    <t xml:space="preserve">      735.1.3 - Provozní skupina č. 3</t>
  </si>
  <si>
    <t>767 - Konstrukce doplňkové stavební (zámečnické)</t>
  </si>
  <si>
    <t>783 - Nátěry</t>
  </si>
  <si>
    <t>90 - Hodinové zúčtovací sazby (HZS)</t>
  </si>
  <si>
    <t>M23 - Montáže potrubí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</si>
  <si>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</si>
  <si>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</si>
  <si>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</si>
  <si>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</si>
  <si>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</si>
  <si>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</si>
  <si>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</si>
  <si>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</si>
  <si>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</si>
  <si>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</si>
  <si>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</si>
  <si>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</si>
  <si>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</si>
  <si>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</si>
  <si>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713</t>
  </si>
  <si>
    <t>Izolace tepelné</t>
  </si>
  <si>
    <t>ROZPOCET</t>
  </si>
  <si>
    <t>K</t>
  </si>
  <si>
    <t>713400821R00</t>
  </si>
  <si>
    <t xml:space="preserve">Odstranění izolačních pásů  potrubí</t>
  </si>
  <si>
    <t>m2</t>
  </si>
  <si>
    <t>RTS I / 2019</t>
  </si>
  <si>
    <t>4</t>
  </si>
  <si>
    <t>PP</t>
  </si>
  <si>
    <t>Odstranění izolačních pásů potrubí</t>
  </si>
  <si>
    <t>713411111R10</t>
  </si>
  <si>
    <t>Montáž izolace potrubí min.plst s AL.folií</t>
  </si>
  <si>
    <t>m</t>
  </si>
  <si>
    <t>vlastní položka</t>
  </si>
  <si>
    <t>713411111R01</t>
  </si>
  <si>
    <t>Izolace potrubí min.plst s AL.folií tl.25mm prum.tr.15</t>
  </si>
  <si>
    <t>6</t>
  </si>
  <si>
    <t>713411111R02</t>
  </si>
  <si>
    <t>Izolace potrubí min.plst s AL.folií tl.25mm prum.tr.22</t>
  </si>
  <si>
    <t>8</t>
  </si>
  <si>
    <t>5</t>
  </si>
  <si>
    <t>713411111R03</t>
  </si>
  <si>
    <t>Izolace potrubí min.plst s AL.folií tl.25mm prum.tr.28</t>
  </si>
  <si>
    <t>10</t>
  </si>
  <si>
    <t>713411111R04</t>
  </si>
  <si>
    <t>Izolace potrubí min.plst s AL.folií tl.25mm prum.tr.35</t>
  </si>
  <si>
    <t>12</t>
  </si>
  <si>
    <t>7</t>
  </si>
  <si>
    <t>713411111R05</t>
  </si>
  <si>
    <t>Izolace potrubí min.plst s AL.folií tl.40mm prum.tr.42</t>
  </si>
  <si>
    <t>14</t>
  </si>
  <si>
    <t>713411111R06</t>
  </si>
  <si>
    <t>Izolace potrubí min.plst s AL.folií tl.50mm prum.tr.48</t>
  </si>
  <si>
    <t>16</t>
  </si>
  <si>
    <t>9</t>
  </si>
  <si>
    <t>713411111R07</t>
  </si>
  <si>
    <t>Izolace potrubí min.plst s AL.folií tl.50mm prum.tr.60</t>
  </si>
  <si>
    <t>18</t>
  </si>
  <si>
    <t>713411111R08</t>
  </si>
  <si>
    <t>Izolace potrubí min.plst s AL.folií tl.40mm prum.tr.76</t>
  </si>
  <si>
    <t>20</t>
  </si>
  <si>
    <t>11</t>
  </si>
  <si>
    <t>713411111R09</t>
  </si>
  <si>
    <t>Izolace potrubí min.plst s AL.folií tl.40mm prum.tr.89</t>
  </si>
  <si>
    <t>22</t>
  </si>
  <si>
    <t>722</t>
  </si>
  <si>
    <t>Vnitřní vodovod</t>
  </si>
  <si>
    <t>722264321R01</t>
  </si>
  <si>
    <t>Vodoměr bytový SV ET, Qn 2,5, impulzní výstup 1 litr/1 impuls</t>
  </si>
  <si>
    <t>kus</t>
  </si>
  <si>
    <t>24</t>
  </si>
  <si>
    <t>13</t>
  </si>
  <si>
    <t>722264325R02</t>
  </si>
  <si>
    <t>Vodoměr bytový TV ET, Qn 2,5, impulzní výstup 1 litr/1 impuls</t>
  </si>
  <si>
    <t>26</t>
  </si>
  <si>
    <t>722265325R03</t>
  </si>
  <si>
    <t>Vodoměr domovní SV IARF, Qn 10,0, impulzní výstup 10 litrů/1 impuls</t>
  </si>
  <si>
    <t>28</t>
  </si>
  <si>
    <t>723</t>
  </si>
  <si>
    <t>Vnitřní plynovod</t>
  </si>
  <si>
    <t>723190909R00</t>
  </si>
  <si>
    <t>Zkouška tlaková plynového potrubí</t>
  </si>
  <si>
    <t>30</t>
  </si>
  <si>
    <t>723160217R00</t>
  </si>
  <si>
    <t>Přípojka k plynoměru, závitová s ochozem G 2</t>
  </si>
  <si>
    <t>32</t>
  </si>
  <si>
    <t>17</t>
  </si>
  <si>
    <t>723190909R01</t>
  </si>
  <si>
    <t>Úpravy stáv.rozvodu plynu na patě objektu,osazení podružného plynoměru</t>
  </si>
  <si>
    <t>34</t>
  </si>
  <si>
    <t>723190909R02</t>
  </si>
  <si>
    <t>Demontáž rozvodu plynu, úprava, zaslepení</t>
  </si>
  <si>
    <t>36</t>
  </si>
  <si>
    <t>19</t>
  </si>
  <si>
    <t>723190909R03</t>
  </si>
  <si>
    <t>Plynoměr BK G25 40 m3/h vč.snímače impulzů</t>
  </si>
  <si>
    <t>38</t>
  </si>
  <si>
    <t>731</t>
  </si>
  <si>
    <t>Kotelny</t>
  </si>
  <si>
    <t>731200823R00</t>
  </si>
  <si>
    <t>Demontáž kotle ocel.,kapal./plyn, do 25 kW</t>
  </si>
  <si>
    <t>40</t>
  </si>
  <si>
    <t>731200823R01</t>
  </si>
  <si>
    <t>Demontáž odkouření, oprava prostupů střechou</t>
  </si>
  <si>
    <t>42</t>
  </si>
  <si>
    <t>731200823R02</t>
  </si>
  <si>
    <t>Bytová předávací stanice 6kW bez ohřevu TV,MT m-bus 2x vstup</t>
  </si>
  <si>
    <t>44</t>
  </si>
  <si>
    <t>23</t>
  </si>
  <si>
    <t>731200823R03</t>
  </si>
  <si>
    <t>Doprava, montáž, uvedení do provozu BPS</t>
  </si>
  <si>
    <t>46</t>
  </si>
  <si>
    <t>731200823R04</t>
  </si>
  <si>
    <t>Prostorový termostat, montáž</t>
  </si>
  <si>
    <t>48</t>
  </si>
  <si>
    <t>732</t>
  </si>
  <si>
    <t>Strojovny</t>
  </si>
  <si>
    <t>25</t>
  </si>
  <si>
    <t>732110812R01</t>
  </si>
  <si>
    <t>Demontáž původního rozdělovače ÚT</t>
  </si>
  <si>
    <t>soubor</t>
  </si>
  <si>
    <t>50</t>
  </si>
  <si>
    <t>732110812R02</t>
  </si>
  <si>
    <t>Rozdělovač, sběrač MAXI S-sek3V-HE- specifikace viz.příloha</t>
  </si>
  <si>
    <t>52</t>
  </si>
  <si>
    <t>27</t>
  </si>
  <si>
    <t>732110812R03</t>
  </si>
  <si>
    <t>Montáž RS, uvedení do provozu, doprava RS</t>
  </si>
  <si>
    <t>54</t>
  </si>
  <si>
    <t>732199100RM1</t>
  </si>
  <si>
    <t>Montáž orientačního štítku</t>
  </si>
  <si>
    <t>56</t>
  </si>
  <si>
    <t>733</t>
  </si>
  <si>
    <t>Rozvod potrubí</t>
  </si>
  <si>
    <t>29</t>
  </si>
  <si>
    <t>733164102R00</t>
  </si>
  <si>
    <t>Montáž potrubí z měděných trubek vytápění D 15 mm</t>
  </si>
  <si>
    <t>58</t>
  </si>
  <si>
    <t>733164103R00</t>
  </si>
  <si>
    <t>Montáž potrubí z měděných trubek vytápění D 18 mm</t>
  </si>
  <si>
    <t>60</t>
  </si>
  <si>
    <t>31</t>
  </si>
  <si>
    <t>733164104R00</t>
  </si>
  <si>
    <t>Montáž potrubí z měděných trubek vytápění D 22 mm</t>
  </si>
  <si>
    <t>62</t>
  </si>
  <si>
    <t>733164105R00</t>
  </si>
  <si>
    <t>Montáž potrubí z měděných trubek vytápění D 28 mm</t>
  </si>
  <si>
    <t>64</t>
  </si>
  <si>
    <t>33</t>
  </si>
  <si>
    <t>733164106R00</t>
  </si>
  <si>
    <t>Montáž potrubí z měděných trubek vytápění D 35 mm</t>
  </si>
  <si>
    <t>66</t>
  </si>
  <si>
    <t>733110810R00</t>
  </si>
  <si>
    <t>Demontáž potrubí ocelového závitového do DN 50-80</t>
  </si>
  <si>
    <t>68</t>
  </si>
  <si>
    <t>35</t>
  </si>
  <si>
    <t>733110806R00</t>
  </si>
  <si>
    <t>Demontáž potrubí ocelového závitového do DN 15-32</t>
  </si>
  <si>
    <t>70</t>
  </si>
  <si>
    <t>733110808R00</t>
  </si>
  <si>
    <t>Demontáž potrubí ocelového závitového do DN 32-50</t>
  </si>
  <si>
    <t>72</t>
  </si>
  <si>
    <t>37</t>
  </si>
  <si>
    <t>733111104R00</t>
  </si>
  <si>
    <t>Potrubí závitové bezešvé běžné nízkotlaké DN 20</t>
  </si>
  <si>
    <t>74</t>
  </si>
  <si>
    <t>733111105R00</t>
  </si>
  <si>
    <t>Potrubí závitové bezešvé běžné nízkotlaké DN 25</t>
  </si>
  <si>
    <t>76</t>
  </si>
  <si>
    <t>39</t>
  </si>
  <si>
    <t>733111106R00</t>
  </si>
  <si>
    <t>Potrubí závitové bezešvé běžné nízkotlaké DN 32</t>
  </si>
  <si>
    <t>78</t>
  </si>
  <si>
    <t>733111107R00</t>
  </si>
  <si>
    <t>Potrubí závitové bezešvé běžné nízkotlaké DN 40</t>
  </si>
  <si>
    <t>80</t>
  </si>
  <si>
    <t>41</t>
  </si>
  <si>
    <t>733111108R00</t>
  </si>
  <si>
    <t>Potrubí závitové bezešvé běžné nízkotlaké DN 50</t>
  </si>
  <si>
    <t>82</t>
  </si>
  <si>
    <t>733121122R00</t>
  </si>
  <si>
    <t>Potrubí hladké bezešvé nízkotlaké D 76 x 3,2 mm</t>
  </si>
  <si>
    <t>84</t>
  </si>
  <si>
    <t>43</t>
  </si>
  <si>
    <t>733121125R00</t>
  </si>
  <si>
    <t>Potrubí hladké bezešvé nízkotlaké D 89 x 3,6 mm</t>
  </si>
  <si>
    <t>86</t>
  </si>
  <si>
    <t>733121125R01</t>
  </si>
  <si>
    <t>Ocel.konstrukce, doplňkové mat. montáž</t>
  </si>
  <si>
    <t>kg</t>
  </si>
  <si>
    <t>88</t>
  </si>
  <si>
    <t>45</t>
  </si>
  <si>
    <t>733121125R02</t>
  </si>
  <si>
    <t>Úpravy na stávajícím potrubí, přepojení OS</t>
  </si>
  <si>
    <t>90</t>
  </si>
  <si>
    <t>733121125R03</t>
  </si>
  <si>
    <t>Dopojení stávající jednotky VZT</t>
  </si>
  <si>
    <t>92</t>
  </si>
  <si>
    <t>47</t>
  </si>
  <si>
    <t>733121125R04</t>
  </si>
  <si>
    <t>Úpravy stáv.rozvodu stud.vody na patě objektu,osazení podružného vodoměru</t>
  </si>
  <si>
    <t>94</t>
  </si>
  <si>
    <t>733121125R05</t>
  </si>
  <si>
    <t>Krycí soklové lišty potrubí, bílá barva</t>
  </si>
  <si>
    <t>96</t>
  </si>
  <si>
    <t>734</t>
  </si>
  <si>
    <t>Armatury</t>
  </si>
  <si>
    <t>49</t>
  </si>
  <si>
    <t>734200813R00</t>
  </si>
  <si>
    <t>Demontáž armatur s 1závitem do G 6/4</t>
  </si>
  <si>
    <t>98</t>
  </si>
  <si>
    <t>734200823R00</t>
  </si>
  <si>
    <t>Demontáž armatur se 2závity do G 6/4</t>
  </si>
  <si>
    <t>100</t>
  </si>
  <si>
    <t>51</t>
  </si>
  <si>
    <t>734211113R00</t>
  </si>
  <si>
    <t>Ventily odvzdušňovací ot.těles V 4320, G 3/8"</t>
  </si>
  <si>
    <t>102</t>
  </si>
  <si>
    <t>734213112R00</t>
  </si>
  <si>
    <t>Ventil automatický odvzdušňovací DN 15</t>
  </si>
  <si>
    <t>104</t>
  </si>
  <si>
    <t>53</t>
  </si>
  <si>
    <t>734235122R00</t>
  </si>
  <si>
    <t>Kohout kulový,2xvnitřní záv. R250D DN 20</t>
  </si>
  <si>
    <t>106</t>
  </si>
  <si>
    <t>734266222R00</t>
  </si>
  <si>
    <t>Šroubení reg.přímé,vnitř.z. Regulux DN 15</t>
  </si>
  <si>
    <t>108</t>
  </si>
  <si>
    <t>55</t>
  </si>
  <si>
    <t>734266223R00</t>
  </si>
  <si>
    <t>Šroubení reg.přímé,vnitř.z. Regulux DN 20</t>
  </si>
  <si>
    <t>110</t>
  </si>
  <si>
    <t>734226212R00</t>
  </si>
  <si>
    <t>Ventil term.přímý,vnitř.z. V-exakt DN 15</t>
  </si>
  <si>
    <t>112</t>
  </si>
  <si>
    <t>57</t>
  </si>
  <si>
    <t>734226213R00</t>
  </si>
  <si>
    <t>Ventil term.přímý,vnitř.z. V-exakt DN 20</t>
  </si>
  <si>
    <t>114</t>
  </si>
  <si>
    <t>734266422R00</t>
  </si>
  <si>
    <t>Šroubení uz.dvoutr.s vyp.přímé,Vekolux DN15</t>
  </si>
  <si>
    <t>116</t>
  </si>
  <si>
    <t>59</t>
  </si>
  <si>
    <t>734291113R00</t>
  </si>
  <si>
    <t>Kohouty plnící a vypouštěcí G 1/2</t>
  </si>
  <si>
    <t>118</t>
  </si>
  <si>
    <t>734209105R00</t>
  </si>
  <si>
    <t>Montáž armatur závitových,s 1závitem, G 1</t>
  </si>
  <si>
    <t>120</t>
  </si>
  <si>
    <t>61</t>
  </si>
  <si>
    <t>734209114R00</t>
  </si>
  <si>
    <t>Montáž armatur závitových,se 2závity, G 3/4</t>
  </si>
  <si>
    <t>122</t>
  </si>
  <si>
    <t>734209115R00</t>
  </si>
  <si>
    <t>Montáž armatur závitových,se 2závity, G 1</t>
  </si>
  <si>
    <t>124</t>
  </si>
  <si>
    <t>63</t>
  </si>
  <si>
    <t>734209116R00</t>
  </si>
  <si>
    <t>Montáž armatur závitových,se 2závity, G 5/4</t>
  </si>
  <si>
    <t>126</t>
  </si>
  <si>
    <t>734209130R00</t>
  </si>
  <si>
    <t>Montáž armatur závitových,se 4závity, G 1/2</t>
  </si>
  <si>
    <t>128</t>
  </si>
  <si>
    <t>65</t>
  </si>
  <si>
    <t>734209102R00</t>
  </si>
  <si>
    <t>Montáž armatur závitových,s 1závitem, G 3/8</t>
  </si>
  <si>
    <t>130</t>
  </si>
  <si>
    <t>734209113R00</t>
  </si>
  <si>
    <t>Montáž armatur závitových,se 2závity, G 1/2</t>
  </si>
  <si>
    <t>132</t>
  </si>
  <si>
    <t>67</t>
  </si>
  <si>
    <t>734209103R00</t>
  </si>
  <si>
    <t>Montáž armatur závitových,s 1závitem, G 1/2</t>
  </si>
  <si>
    <t>134</t>
  </si>
  <si>
    <t>734211113R01</t>
  </si>
  <si>
    <t>Stoup.reg.dif.tlaku ASV-PV DN20, včetně příslušenství</t>
  </si>
  <si>
    <t>136</t>
  </si>
  <si>
    <t>69</t>
  </si>
  <si>
    <t>734211113R02</t>
  </si>
  <si>
    <t>Stoup.reg.dif.tlaku ASV-PV DN25, včetně příslušenství</t>
  </si>
  <si>
    <t>138</t>
  </si>
  <si>
    <t>734211113R03</t>
  </si>
  <si>
    <t>Stoup.reg.dif.tlaku ASV-PV DN32, včetně příslušenství</t>
  </si>
  <si>
    <t>140</t>
  </si>
  <si>
    <t>71</t>
  </si>
  <si>
    <t>734211113R04</t>
  </si>
  <si>
    <t>Uzavírací a impulzní ventil ASV-BD DN20</t>
  </si>
  <si>
    <t>142</t>
  </si>
  <si>
    <t>734211113R05</t>
  </si>
  <si>
    <t>Uzavírací a impulzní ventil ASV-BD DN25</t>
  </si>
  <si>
    <t>144</t>
  </si>
  <si>
    <t>73</t>
  </si>
  <si>
    <t>734211113R06</t>
  </si>
  <si>
    <t>Uzavírací a impulzní ventil ASV-BD DN32</t>
  </si>
  <si>
    <t>146</t>
  </si>
  <si>
    <t>735</t>
  </si>
  <si>
    <t>Otopná tělesa</t>
  </si>
  <si>
    <t>735111810R00</t>
  </si>
  <si>
    <t>Demontáž těles otopných litinových článkových</t>
  </si>
  <si>
    <t>148</t>
  </si>
  <si>
    <t>75</t>
  </si>
  <si>
    <t>735158210R00</t>
  </si>
  <si>
    <t>Tlakové zkoušky panelových těles 1řadých</t>
  </si>
  <si>
    <t>150</t>
  </si>
  <si>
    <t>735158220R00</t>
  </si>
  <si>
    <t>Tlakové zkoušky panelových těles 2řadých</t>
  </si>
  <si>
    <t>152</t>
  </si>
  <si>
    <t>77</t>
  </si>
  <si>
    <t>735158230R00</t>
  </si>
  <si>
    <t>Tlakové zkoušky panelových těles 3řadých</t>
  </si>
  <si>
    <t>154</t>
  </si>
  <si>
    <t>735191903R00</t>
  </si>
  <si>
    <t>Propláchnutí otopných těles ocel., nebo Al</t>
  </si>
  <si>
    <t>156</t>
  </si>
  <si>
    <t>79</t>
  </si>
  <si>
    <t>735159110R00</t>
  </si>
  <si>
    <t>Montáž panelových těles 1řadých do délky 1500 mm</t>
  </si>
  <si>
    <t>158</t>
  </si>
  <si>
    <t>735159230R00</t>
  </si>
  <si>
    <t>Montáž panelových těles 2řadých do délky 1980 mm</t>
  </si>
  <si>
    <t>160</t>
  </si>
  <si>
    <t>81</t>
  </si>
  <si>
    <t>735159330R00</t>
  </si>
  <si>
    <t>Montáž panelových těles 3řadých do délky 1980 mm</t>
  </si>
  <si>
    <t>162</t>
  </si>
  <si>
    <t>735191905R00</t>
  </si>
  <si>
    <t>Oprava - odvzdušnění otopných těles</t>
  </si>
  <si>
    <t>164</t>
  </si>
  <si>
    <t>83</t>
  </si>
  <si>
    <t>735179110R00</t>
  </si>
  <si>
    <t>Montáž otopných těles koupelnových (žebříků)</t>
  </si>
  <si>
    <t>166</t>
  </si>
  <si>
    <t>735153300R00</t>
  </si>
  <si>
    <t>Příplatek za odvzdušňovací ventil</t>
  </si>
  <si>
    <t>168</t>
  </si>
  <si>
    <t>85</t>
  </si>
  <si>
    <t>735111810R01</t>
  </si>
  <si>
    <t>Konzola otopných deskových těles</t>
  </si>
  <si>
    <t>170</t>
  </si>
  <si>
    <t>735111810R02</t>
  </si>
  <si>
    <t>Přepojení stávajících otopných těles</t>
  </si>
  <si>
    <t>172</t>
  </si>
  <si>
    <t>735.1</t>
  </si>
  <si>
    <t>Dodávka otopných těles</t>
  </si>
  <si>
    <t>735.1.1</t>
  </si>
  <si>
    <t>Provozní skupina č. 1</t>
  </si>
  <si>
    <t>87</t>
  </si>
  <si>
    <t>M</t>
  </si>
  <si>
    <t>Pol1</t>
  </si>
  <si>
    <t>Koupelnové těleso KLC 1220.600</t>
  </si>
  <si>
    <t>-1823017719</t>
  </si>
  <si>
    <t>Pol2</t>
  </si>
  <si>
    <t>Deskové OT typ klasik 22/090090-50</t>
  </si>
  <si>
    <t>55679823</t>
  </si>
  <si>
    <t>89</t>
  </si>
  <si>
    <t>Pol3</t>
  </si>
  <si>
    <t>Deskové OT typ klasik 33/060160-50</t>
  </si>
  <si>
    <t>-573958755</t>
  </si>
  <si>
    <t>Pol4</t>
  </si>
  <si>
    <t>Deskové OT typ VKM 22-050100 - G0</t>
  </si>
  <si>
    <t>1323368825</t>
  </si>
  <si>
    <t>91</t>
  </si>
  <si>
    <t>Pol5</t>
  </si>
  <si>
    <t>Deskové OT typ VKM 22-050110 - G0</t>
  </si>
  <si>
    <t>-2141071903</t>
  </si>
  <si>
    <t>Pol6</t>
  </si>
  <si>
    <t>Deskové OT typ VKM 22-050120 - G0</t>
  </si>
  <si>
    <t>-329913997</t>
  </si>
  <si>
    <t>93</t>
  </si>
  <si>
    <t>Pol7</t>
  </si>
  <si>
    <t>Deskové OT typ VKM 22-050140 - G0</t>
  </si>
  <si>
    <t>-675581710</t>
  </si>
  <si>
    <t>Pol8</t>
  </si>
  <si>
    <t>Deskové OT typ VKM 22-050200 - G0</t>
  </si>
  <si>
    <t>-884944272</t>
  </si>
  <si>
    <t>95</t>
  </si>
  <si>
    <t>Pol9</t>
  </si>
  <si>
    <t>Deskové OT typ VKM 22-090110 - G0</t>
  </si>
  <si>
    <t>532683496</t>
  </si>
  <si>
    <t>Pol10</t>
  </si>
  <si>
    <t>Deskové OT typ VKM 33-050090 - G0</t>
  </si>
  <si>
    <t>-1320379125</t>
  </si>
  <si>
    <t>97</t>
  </si>
  <si>
    <t>Pol11</t>
  </si>
  <si>
    <t>Deskové OT typ VKM 33-050110 - G0</t>
  </si>
  <si>
    <t>-489265780</t>
  </si>
  <si>
    <t>Pol12</t>
  </si>
  <si>
    <t>Deskové OT typ VKM 33-050120 - G0</t>
  </si>
  <si>
    <t>64207659</t>
  </si>
  <si>
    <t>99</t>
  </si>
  <si>
    <t>Pol13</t>
  </si>
  <si>
    <t>Deskové OT typ VKM 33-050140 - G0</t>
  </si>
  <si>
    <t>1430741916</t>
  </si>
  <si>
    <t>Pol14</t>
  </si>
  <si>
    <t>Deskové OT typ VKM 33-050180 - G0</t>
  </si>
  <si>
    <t>-1220152338</t>
  </si>
  <si>
    <t>735.1.2</t>
  </si>
  <si>
    <t>Provozní skupina č. 2</t>
  </si>
  <si>
    <t>101</t>
  </si>
  <si>
    <t>Pol15</t>
  </si>
  <si>
    <t>Deskové OT typ klasik 10/050050-50</t>
  </si>
  <si>
    <t>820378668</t>
  </si>
  <si>
    <t>Pol16</t>
  </si>
  <si>
    <t>Deskové OT typ klasik 11/090060-50</t>
  </si>
  <si>
    <t>-1441135298</t>
  </si>
  <si>
    <t>103</t>
  </si>
  <si>
    <t>Pol17</t>
  </si>
  <si>
    <t>Deskové OT typ klasik 22/090060-50</t>
  </si>
  <si>
    <t>-1283148941</t>
  </si>
  <si>
    <t>Pol18</t>
  </si>
  <si>
    <t>Deskové OT typ klasik 22/090070-50</t>
  </si>
  <si>
    <t>-1372443561</t>
  </si>
  <si>
    <t>105</t>
  </si>
  <si>
    <t>Pol2.1</t>
  </si>
  <si>
    <t>1069987858</t>
  </si>
  <si>
    <t>Pol19</t>
  </si>
  <si>
    <t>Deskové OT typ klasik 33/090080-50</t>
  </si>
  <si>
    <t>-1895567971</t>
  </si>
  <si>
    <t>107</t>
  </si>
  <si>
    <t>Pol20</t>
  </si>
  <si>
    <t>Deskové OT typ klasik 33/090100-50</t>
  </si>
  <si>
    <t>-347188920</t>
  </si>
  <si>
    <t>Pol21</t>
  </si>
  <si>
    <t>Deskové OT typ klasik 33/090140-50</t>
  </si>
  <si>
    <t>1639098705</t>
  </si>
  <si>
    <t>109</t>
  </si>
  <si>
    <t>Pol22</t>
  </si>
  <si>
    <t>Deskové OT typ VKM 10-050050-G0</t>
  </si>
  <si>
    <t>-1150510295</t>
  </si>
  <si>
    <t>Pol23</t>
  </si>
  <si>
    <t>Deskové OT typ VKM 11-050080 - G0</t>
  </si>
  <si>
    <t>-1212938466</t>
  </si>
  <si>
    <t>111</t>
  </si>
  <si>
    <t>Pol24</t>
  </si>
  <si>
    <t>Deskové OT typ VKM 21-050080 - G0</t>
  </si>
  <si>
    <t>783347298</t>
  </si>
  <si>
    <t>Pol25</t>
  </si>
  <si>
    <t>Deskové OT typ VKM 21-090070 - G0</t>
  </si>
  <si>
    <t>-127597357</t>
  </si>
  <si>
    <t>113</t>
  </si>
  <si>
    <t>Pol26</t>
  </si>
  <si>
    <t>Deskové OT typ VKM 22-040090 - G0</t>
  </si>
  <si>
    <t>712536984</t>
  </si>
  <si>
    <t>Pol27</t>
  </si>
  <si>
    <t>Deskové OT typ VKM 22-040140 - G0</t>
  </si>
  <si>
    <t>-1718888287</t>
  </si>
  <si>
    <t>115</t>
  </si>
  <si>
    <t>Pol28</t>
  </si>
  <si>
    <t>Deskové OT typ VKM 22-050080 - G0</t>
  </si>
  <si>
    <t>41374806</t>
  </si>
  <si>
    <t>Pol29</t>
  </si>
  <si>
    <t>Deskové OT typ VKM 22-050090 - G0</t>
  </si>
  <si>
    <t>-1567735474</t>
  </si>
  <si>
    <t>117</t>
  </si>
  <si>
    <t>Pol4.1</t>
  </si>
  <si>
    <t>-2125249434</t>
  </si>
  <si>
    <t>Pol5.1</t>
  </si>
  <si>
    <t>-1819266310</t>
  </si>
  <si>
    <t>119</t>
  </si>
  <si>
    <t>Pol6.1</t>
  </si>
  <si>
    <t>872117012</t>
  </si>
  <si>
    <t>Pol7.1</t>
  </si>
  <si>
    <t>-397386911</t>
  </si>
  <si>
    <t>121</t>
  </si>
  <si>
    <t>Pol30</t>
  </si>
  <si>
    <t>Deskové OT typ VKM 22-090070 - G0</t>
  </si>
  <si>
    <t>-1443040449</t>
  </si>
  <si>
    <t>Pol31</t>
  </si>
  <si>
    <t>Deskové OT typ VKM 22-090080 - G0</t>
  </si>
  <si>
    <t>618820355</t>
  </si>
  <si>
    <t>123</t>
  </si>
  <si>
    <t>Pol32</t>
  </si>
  <si>
    <t>Deskové OT typ VKM 33-050080 - G0</t>
  </si>
  <si>
    <t>-534499808</t>
  </si>
  <si>
    <t>Pol33</t>
  </si>
  <si>
    <t>Deskové OT typ VKM 33-050100 - G0</t>
  </si>
  <si>
    <t>-1986707948</t>
  </si>
  <si>
    <t>125</t>
  </si>
  <si>
    <t>Pol34</t>
  </si>
  <si>
    <t>Deskové OT typ VKM 33-090080 - G0</t>
  </si>
  <si>
    <t>-325727172</t>
  </si>
  <si>
    <t>735.1.3</t>
  </si>
  <si>
    <t>Provozní skupina č. 3</t>
  </si>
  <si>
    <t>Pol21.1</t>
  </si>
  <si>
    <t>1745179929</t>
  </si>
  <si>
    <t>127</t>
  </si>
  <si>
    <t>Pol35</t>
  </si>
  <si>
    <t>Deskové OT typ VKM 22-050070 - G0</t>
  </si>
  <si>
    <t>697426506</t>
  </si>
  <si>
    <t>Pol4.2</t>
  </si>
  <si>
    <t>482841331</t>
  </si>
  <si>
    <t>129</t>
  </si>
  <si>
    <t>Pol5.2</t>
  </si>
  <si>
    <t>1639769984</t>
  </si>
  <si>
    <t>Pol6.2</t>
  </si>
  <si>
    <t>-1344876998</t>
  </si>
  <si>
    <t>131</t>
  </si>
  <si>
    <t>Pol36</t>
  </si>
  <si>
    <t>Deskové OT typ VKM 22-090100 - G0</t>
  </si>
  <si>
    <t>-826773614</t>
  </si>
  <si>
    <t>Pol37</t>
  </si>
  <si>
    <t>Deskové OT typ VKM 33-050070 - G0</t>
  </si>
  <si>
    <t>-800840136</t>
  </si>
  <si>
    <t>133</t>
  </si>
  <si>
    <t>Pol33.1</t>
  </si>
  <si>
    <t>-1855366846</t>
  </si>
  <si>
    <t>Pol11.1</t>
  </si>
  <si>
    <t>-773545005</t>
  </si>
  <si>
    <t>135</t>
  </si>
  <si>
    <t>Pol12.1</t>
  </si>
  <si>
    <t>-1730150380</t>
  </si>
  <si>
    <t>Pol13.1</t>
  </si>
  <si>
    <t>1703640689</t>
  </si>
  <si>
    <t>137</t>
  </si>
  <si>
    <t>Pol38</t>
  </si>
  <si>
    <t>Deskové OT typ VKM 33-050160 - G0</t>
  </si>
  <si>
    <t>1522196679</t>
  </si>
  <si>
    <t>Pol39</t>
  </si>
  <si>
    <t>Deskové OT typ VKM 33-060080 - G0</t>
  </si>
  <si>
    <t>2371136</t>
  </si>
  <si>
    <t>139</t>
  </si>
  <si>
    <t>Pol40</t>
  </si>
  <si>
    <t>Deskové OT typ VKM 33-060090 - G0</t>
  </si>
  <si>
    <t>1233518770</t>
  </si>
  <si>
    <t>767</t>
  </si>
  <si>
    <t>Konstrukce doplňkové stavební (zámečnické)</t>
  </si>
  <si>
    <t>767900090RA0</t>
  </si>
  <si>
    <t>Demontáž atypických ocelových konstrukcí</t>
  </si>
  <si>
    <t>174</t>
  </si>
  <si>
    <t>141</t>
  </si>
  <si>
    <t>767990010RA0</t>
  </si>
  <si>
    <t>Atypické ocelové konstrukce</t>
  </si>
  <si>
    <t>176</t>
  </si>
  <si>
    <t>783</t>
  </si>
  <si>
    <t>Nátěry</t>
  </si>
  <si>
    <t>783425750R00</t>
  </si>
  <si>
    <t>Nátěr syntetický potrubí do DN 100 mm základní</t>
  </si>
  <si>
    <t>178</t>
  </si>
  <si>
    <t>143</t>
  </si>
  <si>
    <t>783225100R00</t>
  </si>
  <si>
    <t>Nátěr syntetický kovových konstrukcí 2x + 1x email</t>
  </si>
  <si>
    <t>180</t>
  </si>
  <si>
    <t>Hodinové zúčtovací sazby (HZS)</t>
  </si>
  <si>
    <t xml:space="preserve">904      R02</t>
  </si>
  <si>
    <t>Hzs-zkousky v ramci montaz.praci - topná zkouška</t>
  </si>
  <si>
    <t>h</t>
  </si>
  <si>
    <t>182</t>
  </si>
  <si>
    <t>145</t>
  </si>
  <si>
    <t xml:space="preserve">904      R01</t>
  </si>
  <si>
    <t>Hzs-zkousky v ramci montaz.praci - provozní zkoušky a revize</t>
  </si>
  <si>
    <t>184</t>
  </si>
  <si>
    <t xml:space="preserve">904      R11</t>
  </si>
  <si>
    <t>Doregulování otopného systému</t>
  </si>
  <si>
    <t>186</t>
  </si>
  <si>
    <t>147</t>
  </si>
  <si>
    <t xml:space="preserve">904      R12</t>
  </si>
  <si>
    <t>Proplach, odvzdušnění systému</t>
  </si>
  <si>
    <t>188</t>
  </si>
  <si>
    <t>998713103R00</t>
  </si>
  <si>
    <t>Přesun hmot pro izolace tepelné, výšky do 24 m</t>
  </si>
  <si>
    <t>t</t>
  </si>
  <si>
    <t>190</t>
  </si>
  <si>
    <t>149</t>
  </si>
  <si>
    <t>998731102R00</t>
  </si>
  <si>
    <t>Přesun hmot pro kotelny, výšky do 12 m</t>
  </si>
  <si>
    <t>192</t>
  </si>
  <si>
    <t>998732101R00</t>
  </si>
  <si>
    <t>Přesun hmot pro strojovny, výšky do 6 m</t>
  </si>
  <si>
    <t>194</t>
  </si>
  <si>
    <t>151</t>
  </si>
  <si>
    <t>998733103R00</t>
  </si>
  <si>
    <t>Přesun hmot pro rozvody potrubí, výšky do 24 m</t>
  </si>
  <si>
    <t>196</t>
  </si>
  <si>
    <t>998734103R00</t>
  </si>
  <si>
    <t>Přesun hmot pro armatury, výšky do 24 m</t>
  </si>
  <si>
    <t>198</t>
  </si>
  <si>
    <t>153</t>
  </si>
  <si>
    <t>998735103R00</t>
  </si>
  <si>
    <t>Přesun hmot pro otopná tělesa, výšky do 24 m</t>
  </si>
  <si>
    <t>200</t>
  </si>
  <si>
    <t>M23</t>
  </si>
  <si>
    <t>Montáže potrubí</t>
  </si>
  <si>
    <t>230320122R00</t>
  </si>
  <si>
    <t>Tlaková zkouška</t>
  </si>
  <si>
    <t>202</t>
  </si>
  <si>
    <t>Úroveň 3:</t>
  </si>
  <si>
    <t>D.1.4.1.1 - Stavební přípomoce pro vytápění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</si>
  <si>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</si>
  <si>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</si>
  <si>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</si>
  <si>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</si>
  <si>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9 - Ostatní konstrukce a práce, bourání</t>
  </si>
  <si>
    <t xml:space="preserve">      95 - Různé dokončovací konstrukce a práce pozemních staveb</t>
  </si>
  <si>
    <t xml:space="preserve">      97 - Prorážení otvorů a ostatní bourací práce</t>
  </si>
  <si>
    <t xml:space="preserve">      99 - Přesun hmot a manipulace se sutí</t>
  </si>
  <si>
    <t xml:space="preserve">        997 - Přesun sutě</t>
  </si>
  <si>
    <t xml:space="preserve">        998 - Přesun hmot</t>
  </si>
  <si>
    <t>PSV - Práce a dodávky PSV</t>
  </si>
  <si>
    <t xml:space="preserve">    763 - Konstrukce suché výstavby</t>
  </si>
  <si>
    <t xml:space="preserve">    783 - Dokončovací práce - nátěry</t>
  </si>
  <si>
    <t xml:space="preserve">    784 - Dokončovací práce - malby a tapety</t>
  </si>
  <si>
    <t>HZS - Hodinové zúčtovací sazby</t>
  </si>
  <si>
    <t>HSV</t>
  </si>
  <si>
    <t>Práce a dodávky HSV</t>
  </si>
  <si>
    <t>Svislé a kompletní konstrukce</t>
  </si>
  <si>
    <t>310278842</t>
  </si>
  <si>
    <t>Zazdívka otvorů pl do 1 m2 ve zdivu nadzákladovém z nepálených tvárnic tl do 300 mm</t>
  </si>
  <si>
    <t>m3</t>
  </si>
  <si>
    <t>CS ÚRS 2018 01</t>
  </si>
  <si>
    <t>512</t>
  </si>
  <si>
    <t>1129216497</t>
  </si>
  <si>
    <t>Zazdívka otvorů ve zdivu nadzákladovém nepálenými tvárnicemi plochy přes 0,25 m2 do 1 m2 , ve zdi tl. do 300 mm</t>
  </si>
  <si>
    <t>VV</t>
  </si>
  <si>
    <t>dozdívání nik pod okny</t>
  </si>
  <si>
    <t>1,0*0,15*6</t>
  </si>
  <si>
    <t>Součet</t>
  </si>
  <si>
    <t>Úpravy povrchů, podlahy a osazování výplní</t>
  </si>
  <si>
    <t>Úprava povrchů vnitřních</t>
  </si>
  <si>
    <t>611325422</t>
  </si>
  <si>
    <t>Oprava vnitřní vápenocementové štukové omítky stropů v rozsahu plochy do 30%</t>
  </si>
  <si>
    <t>701449108</t>
  </si>
  <si>
    <t>Oprava vápenocementové omítky vnitřních ploch štukové dvouvrstvé, tloušťky do 20 mm a tloušťky štuku do 3 mm stropů, v rozsahu opravované plochy přes 10 do 30%</t>
  </si>
  <si>
    <t>612325422</t>
  </si>
  <si>
    <t>Oprava vnitřní vápenocementové štukové omítky stěn v rozsahu plochy do 30%</t>
  </si>
  <si>
    <t>646101088</t>
  </si>
  <si>
    <t>Oprava vápenocementové omítky vnitřních ploch štukové dvouvrstvé, tloušťky do 20 mm a tloušťky štuku do 3 mm stěn, v rozsahu opravované plochy přes 10 do 30%</t>
  </si>
  <si>
    <t>632451101</t>
  </si>
  <si>
    <t>Cementový samonivelační potěr ze suchých směsí tloušťky do 5 mm</t>
  </si>
  <si>
    <t>947419070</t>
  </si>
  <si>
    <t>Potěr cementový samonivelační ze suchých směsí tloušťky přes 2 do 5 mm</t>
  </si>
  <si>
    <t xml:space="preserve">vyspravení betonové podlahy </t>
  </si>
  <si>
    <t>Ostatní konstrukce a práce, bourání</t>
  </si>
  <si>
    <t>Různé dokončovací konstrukce a práce pozemních staveb</t>
  </si>
  <si>
    <t>952901111</t>
  </si>
  <si>
    <t>Vyčištění budov bytové a občanské výstavby při výšce podlaží do 4 m</t>
  </si>
  <si>
    <t>-310608101</t>
  </si>
  <si>
    <t>Vyčištění budov nebo objektů před předáním do užívání budov bytové nebo občanské výstavby, světlé výšky podlaží do 4 m</t>
  </si>
  <si>
    <t>Prorážení otvorů a ostatní bourací práce</t>
  </si>
  <si>
    <t>977151113</t>
  </si>
  <si>
    <t>Jádrové vrty diamantovými korunkami do D 50 mm do stavebních materiálů</t>
  </si>
  <si>
    <t>-640334585</t>
  </si>
  <si>
    <t>Jádrové vrty diamantovými korunkami do stavebních materiálů (železobetonu, betonu, cihel, obkladů, dlažeb, kamene) průměru přes 40 do 50 mm</t>
  </si>
  <si>
    <t>977151118</t>
  </si>
  <si>
    <t>Jádrové vrty diamantovými korunkami do D 100 mm do stavebních materiálů</t>
  </si>
  <si>
    <t>1291293881</t>
  </si>
  <si>
    <t>Jádrové vrty diamantovými korunkami do stavebních materiálů (železobetonu, betonu, cihel, obkladů, dlažeb, kamene) průměru přes 90 do 100 mm</t>
  </si>
  <si>
    <t>Přesun hmot a manipulace se sutí</t>
  </si>
  <si>
    <t>997</t>
  </si>
  <si>
    <t>Přesun sutě</t>
  </si>
  <si>
    <t>997013213</t>
  </si>
  <si>
    <t>Vnitrostaveništní doprava suti a vybouraných hmot pro budovy v do 12 m ručně</t>
  </si>
  <si>
    <t>723768428</t>
  </si>
  <si>
    <t>Vnitrostaveništní doprava suti a vybouraných hmot vodorovně do 50 m svisle ručně (nošením po schodech) pro budovy a haly výšky přes 9 do 12 m</t>
  </si>
  <si>
    <t>1,73+2,951</t>
  </si>
  <si>
    <t>997013501</t>
  </si>
  <si>
    <t>Odvoz suti a vybouraných hmot na skládku nebo meziskládku do 1 km se složením</t>
  </si>
  <si>
    <t>112137982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</si>
  <si>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</si>
  <si>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</si>
  <si>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</si>
  <si>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-1776744601</t>
  </si>
  <si>
    <t>Odvoz suti a vybouraných hmot na skládku nebo meziskládku se složením, na vzdálenost Příplatek k ceně za každý další i započatý 1 km přes 1 km</t>
  </si>
  <si>
    <t>4,681*24 'Přepočtené koeficientem množství</t>
  </si>
  <si>
    <t>997013831</t>
  </si>
  <si>
    <t>Poplatek za uložení na skládce (skládkovné) stavebního odpadu směsného kód odpadu 170 904</t>
  </si>
  <si>
    <t>1822948496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</si>
  <si>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</si>
  <si>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</si>
  <si>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</si>
  <si>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998018002</t>
  </si>
  <si>
    <t>Přesun hmot ruční pro budovy v do 12 m</t>
  </si>
  <si>
    <t>470794108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</si>
  <si>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</si>
  <si>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</si>
  <si>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</si>
  <si>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763</t>
  </si>
  <si>
    <t>Konstrukce suché výstavby</t>
  </si>
  <si>
    <t>763121425</t>
  </si>
  <si>
    <t>SDK stěna předsazená tl 112,5 mm profil CW+UW 100 deska 1xDF 12,5 TI 40 mm EI 30</t>
  </si>
  <si>
    <t>-2035357697</t>
  </si>
  <si>
    <t>Stěna předsazená ze sádrokartonových desek s nosnou konstrukcí z ocelových profilů CW, UW jednoduše opláštěná deskou protipožární DF tl. 12,5 mm, TI tl. 40 mm, EI 30 stěna tl. 112,5 mm, profil 100</t>
  </si>
  <si>
    <t>763121811</t>
  </si>
  <si>
    <t>Demontáž SDK předsazené/šachtové stěny s jednoduchou nosnou kcí opláštění jednoduché</t>
  </si>
  <si>
    <t>1181174873</t>
  </si>
  <si>
    <t>Demontáž předsazených nebo šachtových stěn ze sádrokartonových desek s nosnou konstrukcí z ocelových profilů jednoduchých, opláštění jednoduché</t>
  </si>
  <si>
    <t>763431001</t>
  </si>
  <si>
    <t>Montáž minerálního podhledu s vyjímatelnými panely vel. do 0,36 m2 na zavěšený viditelný rošt</t>
  </si>
  <si>
    <t>-453914909</t>
  </si>
  <si>
    <t>Montáž podhledu minerálního včetně zavěšeného roštu viditelného s panely vyjímatelnými, velikosti panelů do 0,36 m2</t>
  </si>
  <si>
    <t>59036010</t>
  </si>
  <si>
    <t>panel akustický nebarvená hrana viditelný rošt bílá rastr š.24, tl 20mm</t>
  </si>
  <si>
    <t>-145561581</t>
  </si>
  <si>
    <t>763431801</t>
  </si>
  <si>
    <t>Demontáž minerálního podhledu zavěšeného na viditelném roštu</t>
  </si>
  <si>
    <t>485238097</t>
  </si>
  <si>
    <t>Demontáž podhledu minerálního na zavěšeném na roštu viditelném</t>
  </si>
  <si>
    <t>998763302</t>
  </si>
  <si>
    <t>Přesun hmot tonážní pro sádrokartonové konstrukce v objektech v do 12 m</t>
  </si>
  <si>
    <t>1133034692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</si>
  <si>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</si>
  <si>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998763381</t>
  </si>
  <si>
    <t>Příplatek k přesunu hmot tonážní 763 SDK prováděný bez použití mechanizace</t>
  </si>
  <si>
    <t>-1232674770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</si>
  <si>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</si>
  <si>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Dokončovací práce - nátěry</t>
  </si>
  <si>
    <t>783933161</t>
  </si>
  <si>
    <t>Penetrační epoxidový nátěr pórovitých betonových podlah</t>
  </si>
  <si>
    <t>1572014080</t>
  </si>
  <si>
    <t>Penetrační nátěr betonových podlah pórovitých ( např. z cihelné dlažby, betonu apod.) epoxidový</t>
  </si>
  <si>
    <t>783937161</t>
  </si>
  <si>
    <t>Krycí dvojnásobný epoxidový vodou ředitelný nátěr betonové podlahy</t>
  </si>
  <si>
    <t>-2014755441</t>
  </si>
  <si>
    <t>Krycí (uzavírací) nátěr betonových podlah dvojnásobný epoxidový vodou ředitelný</t>
  </si>
  <si>
    <t>784</t>
  </si>
  <si>
    <t>Dokončovací práce - malby a tapety</t>
  </si>
  <si>
    <t>784221101</t>
  </si>
  <si>
    <t xml:space="preserve">Dvojnásobné bílé malby  ze směsí za sucha dobře otěruvzdorných v místnostech do 3,80 m</t>
  </si>
  <si>
    <t>838989330</t>
  </si>
  <si>
    <t>Malby z malířských směsí otěruvzdorných za sucha dvojnásobné, bílé za sucha otěruvzdorné dobře v místnostech výšky do 3,80 m</t>
  </si>
  <si>
    <t>HZS</t>
  </si>
  <si>
    <t>Hodinové zúčtovací sazby</t>
  </si>
  <si>
    <t>HZS.01</t>
  </si>
  <si>
    <t>Demontáž, montáž osvětlení 1.PP</t>
  </si>
  <si>
    <t>hzs</t>
  </si>
  <si>
    <t>483444154</t>
  </si>
  <si>
    <t>D.1.4.1.2 - Kryty radiátorů, nábytkové sestavy</t>
  </si>
  <si>
    <t>O01 - Kryty radiátorů, nábytkové sestavy</t>
  </si>
  <si>
    <t>O01</t>
  </si>
  <si>
    <t>K023</t>
  </si>
  <si>
    <t xml:space="preserve">Demontáž původního obložení a krytu radiátoru vstupu  15m2</t>
  </si>
  <si>
    <t>-521335017</t>
  </si>
  <si>
    <t>Demontáž původního obložení a krytu radiátoru vstupu 15m2</t>
  </si>
  <si>
    <t>K024</t>
  </si>
  <si>
    <t>Nové obložení vstupu a krytu radiátoru DB dýha/masiv + moření 15m2</t>
  </si>
  <si>
    <t>-87521165</t>
  </si>
  <si>
    <t>K025</t>
  </si>
  <si>
    <t>Montáž nového obložení a krytu radiátoru vstupu</t>
  </si>
  <si>
    <t>-165798765</t>
  </si>
  <si>
    <t>K026</t>
  </si>
  <si>
    <t>Demontáž bezpečnostních krytů ÚT v tělocvičně 6 ks</t>
  </si>
  <si>
    <t>-1397210253</t>
  </si>
  <si>
    <t>K027</t>
  </si>
  <si>
    <t xml:space="preserve">Oprava, nátěr a zpětná montáž krytů ÚT     6 ks   1,6 m/ks</t>
  </si>
  <si>
    <t>-2100015692</t>
  </si>
  <si>
    <t>Oprava, nátěr a zpětná montáž krytů ÚT 6 ks 1,6 m/ks</t>
  </si>
  <si>
    <t>K028</t>
  </si>
  <si>
    <t>Demontáž nábytkových sestav v učebnách 20, 22, 23</t>
  </si>
  <si>
    <t>-223417834</t>
  </si>
  <si>
    <t>K029</t>
  </si>
  <si>
    <t>Nová sestava v podkroví uč. 20</t>
  </si>
  <si>
    <t>-1023604230</t>
  </si>
  <si>
    <t>K030</t>
  </si>
  <si>
    <t>Vynáška, montáž</t>
  </si>
  <si>
    <t>-1166850626</t>
  </si>
  <si>
    <t>K031</t>
  </si>
  <si>
    <t>Nová sestava v podkroví uč. 22</t>
  </si>
  <si>
    <t>-668535942</t>
  </si>
  <si>
    <t>K032</t>
  </si>
  <si>
    <t>-2111044880</t>
  </si>
  <si>
    <t>K033</t>
  </si>
  <si>
    <t>Nová sestava v podkroví uč. 23</t>
  </si>
  <si>
    <t>1588754583</t>
  </si>
  <si>
    <t>K034</t>
  </si>
  <si>
    <t>966070791</t>
  </si>
  <si>
    <t>D.1.4.2 - Elektroinstalace, měření a regulace</t>
  </si>
  <si>
    <t xml:space="preserve">POZNÁMKA:  Níže uvedené položky jsou stávající komponenty : Pojistkový odpínač 3-pólový, 32A gG 10 x 38 mm IS506103-- Žlutá skříňka, červené hřibové tlač., uvolnění otočením XAL-K178E 8DI, 8DO, 8AI, 4AO, RS232, RS485, Ethernet, displej 122x32 b., kláv., webserver AMiNi4DW2 8x univ. IN, 8x digital OUT 24V ss, 300 mA, galv. oddělení DMM-UI8DO8 Router VPN včetně SW  </t>
  </si>
  <si>
    <t>1 - Elektroinstalace, měření a regulace</t>
  </si>
  <si>
    <t>Pol41</t>
  </si>
  <si>
    <t>H05VV-F 3G1</t>
  </si>
  <si>
    <t>Pol42</t>
  </si>
  <si>
    <t>JYTY-O 4x1</t>
  </si>
  <si>
    <t>Pol43</t>
  </si>
  <si>
    <t>J-Y(St)Y 1x2x0,8</t>
  </si>
  <si>
    <t>Pol44</t>
  </si>
  <si>
    <t>J-Y(St)Y 2x2x0,8</t>
  </si>
  <si>
    <t>Pol45</t>
  </si>
  <si>
    <t xml:space="preserve">Jistič   C2/1 BM017102--</t>
  </si>
  <si>
    <t>ks</t>
  </si>
  <si>
    <t>Pol46</t>
  </si>
  <si>
    <t xml:space="preserve">Jistič   C4/1 BM017104--</t>
  </si>
  <si>
    <t>Pol47</t>
  </si>
  <si>
    <t xml:space="preserve">Jistič   C6/1 BM017106--</t>
  </si>
  <si>
    <t>Pol48</t>
  </si>
  <si>
    <t xml:space="preserve">Jistič   C13/3 BM017313--</t>
  </si>
  <si>
    <t>Pol50</t>
  </si>
  <si>
    <t>Pojistka válcová gG10x38 2A 500V ISZ10002--</t>
  </si>
  <si>
    <t>Pol51</t>
  </si>
  <si>
    <t>Pojistka válcová gG10x38 4A 500V ISZ10004--</t>
  </si>
  <si>
    <t>Pol52</t>
  </si>
  <si>
    <t>Lišta propojovací 3G16T57, 3pólová/16mm2 BS990114--</t>
  </si>
  <si>
    <t>Pol53</t>
  </si>
  <si>
    <t>Stykač inst., 2Z/25 A, 24 V AC/DC, AgSnO2, přep. 223200244340</t>
  </si>
  <si>
    <t>Pol54</t>
  </si>
  <si>
    <t>Lišta propojovací, 22, 1P, 8 pozic 02218</t>
  </si>
  <si>
    <t>Pol55</t>
  </si>
  <si>
    <t>Relé VS 308K rudá AC 230, AC/DC 24 V 8595188122696</t>
  </si>
  <si>
    <t>Pol56</t>
  </si>
  <si>
    <t>Rošt CF 54/100 EZ 10.074.941</t>
  </si>
  <si>
    <t>Pol57</t>
  </si>
  <si>
    <t>Konzola CU 100 10.075.002</t>
  </si>
  <si>
    <t>Pol58</t>
  </si>
  <si>
    <t>Podložka CE 25 001201CABLOFIL 10.074.470</t>
  </si>
  <si>
    <t>Pol59</t>
  </si>
  <si>
    <t>Podložka CE 30 001301 CABLOFIL 10.074.471</t>
  </si>
  <si>
    <t>Pol60</t>
  </si>
  <si>
    <t>Šroub BTRL 8x15 s maticí EEC 8EZ 10.075.700</t>
  </si>
  <si>
    <t>Pol61</t>
  </si>
  <si>
    <t>Trubka pevná pr.25 320N sv.šedá 10.075.154</t>
  </si>
  <si>
    <t>Pol62</t>
  </si>
  <si>
    <t>Trubka HFXS 12 SW pr.12 černá 10.074.394</t>
  </si>
  <si>
    <t>Pol63</t>
  </si>
  <si>
    <t>Lišta vkládací24x22 LV 3m 10.076.184</t>
  </si>
  <si>
    <t>Pol64</t>
  </si>
  <si>
    <t>automaticky uzaviratelna prichytka flexibilnich trubek 1254 S 2/100 USA 20-25/55</t>
  </si>
  <si>
    <t>Pol65</t>
  </si>
  <si>
    <t>Krabice OBO A8 IP54 10.075.161</t>
  </si>
  <si>
    <t>Pol66</t>
  </si>
  <si>
    <t>Svorka ZSA 16 zemnící 10.076.458</t>
  </si>
  <si>
    <t>Pol67</t>
  </si>
  <si>
    <t>Pásek Cu 15x0,4 pospojovací pro ZSA16 10.079.255</t>
  </si>
  <si>
    <t>Pol68</t>
  </si>
  <si>
    <t>Svorka vyrovnání potenciálu, montáž na panel BS900200--</t>
  </si>
  <si>
    <t>Pol69</t>
  </si>
  <si>
    <t>Zásuvka ČSN, DIN BZ325001-A</t>
  </si>
  <si>
    <t>Pol70</t>
  </si>
  <si>
    <t>Rozvaděč oceloplechový 2A-18, IP54, otočná klika, 602x934x250, 34,60kg, 6x21mod IL952218--</t>
  </si>
  <si>
    <t>Pol71</t>
  </si>
  <si>
    <t>Konstrukce instalační 2-18, plastové panely, 6řad, 21mod. CSIL129218</t>
  </si>
  <si>
    <t>Pol72</t>
  </si>
  <si>
    <t>Panel přístrojový 2G3K, plastový IL061203-H</t>
  </si>
  <si>
    <t>Pol73</t>
  </si>
  <si>
    <t>Panel plný 2B3K, plastový IL066203-H</t>
  </si>
  <si>
    <t>Pol74</t>
  </si>
  <si>
    <t>Příruba k rozvaděči M2000 - pěnová guma (O 40x16mm, 4x24mm, 2x38mm) IL958006--</t>
  </si>
  <si>
    <t>Pol75</t>
  </si>
  <si>
    <t>Lišta zaslepovací 1.000 mm, šedá IL900251--</t>
  </si>
  <si>
    <t>Pol77</t>
  </si>
  <si>
    <t>Elektroměr PRO380-Mod 0,25-100A ModBus MID PRO380-ModBus</t>
  </si>
  <si>
    <t>Pol78</t>
  </si>
  <si>
    <t>čidlo hladiny kapalin pro svislou montáž, -30...85°C, 500mA, 200V DC, 10W, kabel 0,3m KSL-35-PP</t>
  </si>
  <si>
    <t>Pol79</t>
  </si>
  <si>
    <t>Držák; TS35 209-120</t>
  </si>
  <si>
    <t>Pol80</t>
  </si>
  <si>
    <t>PTI 2,5-L/L 3213953</t>
  </si>
  <si>
    <t>Pol81</t>
  </si>
  <si>
    <t>PTI 2,5-PE/L/L 3213949</t>
  </si>
  <si>
    <t>Pol82</t>
  </si>
  <si>
    <t>D-PTI/3, zakončovací kryt 3213975</t>
  </si>
  <si>
    <t>Pol83</t>
  </si>
  <si>
    <t>ATP-PTI/3, Oddělovací deska oddílů 3213990</t>
  </si>
  <si>
    <t>Pol84</t>
  </si>
  <si>
    <t>FBS 10-5, Zástrčný můstek 3030213</t>
  </si>
  <si>
    <t>Pol85</t>
  </si>
  <si>
    <t>ZBF 5:UNBEDRUCKT, Označovací štítek, plochý, nepotištěný 0808642</t>
  </si>
  <si>
    <t>Pol86</t>
  </si>
  <si>
    <t>Trafo toroidni 230/24 100VA 58-0100-024-D</t>
  </si>
  <si>
    <t>Pol87</t>
  </si>
  <si>
    <t>Zdroj: spínaný; modulový; 76,8W; 24VDC; Uvýst:21,6÷28,8VDC; 3,2A; 99x97x30mm LRS-75-24</t>
  </si>
  <si>
    <t>Pol90</t>
  </si>
  <si>
    <t>8x univ. IN, 8x analog OUT 0-10V, rozlišení 12 bitů DMM-UI8AO8U</t>
  </si>
  <si>
    <t>Pol91</t>
  </si>
  <si>
    <t>Převodník RS232 na M-Bus, 7-28VDC RS232toMBus-4M</t>
  </si>
  <si>
    <t>Pol92</t>
  </si>
  <si>
    <t>Elektronická bezdrátová hlavice s integrovaným čidlem teploty</t>
  </si>
  <si>
    <t>Pol93</t>
  </si>
  <si>
    <t>Ochrana proti odcizení</t>
  </si>
  <si>
    <t>Pol94</t>
  </si>
  <si>
    <t>Čidlo bezdrátové - teplota, vlhkost, CO2</t>
  </si>
  <si>
    <t>Pol95</t>
  </si>
  <si>
    <t>Řídící jednotka pro bezdrátové čidla a hlavice</t>
  </si>
  <si>
    <t>Pol96</t>
  </si>
  <si>
    <t>Opakovač signálu</t>
  </si>
  <si>
    <t>Pol97</t>
  </si>
  <si>
    <t>SW kalendář pro hlavice</t>
  </si>
  <si>
    <t>Pol98</t>
  </si>
  <si>
    <t>Integrace do stávajícího dálkového dohledu</t>
  </si>
  <si>
    <t>Pol99</t>
  </si>
  <si>
    <t>Baterie, LiSCI2, AA, 3.6V, 2200mAh</t>
  </si>
  <si>
    <t>Pol100</t>
  </si>
  <si>
    <t>instalační materiál</t>
  </si>
  <si>
    <t>sb</t>
  </si>
  <si>
    <t>Pol101</t>
  </si>
  <si>
    <t>Montáže elektro a MaR</t>
  </si>
  <si>
    <t>Pol102</t>
  </si>
  <si>
    <t>Práce servisního technika</t>
  </si>
  <si>
    <t>hod</t>
  </si>
  <si>
    <t>Pol103</t>
  </si>
  <si>
    <t>Provedení zkoušek a revizí dle ČSN včetně vyhotovení protokolů</t>
  </si>
  <si>
    <t>Pol104</t>
  </si>
  <si>
    <t>Projektová dokumentace elektro a MaR - Skutečný stav</t>
  </si>
  <si>
    <t>db</t>
  </si>
  <si>
    <t>Pol105</t>
  </si>
  <si>
    <t>Kusová zkouška rozvaděče</t>
  </si>
  <si>
    <t>Pol106</t>
  </si>
  <si>
    <t>SW - Zpracování uživatelských programů - 1 datový bod</t>
  </si>
  <si>
    <t>Pol107</t>
  </si>
  <si>
    <t>SW - Oživení a provedení zkoušek - 1 datový bod</t>
  </si>
  <si>
    <t>Pol108</t>
  </si>
  <si>
    <t>Úprava SW pro dálkový dohled</t>
  </si>
  <si>
    <t>Pol110</t>
  </si>
  <si>
    <t>Seřízení, nastavení, odzkoušení a zaškolení obsluhy</t>
  </si>
  <si>
    <t>Pol111</t>
  </si>
  <si>
    <t>Zajištění a příprava materiálu, doprava</t>
  </si>
  <si>
    <t xml:space="preserve">VON - Vedlejší a ostatní rozpočtové náklady </t>
  </si>
  <si>
    <t xml:space="preserve">O01 - Vedlejší a ostatní rozpočtové náklady </t>
  </si>
  <si>
    <t>K016</t>
  </si>
  <si>
    <t>Likvidace odpadů, doprava a skládkování</t>
  </si>
  <si>
    <t>946752214</t>
  </si>
  <si>
    <t>K017</t>
  </si>
  <si>
    <t>Montážní práce mimo položky rozpočtu</t>
  </si>
  <si>
    <t>-570666902</t>
  </si>
  <si>
    <t>K018</t>
  </si>
  <si>
    <t>Demontážní práce mimo položky rozpočtu</t>
  </si>
  <si>
    <t>-576193123</t>
  </si>
  <si>
    <t>K019</t>
  </si>
  <si>
    <t>Přípomocné zednické práce</t>
  </si>
  <si>
    <t>1256850785</t>
  </si>
  <si>
    <t>013254000</t>
  </si>
  <si>
    <t>Dokumentace skutečného provedení stavby</t>
  </si>
  <si>
    <t>-952761388</t>
  </si>
  <si>
    <t>K022</t>
  </si>
  <si>
    <t>Dočasné oddělení prostoru staveniště</t>
  </si>
  <si>
    <t>1101786031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</si>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</sst>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i/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8"/>
      <color theme="10"/>
      <name val="Wingdings 2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3" fillId="0" borderId="0" xfId="1" applyFont="1" applyAlignment="1">
      <alignment horizontal="center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3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3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5" xfId="0" applyFont="1" applyBorder="1" applyAlignment="1"/>
    <xf numFmtId="0" fontId="12" fillId="0" borderId="18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9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/>
      <c r="BS2" s="25" t="s">
        <v>8</v>
      </c>
      <c r="BT2" s="25" t="s">
        <v>9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ht="36.96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ht="14.4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6" t="s">
        <v>16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17</v>
      </c>
      <c r="BS5" s="25" t="s">
        <v>8</v>
      </c>
    </row>
    <row r="6" ht="36.96" customHeight="1">
      <c r="B6" s="29"/>
      <c r="C6" s="30"/>
      <c r="D6" s="38" t="s">
        <v>18</v>
      </c>
      <c r="E6" s="30"/>
      <c r="F6" s="30"/>
      <c r="G6" s="30"/>
      <c r="H6" s="30"/>
      <c r="I6" s="30"/>
      <c r="J6" s="30"/>
      <c r="K6" s="39" t="s">
        <v>19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8</v>
      </c>
    </row>
    <row r="7" ht="14.4" customHeight="1">
      <c r="B7" s="29"/>
      <c r="C7" s="30"/>
      <c r="D7" s="41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22</v>
      </c>
      <c r="AL7" s="30"/>
      <c r="AM7" s="30"/>
      <c r="AN7" s="36" t="s">
        <v>21</v>
      </c>
      <c r="AO7" s="30"/>
      <c r="AP7" s="30"/>
      <c r="AQ7" s="32"/>
      <c r="BE7" s="40"/>
      <c r="BS7" s="25" t="s">
        <v>8</v>
      </c>
    </row>
    <row r="8" ht="14.4" customHeight="1">
      <c r="B8" s="29"/>
      <c r="C8" s="30"/>
      <c r="D8" s="41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25</v>
      </c>
      <c r="AL8" s="30"/>
      <c r="AM8" s="30"/>
      <c r="AN8" s="42" t="s">
        <v>26</v>
      </c>
      <c r="AO8" s="30"/>
      <c r="AP8" s="30"/>
      <c r="AQ8" s="32"/>
      <c r="BE8" s="40"/>
      <c r="BS8" s="25" t="s">
        <v>8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8</v>
      </c>
    </row>
    <row r="10" ht="14.4" customHeight="1">
      <c r="B10" s="29"/>
      <c r="C10" s="30"/>
      <c r="D10" s="41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28</v>
      </c>
      <c r="AL10" s="30"/>
      <c r="AM10" s="30"/>
      <c r="AN10" s="36" t="s">
        <v>21</v>
      </c>
      <c r="AO10" s="30"/>
      <c r="AP10" s="30"/>
      <c r="AQ10" s="32"/>
      <c r="BE10" s="40"/>
      <c r="BS10" s="25" t="s">
        <v>8</v>
      </c>
    </row>
    <row r="11" ht="18.48" customHeight="1">
      <c r="B11" s="29"/>
      <c r="C11" s="30"/>
      <c r="D11" s="30"/>
      <c r="E11" s="36" t="s">
        <v>29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30</v>
      </c>
      <c r="AL11" s="30"/>
      <c r="AM11" s="30"/>
      <c r="AN11" s="36" t="s">
        <v>21</v>
      </c>
      <c r="AO11" s="30"/>
      <c r="AP11" s="30"/>
      <c r="AQ11" s="32"/>
      <c r="BE11" s="40"/>
      <c r="BS11" s="25" t="s">
        <v>8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8</v>
      </c>
    </row>
    <row r="13" ht="14.4" customHeight="1">
      <c r="B13" s="29"/>
      <c r="C13" s="30"/>
      <c r="D13" s="41" t="s">
        <v>31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28</v>
      </c>
      <c r="AL13" s="30"/>
      <c r="AM13" s="30"/>
      <c r="AN13" s="43" t="s">
        <v>32</v>
      </c>
      <c r="AO13" s="30"/>
      <c r="AP13" s="30"/>
      <c r="AQ13" s="32"/>
      <c r="BE13" s="40"/>
      <c r="BS13" s="25" t="s">
        <v>8</v>
      </c>
    </row>
    <row r="14">
      <c r="B14" s="29"/>
      <c r="C14" s="30"/>
      <c r="D14" s="30"/>
      <c r="E14" s="43" t="s">
        <v>32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30</v>
      </c>
      <c r="AL14" s="30"/>
      <c r="AM14" s="30"/>
      <c r="AN14" s="43" t="s">
        <v>32</v>
      </c>
      <c r="AO14" s="30"/>
      <c r="AP14" s="30"/>
      <c r="AQ14" s="32"/>
      <c r="BE14" s="40"/>
      <c r="BS14" s="25" t="s">
        <v>8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33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28</v>
      </c>
      <c r="AL16" s="30"/>
      <c r="AM16" s="30"/>
      <c r="AN16" s="36" t="s">
        <v>21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34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30</v>
      </c>
      <c r="AL17" s="30"/>
      <c r="AM17" s="30"/>
      <c r="AN17" s="36" t="s">
        <v>21</v>
      </c>
      <c r="AO17" s="30"/>
      <c r="AP17" s="30"/>
      <c r="AQ17" s="32"/>
      <c r="BE17" s="40"/>
      <c r="BS17" s="25" t="s">
        <v>35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8</v>
      </c>
    </row>
    <row r="19" ht="14.4" customHeight="1">
      <c r="B19" s="29"/>
      <c r="C19" s="30"/>
      <c r="D19" s="41" t="s">
        <v>36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8</v>
      </c>
    </row>
    <row r="20" ht="57" customHeight="1">
      <c r="B20" s="29"/>
      <c r="C20" s="30"/>
      <c r="D20" s="30"/>
      <c r="E20" s="45" t="s">
        <v>37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38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39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40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41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42</v>
      </c>
      <c r="E26" s="55"/>
      <c r="F26" s="56" t="s">
        <v>43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44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45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46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47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48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49</v>
      </c>
      <c r="U32" s="62"/>
      <c r="V32" s="62"/>
      <c r="W32" s="62"/>
      <c r="X32" s="64" t="s">
        <v>50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3"/>
    </row>
    <row r="39" s="1" customFormat="1" ht="36.96" customHeight="1">
      <c r="B39" s="47"/>
      <c r="C39" s="74" t="s">
        <v>51</v>
      </c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3"/>
    </row>
    <row r="40" s="1" customFormat="1" ht="6.96" customHeight="1">
      <c r="B40" s="47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3"/>
    </row>
    <row r="41" s="3" customFormat="1" ht="14.4" customHeight="1">
      <c r="B41" s="76"/>
      <c r="C41" s="77" t="s">
        <v>15</v>
      </c>
      <c r="D41" s="78"/>
      <c r="E41" s="78"/>
      <c r="F41" s="78"/>
      <c r="G41" s="78"/>
      <c r="H41" s="78"/>
      <c r="I41" s="78"/>
      <c r="J41" s="78"/>
      <c r="K41" s="78"/>
      <c r="L41" s="78" t="str">
        <f>K5</f>
        <v>201925</v>
      </c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9"/>
    </row>
    <row r="42" s="4" customFormat="1" ht="36.96" customHeight="1">
      <c r="B42" s="80"/>
      <c r="C42" s="81" t="s">
        <v>18</v>
      </c>
      <c r="D42" s="82"/>
      <c r="E42" s="82"/>
      <c r="F42" s="82"/>
      <c r="G42" s="82"/>
      <c r="H42" s="82"/>
      <c r="I42" s="82"/>
      <c r="J42" s="82"/>
      <c r="K42" s="82"/>
      <c r="L42" s="83" t="str">
        <f>K6</f>
        <v>ZŠ Marjánka, rekonstrukce otopného systému</v>
      </c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4"/>
    </row>
    <row r="43" s="1" customFormat="1" ht="6.96" customHeight="1">
      <c r="B43" s="47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3"/>
    </row>
    <row r="44" s="1" customFormat="1">
      <c r="B44" s="47"/>
      <c r="C44" s="77" t="s">
        <v>23</v>
      </c>
      <c r="D44" s="75"/>
      <c r="E44" s="75"/>
      <c r="F44" s="75"/>
      <c r="G44" s="75"/>
      <c r="H44" s="75"/>
      <c r="I44" s="75"/>
      <c r="J44" s="75"/>
      <c r="K44" s="75"/>
      <c r="L44" s="85" t="str">
        <f>IF(K8="","",K8)</f>
        <v>Bělohorská 417/52, Praha 6, Břevnov</v>
      </c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7" t="s">
        <v>25</v>
      </c>
      <c r="AJ44" s="75"/>
      <c r="AK44" s="75"/>
      <c r="AL44" s="75"/>
      <c r="AM44" s="86" t="str">
        <f>IF(AN8= "","",AN8)</f>
        <v>15. 4. 2019</v>
      </c>
      <c r="AN44" s="86"/>
      <c r="AO44" s="75"/>
      <c r="AP44" s="75"/>
      <c r="AQ44" s="75"/>
      <c r="AR44" s="73"/>
    </row>
    <row r="45" s="1" customFormat="1" ht="6.96" customHeight="1">
      <c r="B45" s="47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3"/>
    </row>
    <row r="46" s="1" customFormat="1">
      <c r="B46" s="47"/>
      <c r="C46" s="77" t="s">
        <v>27</v>
      </c>
      <c r="D46" s="75"/>
      <c r="E46" s="75"/>
      <c r="F46" s="75"/>
      <c r="G46" s="75"/>
      <c r="H46" s="75"/>
      <c r="I46" s="75"/>
      <c r="J46" s="75"/>
      <c r="K46" s="75"/>
      <c r="L46" s="78" t="str">
        <f>IF(E11= "","",E11)</f>
        <v>Úřad městské části Praha 6</v>
      </c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7" t="s">
        <v>33</v>
      </c>
      <c r="AJ46" s="75"/>
      <c r="AK46" s="75"/>
      <c r="AL46" s="75"/>
      <c r="AM46" s="78" t="str">
        <f>IF(E17="","",E17)</f>
        <v>Hynek Charvát</v>
      </c>
      <c r="AN46" s="78"/>
      <c r="AO46" s="78"/>
      <c r="AP46" s="78"/>
      <c r="AQ46" s="75"/>
      <c r="AR46" s="73"/>
      <c r="AS46" s="87" t="s">
        <v>52</v>
      </c>
      <c r="AT46" s="88"/>
      <c r="AU46" s="89"/>
      <c r="AV46" s="89"/>
      <c r="AW46" s="89"/>
      <c r="AX46" s="89"/>
      <c r="AY46" s="89"/>
      <c r="AZ46" s="89"/>
      <c r="BA46" s="89"/>
      <c r="BB46" s="89"/>
      <c r="BC46" s="89"/>
      <c r="BD46" s="90"/>
    </row>
    <row r="47" s="1" customFormat="1">
      <c r="B47" s="47"/>
      <c r="C47" s="77" t="s">
        <v>31</v>
      </c>
      <c r="D47" s="75"/>
      <c r="E47" s="75"/>
      <c r="F47" s="75"/>
      <c r="G47" s="75"/>
      <c r="H47" s="75"/>
      <c r="I47" s="75"/>
      <c r="J47" s="75"/>
      <c r="K47" s="75"/>
      <c r="L47" s="78" t="str">
        <f>IF(E14= "Vyplň údaj","",E14)</f>
        <v/>
      </c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3"/>
      <c r="AS47" s="91"/>
      <c r="AT47" s="92"/>
      <c r="AU47" s="93"/>
      <c r="AV47" s="93"/>
      <c r="AW47" s="93"/>
      <c r="AX47" s="93"/>
      <c r="AY47" s="93"/>
      <c r="AZ47" s="93"/>
      <c r="BA47" s="93"/>
      <c r="BB47" s="93"/>
      <c r="BC47" s="93"/>
      <c r="BD47" s="94"/>
    </row>
    <row r="48" s="1" customFormat="1" ht="10.8" customHeight="1">
      <c r="B48" s="47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3"/>
      <c r="AS48" s="9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96"/>
    </row>
    <row r="49" s="1" customFormat="1" ht="29.28" customHeight="1">
      <c r="B49" s="47"/>
      <c r="C49" s="97" t="s">
        <v>53</v>
      </c>
      <c r="D49" s="98"/>
      <c r="E49" s="98"/>
      <c r="F49" s="98"/>
      <c r="G49" s="98"/>
      <c r="H49" s="99"/>
      <c r="I49" s="100" t="s">
        <v>54</v>
      </c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101" t="s">
        <v>55</v>
      </c>
      <c r="AH49" s="98"/>
      <c r="AI49" s="98"/>
      <c r="AJ49" s="98"/>
      <c r="AK49" s="98"/>
      <c r="AL49" s="98"/>
      <c r="AM49" s="98"/>
      <c r="AN49" s="100" t="s">
        <v>56</v>
      </c>
      <c r="AO49" s="98"/>
      <c r="AP49" s="98"/>
      <c r="AQ49" s="102" t="s">
        <v>57</v>
      </c>
      <c r="AR49" s="73"/>
      <c r="AS49" s="103" t="s">
        <v>58</v>
      </c>
      <c r="AT49" s="104" t="s">
        <v>59</v>
      </c>
      <c r="AU49" s="104" t="s">
        <v>60</v>
      </c>
      <c r="AV49" s="104" t="s">
        <v>61</v>
      </c>
      <c r="AW49" s="104" t="s">
        <v>62</v>
      </c>
      <c r="AX49" s="104" t="s">
        <v>63</v>
      </c>
      <c r="AY49" s="104" t="s">
        <v>64</v>
      </c>
      <c r="AZ49" s="104" t="s">
        <v>65</v>
      </c>
      <c r="BA49" s="104" t="s">
        <v>66</v>
      </c>
      <c r="BB49" s="104" t="s">
        <v>67</v>
      </c>
      <c r="BC49" s="104" t="s">
        <v>68</v>
      </c>
      <c r="BD49" s="105" t="s">
        <v>69</v>
      </c>
    </row>
    <row r="50" s="1" customFormat="1" ht="10.8" customHeight="1">
      <c r="B50" s="47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3"/>
      <c r="AS50" s="106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8"/>
    </row>
    <row r="51" s="4" customFormat="1" ht="32.4" customHeight="1">
      <c r="B51" s="80"/>
      <c r="C51" s="109" t="s">
        <v>70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1">
        <f>ROUND(AG52+AG58,2)</f>
        <v>0</v>
      </c>
      <c r="AH51" s="111"/>
      <c r="AI51" s="111"/>
      <c r="AJ51" s="111"/>
      <c r="AK51" s="111"/>
      <c r="AL51" s="111"/>
      <c r="AM51" s="111"/>
      <c r="AN51" s="112">
        <f>SUM(AG51,AT51)</f>
        <v>0</v>
      </c>
      <c r="AO51" s="112"/>
      <c r="AP51" s="112"/>
      <c r="AQ51" s="113" t="s">
        <v>21</v>
      </c>
      <c r="AR51" s="84"/>
      <c r="AS51" s="114">
        <f>ROUND(AS52+AS58,2)</f>
        <v>0</v>
      </c>
      <c r="AT51" s="115">
        <f>ROUND(SUM(AV51:AW51),2)</f>
        <v>0</v>
      </c>
      <c r="AU51" s="116">
        <f>ROUND(AU52+AU58,5)</f>
        <v>0</v>
      </c>
      <c r="AV51" s="115">
        <f>ROUND(AZ51*L26,2)</f>
        <v>0</v>
      </c>
      <c r="AW51" s="115">
        <f>ROUND(BA51*L27,2)</f>
        <v>0</v>
      </c>
      <c r="AX51" s="115">
        <f>ROUND(BB51*L26,2)</f>
        <v>0</v>
      </c>
      <c r="AY51" s="115">
        <f>ROUND(BC51*L27,2)</f>
        <v>0</v>
      </c>
      <c r="AZ51" s="115">
        <f>ROUND(AZ52+AZ58,2)</f>
        <v>0</v>
      </c>
      <c r="BA51" s="115">
        <f>ROUND(BA52+BA58,2)</f>
        <v>0</v>
      </c>
      <c r="BB51" s="115">
        <f>ROUND(BB52+BB58,2)</f>
        <v>0</v>
      </c>
      <c r="BC51" s="115">
        <f>ROUND(BC52+BC58,2)</f>
        <v>0</v>
      </c>
      <c r="BD51" s="117">
        <f>ROUND(BD52+BD58,2)</f>
        <v>0</v>
      </c>
      <c r="BS51" s="118" t="s">
        <v>71</v>
      </c>
      <c r="BT51" s="118" t="s">
        <v>72</v>
      </c>
      <c r="BU51" s="119" t="s">
        <v>73</v>
      </c>
      <c r="BV51" s="118" t="s">
        <v>74</v>
      </c>
      <c r="BW51" s="118" t="s">
        <v>7</v>
      </c>
      <c r="BX51" s="118" t="s">
        <v>75</v>
      </c>
      <c r="CL51" s="118" t="s">
        <v>21</v>
      </c>
    </row>
    <row r="52" s="5" customFormat="1" ht="16.5" customHeight="1">
      <c r="B52" s="120"/>
      <c r="C52" s="121"/>
      <c r="D52" s="122" t="s">
        <v>76</v>
      </c>
      <c r="E52" s="122"/>
      <c r="F52" s="122"/>
      <c r="G52" s="122"/>
      <c r="H52" s="122"/>
      <c r="I52" s="123"/>
      <c r="J52" s="122" t="s">
        <v>77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ROUND(AG53+AG57,2)</f>
        <v>0</v>
      </c>
      <c r="AH52" s="123"/>
      <c r="AI52" s="123"/>
      <c r="AJ52" s="123"/>
      <c r="AK52" s="123"/>
      <c r="AL52" s="123"/>
      <c r="AM52" s="123"/>
      <c r="AN52" s="125">
        <f>SUM(AG52,AT52)</f>
        <v>0</v>
      </c>
      <c r="AO52" s="123"/>
      <c r="AP52" s="123"/>
      <c r="AQ52" s="126" t="s">
        <v>78</v>
      </c>
      <c r="AR52" s="127"/>
      <c r="AS52" s="128">
        <f>ROUND(AS53+AS57,2)</f>
        <v>0</v>
      </c>
      <c r="AT52" s="129">
        <f>ROUND(SUM(AV52:AW52),2)</f>
        <v>0</v>
      </c>
      <c r="AU52" s="130">
        <f>ROUND(AU53+AU57,5)</f>
        <v>0</v>
      </c>
      <c r="AV52" s="129">
        <f>ROUND(AZ52*L26,2)</f>
        <v>0</v>
      </c>
      <c r="AW52" s="129">
        <f>ROUND(BA52*L27,2)</f>
        <v>0</v>
      </c>
      <c r="AX52" s="129">
        <f>ROUND(BB52*L26,2)</f>
        <v>0</v>
      </c>
      <c r="AY52" s="129">
        <f>ROUND(BC52*L27,2)</f>
        <v>0</v>
      </c>
      <c r="AZ52" s="129">
        <f>ROUND(AZ53+AZ57,2)</f>
        <v>0</v>
      </c>
      <c r="BA52" s="129">
        <f>ROUND(BA53+BA57,2)</f>
        <v>0</v>
      </c>
      <c r="BB52" s="129">
        <f>ROUND(BB53+BB57,2)</f>
        <v>0</v>
      </c>
      <c r="BC52" s="129">
        <f>ROUND(BC53+BC57,2)</f>
        <v>0</v>
      </c>
      <c r="BD52" s="131">
        <f>ROUND(BD53+BD57,2)</f>
        <v>0</v>
      </c>
      <c r="BS52" s="132" t="s">
        <v>71</v>
      </c>
      <c r="BT52" s="132" t="s">
        <v>79</v>
      </c>
      <c r="BU52" s="132" t="s">
        <v>73</v>
      </c>
      <c r="BV52" s="132" t="s">
        <v>74</v>
      </c>
      <c r="BW52" s="132" t="s">
        <v>80</v>
      </c>
      <c r="BX52" s="132" t="s">
        <v>7</v>
      </c>
      <c r="CL52" s="132" t="s">
        <v>21</v>
      </c>
      <c r="CM52" s="132" t="s">
        <v>81</v>
      </c>
    </row>
    <row r="53" s="6" customFormat="1" ht="16.5" customHeight="1">
      <c r="B53" s="133"/>
      <c r="C53" s="134"/>
      <c r="D53" s="134"/>
      <c r="E53" s="135" t="s">
        <v>82</v>
      </c>
      <c r="F53" s="135"/>
      <c r="G53" s="135"/>
      <c r="H53" s="135"/>
      <c r="I53" s="135"/>
      <c r="J53" s="134"/>
      <c r="K53" s="135" t="s">
        <v>83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ROUND(SUM(AG54:AG56),2)</f>
        <v>0</v>
      </c>
      <c r="AH53" s="134"/>
      <c r="AI53" s="134"/>
      <c r="AJ53" s="134"/>
      <c r="AK53" s="134"/>
      <c r="AL53" s="134"/>
      <c r="AM53" s="134"/>
      <c r="AN53" s="137">
        <f>SUM(AG53,AT53)</f>
        <v>0</v>
      </c>
      <c r="AO53" s="134"/>
      <c r="AP53" s="134"/>
      <c r="AQ53" s="138" t="s">
        <v>84</v>
      </c>
      <c r="AR53" s="139"/>
      <c r="AS53" s="140">
        <f>ROUND(SUM(AS54:AS56),2)</f>
        <v>0</v>
      </c>
      <c r="AT53" s="141">
        <f>ROUND(SUM(AV53:AW53),2)</f>
        <v>0</v>
      </c>
      <c r="AU53" s="142">
        <f>ROUND(SUM(AU54:AU56),5)</f>
        <v>0</v>
      </c>
      <c r="AV53" s="141">
        <f>ROUND(AZ53*L26,2)</f>
        <v>0</v>
      </c>
      <c r="AW53" s="141">
        <f>ROUND(BA53*L27,2)</f>
        <v>0</v>
      </c>
      <c r="AX53" s="141">
        <f>ROUND(BB53*L26,2)</f>
        <v>0</v>
      </c>
      <c r="AY53" s="141">
        <f>ROUND(BC53*L27,2)</f>
        <v>0</v>
      </c>
      <c r="AZ53" s="141">
        <f>ROUND(SUM(AZ54:AZ56),2)</f>
        <v>0</v>
      </c>
      <c r="BA53" s="141">
        <f>ROUND(SUM(BA54:BA56),2)</f>
        <v>0</v>
      </c>
      <c r="BB53" s="141">
        <f>ROUND(SUM(BB54:BB56),2)</f>
        <v>0</v>
      </c>
      <c r="BC53" s="141">
        <f>ROUND(SUM(BC54:BC56),2)</f>
        <v>0</v>
      </c>
      <c r="BD53" s="143">
        <f>ROUND(SUM(BD54:BD56),2)</f>
        <v>0</v>
      </c>
      <c r="BS53" s="144" t="s">
        <v>71</v>
      </c>
      <c r="BT53" s="144" t="s">
        <v>81</v>
      </c>
      <c r="BV53" s="144" t="s">
        <v>74</v>
      </c>
      <c r="BW53" s="144" t="s">
        <v>85</v>
      </c>
      <c r="BX53" s="144" t="s">
        <v>80</v>
      </c>
      <c r="CL53" s="144" t="s">
        <v>21</v>
      </c>
    </row>
    <row r="54" s="6" customFormat="1" ht="16.5" customHeight="1">
      <c r="A54" s="145" t="s">
        <v>86</v>
      </c>
      <c r="B54" s="133"/>
      <c r="C54" s="134"/>
      <c r="D54" s="134"/>
      <c r="E54" s="134"/>
      <c r="F54" s="135" t="s">
        <v>82</v>
      </c>
      <c r="G54" s="135"/>
      <c r="H54" s="135"/>
      <c r="I54" s="135"/>
      <c r="J54" s="135"/>
      <c r="K54" s="134"/>
      <c r="L54" s="135" t="s">
        <v>83</v>
      </c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7">
        <f>'D.1.4.1 - Zařízení pro vy...'!J29</f>
        <v>0</v>
      </c>
      <c r="AH54" s="134"/>
      <c r="AI54" s="134"/>
      <c r="AJ54" s="134"/>
      <c r="AK54" s="134"/>
      <c r="AL54" s="134"/>
      <c r="AM54" s="134"/>
      <c r="AN54" s="137">
        <f>SUM(AG54,AT54)</f>
        <v>0</v>
      </c>
      <c r="AO54" s="134"/>
      <c r="AP54" s="134"/>
      <c r="AQ54" s="138" t="s">
        <v>84</v>
      </c>
      <c r="AR54" s="139"/>
      <c r="AS54" s="140">
        <v>0</v>
      </c>
      <c r="AT54" s="141">
        <f>ROUND(SUM(AV54:AW54),2)</f>
        <v>0</v>
      </c>
      <c r="AU54" s="142">
        <f>'D.1.4.1 - Zařízení pro vy...'!P104</f>
        <v>0</v>
      </c>
      <c r="AV54" s="141">
        <f>'D.1.4.1 - Zařízení pro vy...'!J32</f>
        <v>0</v>
      </c>
      <c r="AW54" s="141">
        <f>'D.1.4.1 - Zařízení pro vy...'!J33</f>
        <v>0</v>
      </c>
      <c r="AX54" s="141">
        <f>'D.1.4.1 - Zařízení pro vy...'!J34</f>
        <v>0</v>
      </c>
      <c r="AY54" s="141">
        <f>'D.1.4.1 - Zařízení pro vy...'!J35</f>
        <v>0</v>
      </c>
      <c r="AZ54" s="141">
        <f>'D.1.4.1 - Zařízení pro vy...'!F32</f>
        <v>0</v>
      </c>
      <c r="BA54" s="141">
        <f>'D.1.4.1 - Zařízení pro vy...'!F33</f>
        <v>0</v>
      </c>
      <c r="BB54" s="141">
        <f>'D.1.4.1 - Zařízení pro vy...'!F34</f>
        <v>0</v>
      </c>
      <c r="BC54" s="141">
        <f>'D.1.4.1 - Zařízení pro vy...'!F35</f>
        <v>0</v>
      </c>
      <c r="BD54" s="143">
        <f>'D.1.4.1 - Zařízení pro vy...'!F36</f>
        <v>0</v>
      </c>
      <c r="BT54" s="144" t="s">
        <v>87</v>
      </c>
      <c r="BU54" s="144" t="s">
        <v>88</v>
      </c>
      <c r="BV54" s="144" t="s">
        <v>74</v>
      </c>
      <c r="BW54" s="144" t="s">
        <v>85</v>
      </c>
      <c r="BX54" s="144" t="s">
        <v>80</v>
      </c>
      <c r="CL54" s="144" t="s">
        <v>21</v>
      </c>
    </row>
    <row r="55" s="6" customFormat="1" ht="16.5" customHeight="1">
      <c r="A55" s="145" t="s">
        <v>86</v>
      </c>
      <c r="B55" s="133"/>
      <c r="C55" s="134"/>
      <c r="D55" s="134"/>
      <c r="E55" s="134"/>
      <c r="F55" s="135" t="s">
        <v>89</v>
      </c>
      <c r="G55" s="135"/>
      <c r="H55" s="135"/>
      <c r="I55" s="135"/>
      <c r="J55" s="135"/>
      <c r="K55" s="134"/>
      <c r="L55" s="135" t="s">
        <v>90</v>
      </c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7">
        <f>'D.1.4.1.1 - Stavební příp...'!J31</f>
        <v>0</v>
      </c>
      <c r="AH55" s="134"/>
      <c r="AI55" s="134"/>
      <c r="AJ55" s="134"/>
      <c r="AK55" s="134"/>
      <c r="AL55" s="134"/>
      <c r="AM55" s="134"/>
      <c r="AN55" s="137">
        <f>SUM(AG55,AT55)</f>
        <v>0</v>
      </c>
      <c r="AO55" s="134"/>
      <c r="AP55" s="134"/>
      <c r="AQ55" s="138" t="s">
        <v>84</v>
      </c>
      <c r="AR55" s="139"/>
      <c r="AS55" s="140">
        <v>0</v>
      </c>
      <c r="AT55" s="141">
        <f>ROUND(SUM(AV55:AW55),2)</f>
        <v>0</v>
      </c>
      <c r="AU55" s="142">
        <f>'D.1.4.1.1 - Stavební příp...'!P103</f>
        <v>0</v>
      </c>
      <c r="AV55" s="141">
        <f>'D.1.4.1.1 - Stavební příp...'!J34</f>
        <v>0</v>
      </c>
      <c r="AW55" s="141">
        <f>'D.1.4.1.1 - Stavební příp...'!J35</f>
        <v>0</v>
      </c>
      <c r="AX55" s="141">
        <f>'D.1.4.1.1 - Stavební příp...'!J36</f>
        <v>0</v>
      </c>
      <c r="AY55" s="141">
        <f>'D.1.4.1.1 - Stavební příp...'!J37</f>
        <v>0</v>
      </c>
      <c r="AZ55" s="141">
        <f>'D.1.4.1.1 - Stavební příp...'!F34</f>
        <v>0</v>
      </c>
      <c r="BA55" s="141">
        <f>'D.1.4.1.1 - Stavební příp...'!F35</f>
        <v>0</v>
      </c>
      <c r="BB55" s="141">
        <f>'D.1.4.1.1 - Stavební příp...'!F36</f>
        <v>0</v>
      </c>
      <c r="BC55" s="141">
        <f>'D.1.4.1.1 - Stavební příp...'!F37</f>
        <v>0</v>
      </c>
      <c r="BD55" s="143">
        <f>'D.1.4.1.1 - Stavební příp...'!F38</f>
        <v>0</v>
      </c>
      <c r="BT55" s="144" t="s">
        <v>87</v>
      </c>
      <c r="BV55" s="144" t="s">
        <v>74</v>
      </c>
      <c r="BW55" s="144" t="s">
        <v>91</v>
      </c>
      <c r="BX55" s="144" t="s">
        <v>85</v>
      </c>
      <c r="CL55" s="144" t="s">
        <v>21</v>
      </c>
    </row>
    <row r="56" s="6" customFormat="1" ht="16.5" customHeight="1">
      <c r="A56" s="145" t="s">
        <v>86</v>
      </c>
      <c r="B56" s="133"/>
      <c r="C56" s="134"/>
      <c r="D56" s="134"/>
      <c r="E56" s="134"/>
      <c r="F56" s="135" t="s">
        <v>92</v>
      </c>
      <c r="G56" s="135"/>
      <c r="H56" s="135"/>
      <c r="I56" s="135"/>
      <c r="J56" s="135"/>
      <c r="K56" s="134"/>
      <c r="L56" s="135" t="s">
        <v>93</v>
      </c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7">
        <f>'D.1.4.1.2 - Kryty radiáto...'!J31</f>
        <v>0</v>
      </c>
      <c r="AH56" s="134"/>
      <c r="AI56" s="134"/>
      <c r="AJ56" s="134"/>
      <c r="AK56" s="134"/>
      <c r="AL56" s="134"/>
      <c r="AM56" s="134"/>
      <c r="AN56" s="137">
        <f>SUM(AG56,AT56)</f>
        <v>0</v>
      </c>
      <c r="AO56" s="134"/>
      <c r="AP56" s="134"/>
      <c r="AQ56" s="138" t="s">
        <v>84</v>
      </c>
      <c r="AR56" s="139"/>
      <c r="AS56" s="140">
        <v>0</v>
      </c>
      <c r="AT56" s="141">
        <f>ROUND(SUM(AV56:AW56),2)</f>
        <v>0</v>
      </c>
      <c r="AU56" s="142">
        <f>'D.1.4.1.2 - Kryty radiáto...'!P89</f>
        <v>0</v>
      </c>
      <c r="AV56" s="141">
        <f>'D.1.4.1.2 - Kryty radiáto...'!J34</f>
        <v>0</v>
      </c>
      <c r="AW56" s="141">
        <f>'D.1.4.1.2 - Kryty radiáto...'!J35</f>
        <v>0</v>
      </c>
      <c r="AX56" s="141">
        <f>'D.1.4.1.2 - Kryty radiáto...'!J36</f>
        <v>0</v>
      </c>
      <c r="AY56" s="141">
        <f>'D.1.4.1.2 - Kryty radiáto...'!J37</f>
        <v>0</v>
      </c>
      <c r="AZ56" s="141">
        <f>'D.1.4.1.2 - Kryty radiáto...'!F34</f>
        <v>0</v>
      </c>
      <c r="BA56" s="141">
        <f>'D.1.4.1.2 - Kryty radiáto...'!F35</f>
        <v>0</v>
      </c>
      <c r="BB56" s="141">
        <f>'D.1.4.1.2 - Kryty radiáto...'!F36</f>
        <v>0</v>
      </c>
      <c r="BC56" s="141">
        <f>'D.1.4.1.2 - Kryty radiáto...'!F37</f>
        <v>0</v>
      </c>
      <c r="BD56" s="143">
        <f>'D.1.4.1.2 - Kryty radiáto...'!F38</f>
        <v>0</v>
      </c>
      <c r="BT56" s="144" t="s">
        <v>87</v>
      </c>
      <c r="BV56" s="144" t="s">
        <v>74</v>
      </c>
      <c r="BW56" s="144" t="s">
        <v>94</v>
      </c>
      <c r="BX56" s="144" t="s">
        <v>85</v>
      </c>
      <c r="CL56" s="144" t="s">
        <v>21</v>
      </c>
    </row>
    <row r="57" s="6" customFormat="1" ht="16.5" customHeight="1">
      <c r="A57" s="145" t="s">
        <v>86</v>
      </c>
      <c r="B57" s="133"/>
      <c r="C57" s="134"/>
      <c r="D57" s="134"/>
      <c r="E57" s="135" t="s">
        <v>95</v>
      </c>
      <c r="F57" s="135"/>
      <c r="G57" s="135"/>
      <c r="H57" s="135"/>
      <c r="I57" s="135"/>
      <c r="J57" s="134"/>
      <c r="K57" s="135" t="s">
        <v>96</v>
      </c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7">
        <f>'D.1.4.2 - Elektroinstalac...'!J29</f>
        <v>0</v>
      </c>
      <c r="AH57" s="134"/>
      <c r="AI57" s="134"/>
      <c r="AJ57" s="134"/>
      <c r="AK57" s="134"/>
      <c r="AL57" s="134"/>
      <c r="AM57" s="134"/>
      <c r="AN57" s="137">
        <f>SUM(AG57,AT57)</f>
        <v>0</v>
      </c>
      <c r="AO57" s="134"/>
      <c r="AP57" s="134"/>
      <c r="AQ57" s="138" t="s">
        <v>84</v>
      </c>
      <c r="AR57" s="139"/>
      <c r="AS57" s="140">
        <v>0</v>
      </c>
      <c r="AT57" s="141">
        <f>ROUND(SUM(AV57:AW57),2)</f>
        <v>0</v>
      </c>
      <c r="AU57" s="142">
        <f>'D.1.4.2 - Elektroinstalac...'!P83</f>
        <v>0</v>
      </c>
      <c r="AV57" s="141">
        <f>'D.1.4.2 - Elektroinstalac...'!J32</f>
        <v>0</v>
      </c>
      <c r="AW57" s="141">
        <f>'D.1.4.2 - Elektroinstalac...'!J33</f>
        <v>0</v>
      </c>
      <c r="AX57" s="141">
        <f>'D.1.4.2 - Elektroinstalac...'!J34</f>
        <v>0</v>
      </c>
      <c r="AY57" s="141">
        <f>'D.1.4.2 - Elektroinstalac...'!J35</f>
        <v>0</v>
      </c>
      <c r="AZ57" s="141">
        <f>'D.1.4.2 - Elektroinstalac...'!F32</f>
        <v>0</v>
      </c>
      <c r="BA57" s="141">
        <f>'D.1.4.2 - Elektroinstalac...'!F33</f>
        <v>0</v>
      </c>
      <c r="BB57" s="141">
        <f>'D.1.4.2 - Elektroinstalac...'!F34</f>
        <v>0</v>
      </c>
      <c r="BC57" s="141">
        <f>'D.1.4.2 - Elektroinstalac...'!F35</f>
        <v>0</v>
      </c>
      <c r="BD57" s="143">
        <f>'D.1.4.2 - Elektroinstalac...'!F36</f>
        <v>0</v>
      </c>
      <c r="BT57" s="144" t="s">
        <v>81</v>
      </c>
      <c r="BV57" s="144" t="s">
        <v>74</v>
      </c>
      <c r="BW57" s="144" t="s">
        <v>97</v>
      </c>
      <c r="BX57" s="144" t="s">
        <v>80</v>
      </c>
      <c r="CL57" s="144" t="s">
        <v>21</v>
      </c>
    </row>
    <row r="58" s="5" customFormat="1" ht="16.5" customHeight="1">
      <c r="A58" s="145" t="s">
        <v>86</v>
      </c>
      <c r="B58" s="120"/>
      <c r="C58" s="121"/>
      <c r="D58" s="122" t="s">
        <v>98</v>
      </c>
      <c r="E58" s="122"/>
      <c r="F58" s="122"/>
      <c r="G58" s="122"/>
      <c r="H58" s="122"/>
      <c r="I58" s="123"/>
      <c r="J58" s="122" t="s">
        <v>99</v>
      </c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5">
        <f>'VON - Vedlejší a ostatní ...'!J27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98</v>
      </c>
      <c r="AR58" s="127"/>
      <c r="AS58" s="146">
        <v>0</v>
      </c>
      <c r="AT58" s="147">
        <f>ROUND(SUM(AV58:AW58),2)</f>
        <v>0</v>
      </c>
      <c r="AU58" s="148">
        <f>'VON - Vedlejší a ostatní ...'!P77</f>
        <v>0</v>
      </c>
      <c r="AV58" s="147">
        <f>'VON - Vedlejší a ostatní ...'!J30</f>
        <v>0</v>
      </c>
      <c r="AW58" s="147">
        <f>'VON - Vedlejší a ostatní ...'!J31</f>
        <v>0</v>
      </c>
      <c r="AX58" s="147">
        <f>'VON - Vedlejší a ostatní ...'!J32</f>
        <v>0</v>
      </c>
      <c r="AY58" s="147">
        <f>'VON - Vedlejší a ostatní ...'!J33</f>
        <v>0</v>
      </c>
      <c r="AZ58" s="147">
        <f>'VON - Vedlejší a ostatní ...'!F30</f>
        <v>0</v>
      </c>
      <c r="BA58" s="147">
        <f>'VON - Vedlejší a ostatní ...'!F31</f>
        <v>0</v>
      </c>
      <c r="BB58" s="147">
        <f>'VON - Vedlejší a ostatní ...'!F32</f>
        <v>0</v>
      </c>
      <c r="BC58" s="147">
        <f>'VON - Vedlejší a ostatní ...'!F33</f>
        <v>0</v>
      </c>
      <c r="BD58" s="149">
        <f>'VON - Vedlejší a ostatní ...'!F34</f>
        <v>0</v>
      </c>
      <c r="BT58" s="132" t="s">
        <v>79</v>
      </c>
      <c r="BV58" s="132" t="s">
        <v>74</v>
      </c>
      <c r="BW58" s="132" t="s">
        <v>100</v>
      </c>
      <c r="BX58" s="132" t="s">
        <v>7</v>
      </c>
      <c r="CL58" s="132" t="s">
        <v>21</v>
      </c>
      <c r="CM58" s="132" t="s">
        <v>81</v>
      </c>
    </row>
    <row r="59" s="1" customFormat="1" ht="30" customHeight="1">
      <c r="B59" s="47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3"/>
    </row>
    <row r="60" s="1" customFormat="1" ht="6.96" customHeight="1">
      <c r="B60" s="68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73"/>
    </row>
  </sheetData>
  <sheetProtection sheet="1" formatColumns="0" formatRows="0" objects="1" scenarios="1" spinCount="100000" saltValue="n80p15PLdENB9pEcvlNBhZqBLTs1A2VJa4O8oAbpXJkJDA0eZ9488laQU0UTofzJzmzBXgzWjxBzrnt2nisdXw==" hashValue="sYolhcsQ6VI2/JnVOUF/3wjy0K9qg4cV8aN2+AEyNuastwthJLXzUd5ws/dE8NOLtYJa6U6mBUjS1ECYUJRjzg==" algorithmName="SHA-512" password="CC35"/>
  <mergeCells count="6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7:AP57"/>
    <mergeCell ref="AN53:AP53"/>
    <mergeCell ref="AN52:AP52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7:AM57"/>
    <mergeCell ref="AN58:AP58"/>
    <mergeCell ref="AG58:AM58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D58:H58"/>
    <mergeCell ref="C49:G49"/>
    <mergeCell ref="D52:H52"/>
    <mergeCell ref="E53:I53"/>
    <mergeCell ref="F54:J54"/>
    <mergeCell ref="F55:J55"/>
    <mergeCell ref="F56:J56"/>
    <mergeCell ref="E57:I57"/>
    <mergeCell ref="AM46:AP46"/>
    <mergeCell ref="AS46:AT48"/>
    <mergeCell ref="AN49:AP49"/>
    <mergeCell ref="L42:AO42"/>
    <mergeCell ref="AM44:AN44"/>
    <mergeCell ref="I49:AF49"/>
    <mergeCell ref="AG49:AM49"/>
    <mergeCell ref="K53:AF53"/>
    <mergeCell ref="L54:AF54"/>
    <mergeCell ref="L55:AF55"/>
    <mergeCell ref="L56:AF56"/>
    <mergeCell ref="K57:AF57"/>
    <mergeCell ref="J58:AF58"/>
  </mergeCells>
  <hyperlinks>
    <hyperlink ref="K1:S1" location="C2" display="1) Rekapitulace stavby"/>
    <hyperlink ref="W1:AI1" location="C51" display="2) Rekapitulace objektů stavby a soupisů prací"/>
    <hyperlink ref="A54" location="'D.1.4.1 - Zařízení pro vy...'!C2" display="/"/>
    <hyperlink ref="A55" location="'D.1.4.1.1 - Stavební příp...'!C2" display="/"/>
    <hyperlink ref="A56" location="'D.1.4.1.2 - Kryty radiáto...'!C2" display="/"/>
    <hyperlink ref="A57" location="'D.1.4.2 - Elektroinstalac...'!C2" display="/"/>
    <hyperlink ref="A58" location="'VON - Vedlejší a ostatní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101</v>
      </c>
      <c r="G1" s="153" t="s">
        <v>102</v>
      </c>
      <c r="H1" s="153"/>
      <c r="I1" s="154"/>
      <c r="J1" s="153" t="s">
        <v>103</v>
      </c>
      <c r="K1" s="152" t="s">
        <v>104</v>
      </c>
      <c r="L1" s="153" t="s">
        <v>105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85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81</v>
      </c>
    </row>
    <row r="4" ht="36.96" customHeight="1">
      <c r="B4" s="29"/>
      <c r="C4" s="30"/>
      <c r="D4" s="31" t="s">
        <v>106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ZŠ Marjánka, rekonstrukce otopného systému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107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7"/>
      <c r="C9" s="48"/>
      <c r="D9" s="48"/>
      <c r="E9" s="157" t="s">
        <v>108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1" t="s">
        <v>109</v>
      </c>
      <c r="E10" s="48"/>
      <c r="F10" s="48"/>
      <c r="G10" s="48"/>
      <c r="H10" s="48"/>
      <c r="I10" s="158"/>
      <c r="J10" s="48"/>
      <c r="K10" s="52"/>
    </row>
    <row r="11" s="1" customFormat="1" ht="36.96" customHeight="1">
      <c r="B11" s="47"/>
      <c r="C11" s="48"/>
      <c r="D11" s="48"/>
      <c r="E11" s="159" t="s">
        <v>110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60" t="s">
        <v>25</v>
      </c>
      <c r="J14" s="161" t="str">
        <f>'Rekapitulace stavby'!AN8</f>
        <v>15. 4. 2019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">
        <v>21</v>
      </c>
      <c r="K16" s="52"/>
    </row>
    <row r="17" s="1" customFormat="1" ht="18" customHeight="1">
      <c r="B17" s="47"/>
      <c r="C17" s="48"/>
      <c r="D17" s="48"/>
      <c r="E17" s="36" t="s">
        <v>29</v>
      </c>
      <c r="F17" s="48"/>
      <c r="G17" s="48"/>
      <c r="H17" s="48"/>
      <c r="I17" s="160" t="s">
        <v>30</v>
      </c>
      <c r="J17" s="36" t="s">
        <v>21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">
        <v>21</v>
      </c>
      <c r="K22" s="52"/>
    </row>
    <row r="23" s="1" customFormat="1" ht="18" customHeight="1">
      <c r="B23" s="47"/>
      <c r="C23" s="48"/>
      <c r="D23" s="48"/>
      <c r="E23" s="36" t="s">
        <v>34</v>
      </c>
      <c r="F23" s="48"/>
      <c r="G23" s="48"/>
      <c r="H23" s="48"/>
      <c r="I23" s="160" t="s">
        <v>30</v>
      </c>
      <c r="J23" s="36" t="s">
        <v>21</v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36</v>
      </c>
      <c r="E25" s="48"/>
      <c r="F25" s="48"/>
      <c r="G25" s="48"/>
      <c r="H25" s="48"/>
      <c r="I25" s="158"/>
      <c r="J25" s="48"/>
      <c r="K25" s="52"/>
    </row>
    <row r="26" s="7" customFormat="1" ht="16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38</v>
      </c>
      <c r="E29" s="48"/>
      <c r="F29" s="48"/>
      <c r="G29" s="48"/>
      <c r="H29" s="48"/>
      <c r="I29" s="158"/>
      <c r="J29" s="169">
        <f>ROUND(J104,2)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40</v>
      </c>
      <c r="G31" s="48"/>
      <c r="H31" s="48"/>
      <c r="I31" s="170" t="s">
        <v>39</v>
      </c>
      <c r="J31" s="53" t="s">
        <v>41</v>
      </c>
      <c r="K31" s="52"/>
    </row>
    <row r="32" s="1" customFormat="1" ht="14.4" customHeight="1">
      <c r="B32" s="47"/>
      <c r="C32" s="48"/>
      <c r="D32" s="56" t="s">
        <v>42</v>
      </c>
      <c r="E32" s="56" t="s">
        <v>43</v>
      </c>
      <c r="F32" s="171">
        <f>ROUND(SUM(BE104:BE434), 2)</f>
        <v>0</v>
      </c>
      <c r="G32" s="48"/>
      <c r="H32" s="48"/>
      <c r="I32" s="172">
        <v>0.20999999999999999</v>
      </c>
      <c r="J32" s="171">
        <f>ROUND(ROUND((SUM(BE104:BE434)), 2)*I32, 2)</f>
        <v>0</v>
      </c>
      <c r="K32" s="52"/>
    </row>
    <row r="33" s="1" customFormat="1" ht="14.4" customHeight="1">
      <c r="B33" s="47"/>
      <c r="C33" s="48"/>
      <c r="D33" s="48"/>
      <c r="E33" s="56" t="s">
        <v>44</v>
      </c>
      <c r="F33" s="171">
        <f>ROUND(SUM(BF104:BF434), 2)</f>
        <v>0</v>
      </c>
      <c r="G33" s="48"/>
      <c r="H33" s="48"/>
      <c r="I33" s="172">
        <v>0.14999999999999999</v>
      </c>
      <c r="J33" s="171">
        <f>ROUND(ROUND((SUM(BF104:BF434)),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45</v>
      </c>
      <c r="F34" s="171">
        <f>ROUND(SUM(BG104:BG434),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46</v>
      </c>
      <c r="F35" s="171">
        <f>ROUND(SUM(BH104:BH434),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47</v>
      </c>
      <c r="F36" s="171">
        <f>ROUND(SUM(BI104:BI434),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48</v>
      </c>
      <c r="E38" s="99"/>
      <c r="F38" s="99"/>
      <c r="G38" s="175" t="s">
        <v>49</v>
      </c>
      <c r="H38" s="176" t="s">
        <v>50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111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6.5" customHeight="1">
      <c r="B47" s="47"/>
      <c r="C47" s="48"/>
      <c r="D47" s="48"/>
      <c r="E47" s="157" t="str">
        <f>E7</f>
        <v>ZŠ Marjánka, rekonstrukce otopného systému</v>
      </c>
      <c r="F47" s="41"/>
      <c r="G47" s="41"/>
      <c r="H47" s="41"/>
      <c r="I47" s="158"/>
      <c r="J47" s="48"/>
      <c r="K47" s="52"/>
    </row>
    <row r="48">
      <c r="B48" s="29"/>
      <c r="C48" s="41" t="s">
        <v>107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7"/>
      <c r="C49" s="48"/>
      <c r="D49" s="48"/>
      <c r="E49" s="157" t="s">
        <v>108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109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7.25" customHeight="1">
      <c r="B51" s="47"/>
      <c r="C51" s="48"/>
      <c r="D51" s="48"/>
      <c r="E51" s="159" t="str">
        <f>E11</f>
        <v xml:space="preserve">D.1.4.1 - Zařízení pro vytápění 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Bělohorská 417/52, Praha 6, Břevnov</v>
      </c>
      <c r="G53" s="48"/>
      <c r="H53" s="48"/>
      <c r="I53" s="160" t="s">
        <v>25</v>
      </c>
      <c r="J53" s="161" t="str">
        <f>IF(J14="","",J14)</f>
        <v>15. 4. 2019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>Úřad městské části Praha 6</v>
      </c>
      <c r="G55" s="48"/>
      <c r="H55" s="48"/>
      <c r="I55" s="160" t="s">
        <v>33</v>
      </c>
      <c r="J55" s="45" t="str">
        <f>E23</f>
        <v>Hynek Charvát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112</v>
      </c>
      <c r="D58" s="173"/>
      <c r="E58" s="173"/>
      <c r="F58" s="173"/>
      <c r="G58" s="173"/>
      <c r="H58" s="173"/>
      <c r="I58" s="187"/>
      <c r="J58" s="188" t="s">
        <v>113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114</v>
      </c>
      <c r="D60" s="48"/>
      <c r="E60" s="48"/>
      <c r="F60" s="48"/>
      <c r="G60" s="48"/>
      <c r="H60" s="48"/>
      <c r="I60" s="158"/>
      <c r="J60" s="169">
        <f>J104</f>
        <v>0</v>
      </c>
      <c r="K60" s="52"/>
      <c r="AU60" s="25" t="s">
        <v>115</v>
      </c>
    </row>
    <row r="61" s="8" customFormat="1" ht="24.96" customHeight="1">
      <c r="B61" s="191"/>
      <c r="C61" s="192"/>
      <c r="D61" s="193" t="s">
        <v>116</v>
      </c>
      <c r="E61" s="194"/>
      <c r="F61" s="194"/>
      <c r="G61" s="194"/>
      <c r="H61" s="194"/>
      <c r="I61" s="195"/>
      <c r="J61" s="196">
        <f>J105</f>
        <v>0</v>
      </c>
      <c r="K61" s="197"/>
    </row>
    <row r="62" s="8" customFormat="1" ht="24.96" customHeight="1">
      <c r="B62" s="191"/>
      <c r="C62" s="192"/>
      <c r="D62" s="193" t="s">
        <v>117</v>
      </c>
      <c r="E62" s="194"/>
      <c r="F62" s="194"/>
      <c r="G62" s="194"/>
      <c r="H62" s="194"/>
      <c r="I62" s="195"/>
      <c r="J62" s="196">
        <f>J128</f>
        <v>0</v>
      </c>
      <c r="K62" s="197"/>
    </row>
    <row r="63" s="8" customFormat="1" ht="24.96" customHeight="1">
      <c r="B63" s="191"/>
      <c r="C63" s="192"/>
      <c r="D63" s="193" t="s">
        <v>118</v>
      </c>
      <c r="E63" s="194"/>
      <c r="F63" s="194"/>
      <c r="G63" s="194"/>
      <c r="H63" s="194"/>
      <c r="I63" s="195"/>
      <c r="J63" s="196">
        <f>J135</f>
        <v>0</v>
      </c>
      <c r="K63" s="197"/>
    </row>
    <row r="64" s="8" customFormat="1" ht="24.96" customHeight="1">
      <c r="B64" s="191"/>
      <c r="C64" s="192"/>
      <c r="D64" s="193" t="s">
        <v>119</v>
      </c>
      <c r="E64" s="194"/>
      <c r="F64" s="194"/>
      <c r="G64" s="194"/>
      <c r="H64" s="194"/>
      <c r="I64" s="195"/>
      <c r="J64" s="196">
        <f>J146</f>
        <v>0</v>
      </c>
      <c r="K64" s="197"/>
    </row>
    <row r="65" s="8" customFormat="1" ht="24.96" customHeight="1">
      <c r="B65" s="191"/>
      <c r="C65" s="192"/>
      <c r="D65" s="193" t="s">
        <v>120</v>
      </c>
      <c r="E65" s="194"/>
      <c r="F65" s="194"/>
      <c r="G65" s="194"/>
      <c r="H65" s="194"/>
      <c r="I65" s="195"/>
      <c r="J65" s="196">
        <f>J157</f>
        <v>0</v>
      </c>
      <c r="K65" s="197"/>
    </row>
    <row r="66" s="8" customFormat="1" ht="24.96" customHeight="1">
      <c r="B66" s="191"/>
      <c r="C66" s="192"/>
      <c r="D66" s="193" t="s">
        <v>121</v>
      </c>
      <c r="E66" s="194"/>
      <c r="F66" s="194"/>
      <c r="G66" s="194"/>
      <c r="H66" s="194"/>
      <c r="I66" s="195"/>
      <c r="J66" s="196">
        <f>J166</f>
        <v>0</v>
      </c>
      <c r="K66" s="197"/>
    </row>
    <row r="67" s="8" customFormat="1" ht="24.96" customHeight="1">
      <c r="B67" s="191"/>
      <c r="C67" s="192"/>
      <c r="D67" s="193" t="s">
        <v>122</v>
      </c>
      <c r="E67" s="194"/>
      <c r="F67" s="194"/>
      <c r="G67" s="194"/>
      <c r="H67" s="194"/>
      <c r="I67" s="195"/>
      <c r="J67" s="196">
        <f>J207</f>
        <v>0</v>
      </c>
      <c r="K67" s="197"/>
    </row>
    <row r="68" s="8" customFormat="1" ht="24.96" customHeight="1">
      <c r="B68" s="191"/>
      <c r="C68" s="192"/>
      <c r="D68" s="193" t="s">
        <v>123</v>
      </c>
      <c r="E68" s="194"/>
      <c r="F68" s="194"/>
      <c r="G68" s="194"/>
      <c r="H68" s="194"/>
      <c r="I68" s="195"/>
      <c r="J68" s="196">
        <f>J258</f>
        <v>0</v>
      </c>
      <c r="K68" s="197"/>
    </row>
    <row r="69" s="9" customFormat="1" ht="19.92" customHeight="1">
      <c r="B69" s="198"/>
      <c r="C69" s="199"/>
      <c r="D69" s="200" t="s">
        <v>124</v>
      </c>
      <c r="E69" s="201"/>
      <c r="F69" s="201"/>
      <c r="G69" s="201"/>
      <c r="H69" s="201"/>
      <c r="I69" s="202"/>
      <c r="J69" s="203">
        <f>J285</f>
        <v>0</v>
      </c>
      <c r="K69" s="204"/>
    </row>
    <row r="70" s="9" customFormat="1" ht="14.88" customHeight="1">
      <c r="B70" s="198"/>
      <c r="C70" s="199"/>
      <c r="D70" s="200" t="s">
        <v>125</v>
      </c>
      <c r="E70" s="201"/>
      <c r="F70" s="201"/>
      <c r="G70" s="201"/>
      <c r="H70" s="201"/>
      <c r="I70" s="202"/>
      <c r="J70" s="203">
        <f>J286</f>
        <v>0</v>
      </c>
      <c r="K70" s="204"/>
    </row>
    <row r="71" s="9" customFormat="1" ht="14.88" customHeight="1">
      <c r="B71" s="198"/>
      <c r="C71" s="199"/>
      <c r="D71" s="200" t="s">
        <v>126</v>
      </c>
      <c r="E71" s="201"/>
      <c r="F71" s="201"/>
      <c r="G71" s="201"/>
      <c r="H71" s="201"/>
      <c r="I71" s="202"/>
      <c r="J71" s="203">
        <f>J315</f>
        <v>0</v>
      </c>
      <c r="K71" s="204"/>
    </row>
    <row r="72" s="9" customFormat="1" ht="14.88" customHeight="1">
      <c r="B72" s="198"/>
      <c r="C72" s="199"/>
      <c r="D72" s="200" t="s">
        <v>127</v>
      </c>
      <c r="E72" s="201"/>
      <c r="F72" s="201"/>
      <c r="G72" s="201"/>
      <c r="H72" s="201"/>
      <c r="I72" s="202"/>
      <c r="J72" s="203">
        <f>J366</f>
        <v>0</v>
      </c>
      <c r="K72" s="204"/>
    </row>
    <row r="73" s="8" customFormat="1" ht="24.96" customHeight="1">
      <c r="B73" s="191"/>
      <c r="C73" s="192"/>
      <c r="D73" s="193" t="s">
        <v>128</v>
      </c>
      <c r="E73" s="194"/>
      <c r="F73" s="194"/>
      <c r="G73" s="194"/>
      <c r="H73" s="194"/>
      <c r="I73" s="195"/>
      <c r="J73" s="196">
        <f>J395</f>
        <v>0</v>
      </c>
      <c r="K73" s="197"/>
    </row>
    <row r="74" s="8" customFormat="1" ht="24.96" customHeight="1">
      <c r="B74" s="191"/>
      <c r="C74" s="192"/>
      <c r="D74" s="193" t="s">
        <v>129</v>
      </c>
      <c r="E74" s="194"/>
      <c r="F74" s="194"/>
      <c r="G74" s="194"/>
      <c r="H74" s="194"/>
      <c r="I74" s="195"/>
      <c r="J74" s="196">
        <f>J400</f>
        <v>0</v>
      </c>
      <c r="K74" s="197"/>
    </row>
    <row r="75" s="8" customFormat="1" ht="24.96" customHeight="1">
      <c r="B75" s="191"/>
      <c r="C75" s="192"/>
      <c r="D75" s="193" t="s">
        <v>130</v>
      </c>
      <c r="E75" s="194"/>
      <c r="F75" s="194"/>
      <c r="G75" s="194"/>
      <c r="H75" s="194"/>
      <c r="I75" s="195"/>
      <c r="J75" s="196">
        <f>J405</f>
        <v>0</v>
      </c>
      <c r="K75" s="197"/>
    </row>
    <row r="76" s="8" customFormat="1" ht="24.96" customHeight="1">
      <c r="B76" s="191"/>
      <c r="C76" s="192"/>
      <c r="D76" s="193" t="s">
        <v>116</v>
      </c>
      <c r="E76" s="194"/>
      <c r="F76" s="194"/>
      <c r="G76" s="194"/>
      <c r="H76" s="194"/>
      <c r="I76" s="195"/>
      <c r="J76" s="196">
        <f>J414</f>
        <v>0</v>
      </c>
      <c r="K76" s="197"/>
    </row>
    <row r="77" s="8" customFormat="1" ht="24.96" customHeight="1">
      <c r="B77" s="191"/>
      <c r="C77" s="192"/>
      <c r="D77" s="193" t="s">
        <v>119</v>
      </c>
      <c r="E77" s="194"/>
      <c r="F77" s="194"/>
      <c r="G77" s="194"/>
      <c r="H77" s="194"/>
      <c r="I77" s="195"/>
      <c r="J77" s="196">
        <f>J417</f>
        <v>0</v>
      </c>
      <c r="K77" s="197"/>
    </row>
    <row r="78" s="8" customFormat="1" ht="24.96" customHeight="1">
      <c r="B78" s="191"/>
      <c r="C78" s="192"/>
      <c r="D78" s="193" t="s">
        <v>120</v>
      </c>
      <c r="E78" s="194"/>
      <c r="F78" s="194"/>
      <c r="G78" s="194"/>
      <c r="H78" s="194"/>
      <c r="I78" s="195"/>
      <c r="J78" s="196">
        <f>J420</f>
        <v>0</v>
      </c>
      <c r="K78" s="197"/>
    </row>
    <row r="79" s="8" customFormat="1" ht="24.96" customHeight="1">
      <c r="B79" s="191"/>
      <c r="C79" s="192"/>
      <c r="D79" s="193" t="s">
        <v>121</v>
      </c>
      <c r="E79" s="194"/>
      <c r="F79" s="194"/>
      <c r="G79" s="194"/>
      <c r="H79" s="194"/>
      <c r="I79" s="195"/>
      <c r="J79" s="196">
        <f>J423</f>
        <v>0</v>
      </c>
      <c r="K79" s="197"/>
    </row>
    <row r="80" s="8" customFormat="1" ht="24.96" customHeight="1">
      <c r="B80" s="191"/>
      <c r="C80" s="192"/>
      <c r="D80" s="193" t="s">
        <v>122</v>
      </c>
      <c r="E80" s="194"/>
      <c r="F80" s="194"/>
      <c r="G80" s="194"/>
      <c r="H80" s="194"/>
      <c r="I80" s="195"/>
      <c r="J80" s="196">
        <f>J426</f>
        <v>0</v>
      </c>
      <c r="K80" s="197"/>
    </row>
    <row r="81" s="8" customFormat="1" ht="24.96" customHeight="1">
      <c r="B81" s="191"/>
      <c r="C81" s="192"/>
      <c r="D81" s="193" t="s">
        <v>123</v>
      </c>
      <c r="E81" s="194"/>
      <c r="F81" s="194"/>
      <c r="G81" s="194"/>
      <c r="H81" s="194"/>
      <c r="I81" s="195"/>
      <c r="J81" s="196">
        <f>J429</f>
        <v>0</v>
      </c>
      <c r="K81" s="197"/>
    </row>
    <row r="82" s="8" customFormat="1" ht="24.96" customHeight="1">
      <c r="B82" s="191"/>
      <c r="C82" s="192"/>
      <c r="D82" s="193" t="s">
        <v>131</v>
      </c>
      <c r="E82" s="194"/>
      <c r="F82" s="194"/>
      <c r="G82" s="194"/>
      <c r="H82" s="194"/>
      <c r="I82" s="195"/>
      <c r="J82" s="196">
        <f>J432</f>
        <v>0</v>
      </c>
      <c r="K82" s="197"/>
    </row>
    <row r="83" s="1" customFormat="1" ht="21.84" customHeight="1">
      <c r="B83" s="47"/>
      <c r="C83" s="48"/>
      <c r="D83" s="48"/>
      <c r="E83" s="48"/>
      <c r="F83" s="48"/>
      <c r="G83" s="48"/>
      <c r="H83" s="48"/>
      <c r="I83" s="158"/>
      <c r="J83" s="48"/>
      <c r="K83" s="52"/>
    </row>
    <row r="84" s="1" customFormat="1" ht="6.96" customHeight="1">
      <c r="B84" s="68"/>
      <c r="C84" s="69"/>
      <c r="D84" s="69"/>
      <c r="E84" s="69"/>
      <c r="F84" s="69"/>
      <c r="G84" s="69"/>
      <c r="H84" s="69"/>
      <c r="I84" s="180"/>
      <c r="J84" s="69"/>
      <c r="K84" s="70"/>
    </row>
    <row r="88" s="1" customFormat="1" ht="6.96" customHeight="1">
      <c r="B88" s="71"/>
      <c r="C88" s="72"/>
      <c r="D88" s="72"/>
      <c r="E88" s="72"/>
      <c r="F88" s="72"/>
      <c r="G88" s="72"/>
      <c r="H88" s="72"/>
      <c r="I88" s="183"/>
      <c r="J88" s="72"/>
      <c r="K88" s="72"/>
      <c r="L88" s="73"/>
    </row>
    <row r="89" s="1" customFormat="1" ht="36.96" customHeight="1">
      <c r="B89" s="47"/>
      <c r="C89" s="74" t="s">
        <v>132</v>
      </c>
      <c r="D89" s="75"/>
      <c r="E89" s="75"/>
      <c r="F89" s="75"/>
      <c r="G89" s="75"/>
      <c r="H89" s="75"/>
      <c r="I89" s="205"/>
      <c r="J89" s="75"/>
      <c r="K89" s="75"/>
      <c r="L89" s="73"/>
    </row>
    <row r="90" s="1" customFormat="1" ht="6.96" customHeight="1">
      <c r="B90" s="47"/>
      <c r="C90" s="75"/>
      <c r="D90" s="75"/>
      <c r="E90" s="75"/>
      <c r="F90" s="75"/>
      <c r="G90" s="75"/>
      <c r="H90" s="75"/>
      <c r="I90" s="205"/>
      <c r="J90" s="75"/>
      <c r="K90" s="75"/>
      <c r="L90" s="73"/>
    </row>
    <row r="91" s="1" customFormat="1" ht="14.4" customHeight="1">
      <c r="B91" s="47"/>
      <c r="C91" s="77" t="s">
        <v>18</v>
      </c>
      <c r="D91" s="75"/>
      <c r="E91" s="75"/>
      <c r="F91" s="75"/>
      <c r="G91" s="75"/>
      <c r="H91" s="75"/>
      <c r="I91" s="205"/>
      <c r="J91" s="75"/>
      <c r="K91" s="75"/>
      <c r="L91" s="73"/>
    </row>
    <row r="92" s="1" customFormat="1" ht="16.5" customHeight="1">
      <c r="B92" s="47"/>
      <c r="C92" s="75"/>
      <c r="D92" s="75"/>
      <c r="E92" s="206" t="str">
        <f>E7</f>
        <v>ZŠ Marjánka, rekonstrukce otopného systému</v>
      </c>
      <c r="F92" s="77"/>
      <c r="G92" s="77"/>
      <c r="H92" s="77"/>
      <c r="I92" s="205"/>
      <c r="J92" s="75"/>
      <c r="K92" s="75"/>
      <c r="L92" s="73"/>
    </row>
    <row r="93">
      <c r="B93" s="29"/>
      <c r="C93" s="77" t="s">
        <v>107</v>
      </c>
      <c r="D93" s="207"/>
      <c r="E93" s="207"/>
      <c r="F93" s="207"/>
      <c r="G93" s="207"/>
      <c r="H93" s="207"/>
      <c r="I93" s="150"/>
      <c r="J93" s="207"/>
      <c r="K93" s="207"/>
      <c r="L93" s="208"/>
    </row>
    <row r="94" s="1" customFormat="1" ht="16.5" customHeight="1">
      <c r="B94" s="47"/>
      <c r="C94" s="75"/>
      <c r="D94" s="75"/>
      <c r="E94" s="206" t="s">
        <v>108</v>
      </c>
      <c r="F94" s="75"/>
      <c r="G94" s="75"/>
      <c r="H94" s="75"/>
      <c r="I94" s="205"/>
      <c r="J94" s="75"/>
      <c r="K94" s="75"/>
      <c r="L94" s="73"/>
    </row>
    <row r="95" s="1" customFormat="1" ht="14.4" customHeight="1">
      <c r="B95" s="47"/>
      <c r="C95" s="77" t="s">
        <v>109</v>
      </c>
      <c r="D95" s="75"/>
      <c r="E95" s="75"/>
      <c r="F95" s="75"/>
      <c r="G95" s="75"/>
      <c r="H95" s="75"/>
      <c r="I95" s="205"/>
      <c r="J95" s="75"/>
      <c r="K95" s="75"/>
      <c r="L95" s="73"/>
    </row>
    <row r="96" s="1" customFormat="1" ht="17.25" customHeight="1">
      <c r="B96" s="47"/>
      <c r="C96" s="75"/>
      <c r="D96" s="75"/>
      <c r="E96" s="83" t="str">
        <f>E11</f>
        <v xml:space="preserve">D.1.4.1 - Zařízení pro vytápění </v>
      </c>
      <c r="F96" s="75"/>
      <c r="G96" s="75"/>
      <c r="H96" s="75"/>
      <c r="I96" s="205"/>
      <c r="J96" s="75"/>
      <c r="K96" s="75"/>
      <c r="L96" s="73"/>
    </row>
    <row r="97" s="1" customFormat="1" ht="6.96" customHeight="1">
      <c r="B97" s="47"/>
      <c r="C97" s="75"/>
      <c r="D97" s="75"/>
      <c r="E97" s="75"/>
      <c r="F97" s="75"/>
      <c r="G97" s="75"/>
      <c r="H97" s="75"/>
      <c r="I97" s="205"/>
      <c r="J97" s="75"/>
      <c r="K97" s="75"/>
      <c r="L97" s="73"/>
    </row>
    <row r="98" s="1" customFormat="1" ht="18" customHeight="1">
      <c r="B98" s="47"/>
      <c r="C98" s="77" t="s">
        <v>23</v>
      </c>
      <c r="D98" s="75"/>
      <c r="E98" s="75"/>
      <c r="F98" s="209" t="str">
        <f>F14</f>
        <v>Bělohorská 417/52, Praha 6, Břevnov</v>
      </c>
      <c r="G98" s="75"/>
      <c r="H98" s="75"/>
      <c r="I98" s="210" t="s">
        <v>25</v>
      </c>
      <c r="J98" s="86" t="str">
        <f>IF(J14="","",J14)</f>
        <v>15. 4. 2019</v>
      </c>
      <c r="K98" s="75"/>
      <c r="L98" s="73"/>
    </row>
    <row r="99" s="1" customFormat="1" ht="6.96" customHeight="1">
      <c r="B99" s="47"/>
      <c r="C99" s="75"/>
      <c r="D99" s="75"/>
      <c r="E99" s="75"/>
      <c r="F99" s="75"/>
      <c r="G99" s="75"/>
      <c r="H99" s="75"/>
      <c r="I99" s="205"/>
      <c r="J99" s="75"/>
      <c r="K99" s="75"/>
      <c r="L99" s="73"/>
    </row>
    <row r="100" s="1" customFormat="1">
      <c r="B100" s="47"/>
      <c r="C100" s="77" t="s">
        <v>27</v>
      </c>
      <c r="D100" s="75"/>
      <c r="E100" s="75"/>
      <c r="F100" s="209" t="str">
        <f>E17</f>
        <v>Úřad městské části Praha 6</v>
      </c>
      <c r="G100" s="75"/>
      <c r="H100" s="75"/>
      <c r="I100" s="210" t="s">
        <v>33</v>
      </c>
      <c r="J100" s="209" t="str">
        <f>E23</f>
        <v>Hynek Charvát</v>
      </c>
      <c r="K100" s="75"/>
      <c r="L100" s="73"/>
    </row>
    <row r="101" s="1" customFormat="1" ht="14.4" customHeight="1">
      <c r="B101" s="47"/>
      <c r="C101" s="77" t="s">
        <v>31</v>
      </c>
      <c r="D101" s="75"/>
      <c r="E101" s="75"/>
      <c r="F101" s="209" t="str">
        <f>IF(E20="","",E20)</f>
        <v/>
      </c>
      <c r="G101" s="75"/>
      <c r="H101" s="75"/>
      <c r="I101" s="205"/>
      <c r="J101" s="75"/>
      <c r="K101" s="75"/>
      <c r="L101" s="73"/>
    </row>
    <row r="102" s="1" customFormat="1" ht="10.32" customHeight="1">
      <c r="B102" s="47"/>
      <c r="C102" s="75"/>
      <c r="D102" s="75"/>
      <c r="E102" s="75"/>
      <c r="F102" s="75"/>
      <c r="G102" s="75"/>
      <c r="H102" s="75"/>
      <c r="I102" s="205"/>
      <c r="J102" s="75"/>
      <c r="K102" s="75"/>
      <c r="L102" s="73"/>
    </row>
    <row r="103" s="10" customFormat="1" ht="29.28" customHeight="1">
      <c r="B103" s="211"/>
      <c r="C103" s="212" t="s">
        <v>133</v>
      </c>
      <c r="D103" s="213" t="s">
        <v>57</v>
      </c>
      <c r="E103" s="213" t="s">
        <v>53</v>
      </c>
      <c r="F103" s="213" t="s">
        <v>134</v>
      </c>
      <c r="G103" s="213" t="s">
        <v>135</v>
      </c>
      <c r="H103" s="213" t="s">
        <v>136</v>
      </c>
      <c r="I103" s="214" t="s">
        <v>137</v>
      </c>
      <c r="J103" s="213" t="s">
        <v>113</v>
      </c>
      <c r="K103" s="215" t="s">
        <v>138</v>
      </c>
      <c r="L103" s="216"/>
      <c r="M103" s="103" t="s">
        <v>139</v>
      </c>
      <c r="N103" s="104" t="s">
        <v>42</v>
      </c>
      <c r="O103" s="104" t="s">
        <v>140</v>
      </c>
      <c r="P103" s="104" t="s">
        <v>141</v>
      </c>
      <c r="Q103" s="104" t="s">
        <v>142</v>
      </c>
      <c r="R103" s="104" t="s">
        <v>143</v>
      </c>
      <c r="S103" s="104" t="s">
        <v>144</v>
      </c>
      <c r="T103" s="105" t="s">
        <v>145</v>
      </c>
    </row>
    <row r="104" s="1" customFormat="1" ht="29.28" customHeight="1">
      <c r="B104" s="47"/>
      <c r="C104" s="109" t="s">
        <v>114</v>
      </c>
      <c r="D104" s="75"/>
      <c r="E104" s="75"/>
      <c r="F104" s="75"/>
      <c r="G104" s="75"/>
      <c r="H104" s="75"/>
      <c r="I104" s="205"/>
      <c r="J104" s="217">
        <f>BK104</f>
        <v>0</v>
      </c>
      <c r="K104" s="75"/>
      <c r="L104" s="73"/>
      <c r="M104" s="106"/>
      <c r="N104" s="107"/>
      <c r="O104" s="107"/>
      <c r="P104" s="218">
        <f>P105+P128+P135+P146+P157+P166+P207+P258+P395+P400+P405+P414+P417+P420+P423+P426+P429+P432</f>
        <v>0</v>
      </c>
      <c r="Q104" s="107"/>
      <c r="R104" s="218">
        <f>R105+R128+R135+R146+R157+R166+R207+R258+R395+R400+R405+R414+R417+R420+R423+R426+R429+R432</f>
        <v>0</v>
      </c>
      <c r="S104" s="107"/>
      <c r="T104" s="219">
        <f>T105+T128+T135+T146+T157+T166+T207+T258+T395+T400+T405+T414+T417+T420+T423+T426+T429+T432</f>
        <v>0</v>
      </c>
      <c r="AT104" s="25" t="s">
        <v>71</v>
      </c>
      <c r="AU104" s="25" t="s">
        <v>115</v>
      </c>
      <c r="BK104" s="220">
        <f>BK105+BK128+BK135+BK146+BK157+BK166+BK207+BK258+BK395+BK400+BK405+BK414+BK417+BK420+BK423+BK426+BK429+BK432</f>
        <v>0</v>
      </c>
    </row>
    <row r="105" s="11" customFormat="1" ht="37.44001" customHeight="1">
      <c r="B105" s="221"/>
      <c r="C105" s="222"/>
      <c r="D105" s="223" t="s">
        <v>71</v>
      </c>
      <c r="E105" s="224" t="s">
        <v>146</v>
      </c>
      <c r="F105" s="224" t="s">
        <v>147</v>
      </c>
      <c r="G105" s="222"/>
      <c r="H105" s="222"/>
      <c r="I105" s="225"/>
      <c r="J105" s="226">
        <f>BK105</f>
        <v>0</v>
      </c>
      <c r="K105" s="222"/>
      <c r="L105" s="227"/>
      <c r="M105" s="228"/>
      <c r="N105" s="229"/>
      <c r="O105" s="229"/>
      <c r="P105" s="230">
        <f>SUM(P106:P127)</f>
        <v>0</v>
      </c>
      <c r="Q105" s="229"/>
      <c r="R105" s="230">
        <f>SUM(R106:R127)</f>
        <v>0</v>
      </c>
      <c r="S105" s="229"/>
      <c r="T105" s="231">
        <f>SUM(T106:T127)</f>
        <v>0</v>
      </c>
      <c r="AR105" s="232" t="s">
        <v>79</v>
      </c>
      <c r="AT105" s="233" t="s">
        <v>71</v>
      </c>
      <c r="AU105" s="233" t="s">
        <v>72</v>
      </c>
      <c r="AY105" s="232" t="s">
        <v>148</v>
      </c>
      <c r="BK105" s="234">
        <f>SUM(BK106:BK127)</f>
        <v>0</v>
      </c>
    </row>
    <row r="106" s="1" customFormat="1" ht="16.5" customHeight="1">
      <c r="B106" s="47"/>
      <c r="C106" s="235" t="s">
        <v>79</v>
      </c>
      <c r="D106" s="235" t="s">
        <v>149</v>
      </c>
      <c r="E106" s="236" t="s">
        <v>150</v>
      </c>
      <c r="F106" s="237" t="s">
        <v>151</v>
      </c>
      <c r="G106" s="238" t="s">
        <v>152</v>
      </c>
      <c r="H106" s="239">
        <v>300</v>
      </c>
      <c r="I106" s="240"/>
      <c r="J106" s="241">
        <f>ROUND(I106*H106,2)</f>
        <v>0</v>
      </c>
      <c r="K106" s="237" t="s">
        <v>153</v>
      </c>
      <c r="L106" s="73"/>
      <c r="M106" s="242" t="s">
        <v>21</v>
      </c>
      <c r="N106" s="243" t="s">
        <v>43</v>
      </c>
      <c r="O106" s="48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5" t="s">
        <v>154</v>
      </c>
      <c r="AT106" s="25" t="s">
        <v>149</v>
      </c>
      <c r="AU106" s="25" t="s">
        <v>79</v>
      </c>
      <c r="AY106" s="25" t="s">
        <v>148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5" t="s">
        <v>79</v>
      </c>
      <c r="BK106" s="246">
        <f>ROUND(I106*H106,2)</f>
        <v>0</v>
      </c>
      <c r="BL106" s="25" t="s">
        <v>154</v>
      </c>
      <c r="BM106" s="25" t="s">
        <v>81</v>
      </c>
    </row>
    <row r="107" s="1" customFormat="1">
      <c r="B107" s="47"/>
      <c r="C107" s="75"/>
      <c r="D107" s="247" t="s">
        <v>155</v>
      </c>
      <c r="E107" s="75"/>
      <c r="F107" s="248" t="s">
        <v>156</v>
      </c>
      <c r="G107" s="75"/>
      <c r="H107" s="75"/>
      <c r="I107" s="205"/>
      <c r="J107" s="75"/>
      <c r="K107" s="75"/>
      <c r="L107" s="73"/>
      <c r="M107" s="249"/>
      <c r="N107" s="48"/>
      <c r="O107" s="48"/>
      <c r="P107" s="48"/>
      <c r="Q107" s="48"/>
      <c r="R107" s="48"/>
      <c r="S107" s="48"/>
      <c r="T107" s="96"/>
      <c r="AT107" s="25" t="s">
        <v>155</v>
      </c>
      <c r="AU107" s="25" t="s">
        <v>79</v>
      </c>
    </row>
    <row r="108" s="1" customFormat="1" ht="16.5" customHeight="1">
      <c r="B108" s="47"/>
      <c r="C108" s="235" t="s">
        <v>81</v>
      </c>
      <c r="D108" s="235" t="s">
        <v>149</v>
      </c>
      <c r="E108" s="236" t="s">
        <v>157</v>
      </c>
      <c r="F108" s="237" t="s">
        <v>158</v>
      </c>
      <c r="G108" s="238" t="s">
        <v>159</v>
      </c>
      <c r="H108" s="239">
        <v>1692</v>
      </c>
      <c r="I108" s="240"/>
      <c r="J108" s="241">
        <f>ROUND(I108*H108,2)</f>
        <v>0</v>
      </c>
      <c r="K108" s="237" t="s">
        <v>160</v>
      </c>
      <c r="L108" s="73"/>
      <c r="M108" s="242" t="s">
        <v>21</v>
      </c>
      <c r="N108" s="243" t="s">
        <v>43</v>
      </c>
      <c r="O108" s="48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5" t="s">
        <v>154</v>
      </c>
      <c r="AT108" s="25" t="s">
        <v>149</v>
      </c>
      <c r="AU108" s="25" t="s">
        <v>79</v>
      </c>
      <c r="AY108" s="25" t="s">
        <v>148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5" t="s">
        <v>79</v>
      </c>
      <c r="BK108" s="246">
        <f>ROUND(I108*H108,2)</f>
        <v>0</v>
      </c>
      <c r="BL108" s="25" t="s">
        <v>154</v>
      </c>
      <c r="BM108" s="25" t="s">
        <v>154</v>
      </c>
    </row>
    <row r="109" s="1" customFormat="1">
      <c r="B109" s="47"/>
      <c r="C109" s="75"/>
      <c r="D109" s="247" t="s">
        <v>155</v>
      </c>
      <c r="E109" s="75"/>
      <c r="F109" s="248" t="s">
        <v>158</v>
      </c>
      <c r="G109" s="75"/>
      <c r="H109" s="75"/>
      <c r="I109" s="205"/>
      <c r="J109" s="75"/>
      <c r="K109" s="75"/>
      <c r="L109" s="73"/>
      <c r="M109" s="249"/>
      <c r="N109" s="48"/>
      <c r="O109" s="48"/>
      <c r="P109" s="48"/>
      <c r="Q109" s="48"/>
      <c r="R109" s="48"/>
      <c r="S109" s="48"/>
      <c r="T109" s="96"/>
      <c r="AT109" s="25" t="s">
        <v>155</v>
      </c>
      <c r="AU109" s="25" t="s">
        <v>79</v>
      </c>
    </row>
    <row r="110" s="1" customFormat="1" ht="16.5" customHeight="1">
      <c r="B110" s="47"/>
      <c r="C110" s="235" t="s">
        <v>87</v>
      </c>
      <c r="D110" s="235" t="s">
        <v>149</v>
      </c>
      <c r="E110" s="236" t="s">
        <v>161</v>
      </c>
      <c r="F110" s="237" t="s">
        <v>162</v>
      </c>
      <c r="G110" s="238" t="s">
        <v>159</v>
      </c>
      <c r="H110" s="239">
        <v>340</v>
      </c>
      <c r="I110" s="240"/>
      <c r="J110" s="241">
        <f>ROUND(I110*H110,2)</f>
        <v>0</v>
      </c>
      <c r="K110" s="237" t="s">
        <v>160</v>
      </c>
      <c r="L110" s="73"/>
      <c r="M110" s="242" t="s">
        <v>21</v>
      </c>
      <c r="N110" s="243" t="s">
        <v>43</v>
      </c>
      <c r="O110" s="48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5" t="s">
        <v>154</v>
      </c>
      <c r="AT110" s="25" t="s">
        <v>149</v>
      </c>
      <c r="AU110" s="25" t="s">
        <v>79</v>
      </c>
      <c r="AY110" s="25" t="s">
        <v>148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5" t="s">
        <v>79</v>
      </c>
      <c r="BK110" s="246">
        <f>ROUND(I110*H110,2)</f>
        <v>0</v>
      </c>
      <c r="BL110" s="25" t="s">
        <v>154</v>
      </c>
      <c r="BM110" s="25" t="s">
        <v>163</v>
      </c>
    </row>
    <row r="111" s="1" customFormat="1">
      <c r="B111" s="47"/>
      <c r="C111" s="75"/>
      <c r="D111" s="247" t="s">
        <v>155</v>
      </c>
      <c r="E111" s="75"/>
      <c r="F111" s="248" t="s">
        <v>162</v>
      </c>
      <c r="G111" s="75"/>
      <c r="H111" s="75"/>
      <c r="I111" s="205"/>
      <c r="J111" s="75"/>
      <c r="K111" s="75"/>
      <c r="L111" s="73"/>
      <c r="M111" s="249"/>
      <c r="N111" s="48"/>
      <c r="O111" s="48"/>
      <c r="P111" s="48"/>
      <c r="Q111" s="48"/>
      <c r="R111" s="48"/>
      <c r="S111" s="48"/>
      <c r="T111" s="96"/>
      <c r="AT111" s="25" t="s">
        <v>155</v>
      </c>
      <c r="AU111" s="25" t="s">
        <v>79</v>
      </c>
    </row>
    <row r="112" s="1" customFormat="1" ht="16.5" customHeight="1">
      <c r="B112" s="47"/>
      <c r="C112" s="235" t="s">
        <v>154</v>
      </c>
      <c r="D112" s="235" t="s">
        <v>149</v>
      </c>
      <c r="E112" s="236" t="s">
        <v>164</v>
      </c>
      <c r="F112" s="237" t="s">
        <v>165</v>
      </c>
      <c r="G112" s="238" t="s">
        <v>159</v>
      </c>
      <c r="H112" s="239">
        <v>410</v>
      </c>
      <c r="I112" s="240"/>
      <c r="J112" s="241">
        <f>ROUND(I112*H112,2)</f>
        <v>0</v>
      </c>
      <c r="K112" s="237" t="s">
        <v>160</v>
      </c>
      <c r="L112" s="73"/>
      <c r="M112" s="242" t="s">
        <v>21</v>
      </c>
      <c r="N112" s="243" t="s">
        <v>43</v>
      </c>
      <c r="O112" s="48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5" t="s">
        <v>154</v>
      </c>
      <c r="AT112" s="25" t="s">
        <v>149</v>
      </c>
      <c r="AU112" s="25" t="s">
        <v>79</v>
      </c>
      <c r="AY112" s="25" t="s">
        <v>148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5" t="s">
        <v>79</v>
      </c>
      <c r="BK112" s="246">
        <f>ROUND(I112*H112,2)</f>
        <v>0</v>
      </c>
      <c r="BL112" s="25" t="s">
        <v>154</v>
      </c>
      <c r="BM112" s="25" t="s">
        <v>166</v>
      </c>
    </row>
    <row r="113" s="1" customFormat="1">
      <c r="B113" s="47"/>
      <c r="C113" s="75"/>
      <c r="D113" s="247" t="s">
        <v>155</v>
      </c>
      <c r="E113" s="75"/>
      <c r="F113" s="248" t="s">
        <v>165</v>
      </c>
      <c r="G113" s="75"/>
      <c r="H113" s="75"/>
      <c r="I113" s="205"/>
      <c r="J113" s="75"/>
      <c r="K113" s="75"/>
      <c r="L113" s="73"/>
      <c r="M113" s="249"/>
      <c r="N113" s="48"/>
      <c r="O113" s="48"/>
      <c r="P113" s="48"/>
      <c r="Q113" s="48"/>
      <c r="R113" s="48"/>
      <c r="S113" s="48"/>
      <c r="T113" s="96"/>
      <c r="AT113" s="25" t="s">
        <v>155</v>
      </c>
      <c r="AU113" s="25" t="s">
        <v>79</v>
      </c>
    </row>
    <row r="114" s="1" customFormat="1" ht="16.5" customHeight="1">
      <c r="B114" s="47"/>
      <c r="C114" s="235" t="s">
        <v>167</v>
      </c>
      <c r="D114" s="235" t="s">
        <v>149</v>
      </c>
      <c r="E114" s="236" t="s">
        <v>168</v>
      </c>
      <c r="F114" s="237" t="s">
        <v>169</v>
      </c>
      <c r="G114" s="238" t="s">
        <v>159</v>
      </c>
      <c r="H114" s="239">
        <v>350</v>
      </c>
      <c r="I114" s="240"/>
      <c r="J114" s="241">
        <f>ROUND(I114*H114,2)</f>
        <v>0</v>
      </c>
      <c r="K114" s="237" t="s">
        <v>160</v>
      </c>
      <c r="L114" s="73"/>
      <c r="M114" s="242" t="s">
        <v>21</v>
      </c>
      <c r="N114" s="243" t="s">
        <v>43</v>
      </c>
      <c r="O114" s="48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5" t="s">
        <v>154</v>
      </c>
      <c r="AT114" s="25" t="s">
        <v>149</v>
      </c>
      <c r="AU114" s="25" t="s">
        <v>79</v>
      </c>
      <c r="AY114" s="25" t="s">
        <v>148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5" t="s">
        <v>79</v>
      </c>
      <c r="BK114" s="246">
        <f>ROUND(I114*H114,2)</f>
        <v>0</v>
      </c>
      <c r="BL114" s="25" t="s">
        <v>154</v>
      </c>
      <c r="BM114" s="25" t="s">
        <v>170</v>
      </c>
    </row>
    <row r="115" s="1" customFormat="1">
      <c r="B115" s="47"/>
      <c r="C115" s="75"/>
      <c r="D115" s="247" t="s">
        <v>155</v>
      </c>
      <c r="E115" s="75"/>
      <c r="F115" s="248" t="s">
        <v>169</v>
      </c>
      <c r="G115" s="75"/>
      <c r="H115" s="75"/>
      <c r="I115" s="205"/>
      <c r="J115" s="75"/>
      <c r="K115" s="75"/>
      <c r="L115" s="73"/>
      <c r="M115" s="249"/>
      <c r="N115" s="48"/>
      <c r="O115" s="48"/>
      <c r="P115" s="48"/>
      <c r="Q115" s="48"/>
      <c r="R115" s="48"/>
      <c r="S115" s="48"/>
      <c r="T115" s="96"/>
      <c r="AT115" s="25" t="s">
        <v>155</v>
      </c>
      <c r="AU115" s="25" t="s">
        <v>79</v>
      </c>
    </row>
    <row r="116" s="1" customFormat="1" ht="16.5" customHeight="1">
      <c r="B116" s="47"/>
      <c r="C116" s="235" t="s">
        <v>163</v>
      </c>
      <c r="D116" s="235" t="s">
        <v>149</v>
      </c>
      <c r="E116" s="236" t="s">
        <v>171</v>
      </c>
      <c r="F116" s="237" t="s">
        <v>172</v>
      </c>
      <c r="G116" s="238" t="s">
        <v>159</v>
      </c>
      <c r="H116" s="239">
        <v>176</v>
      </c>
      <c r="I116" s="240"/>
      <c r="J116" s="241">
        <f>ROUND(I116*H116,2)</f>
        <v>0</v>
      </c>
      <c r="K116" s="237" t="s">
        <v>160</v>
      </c>
      <c r="L116" s="73"/>
      <c r="M116" s="242" t="s">
        <v>21</v>
      </c>
      <c r="N116" s="243" t="s">
        <v>43</v>
      </c>
      <c r="O116" s="48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5" t="s">
        <v>154</v>
      </c>
      <c r="AT116" s="25" t="s">
        <v>149</v>
      </c>
      <c r="AU116" s="25" t="s">
        <v>79</v>
      </c>
      <c r="AY116" s="25" t="s">
        <v>148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5" t="s">
        <v>79</v>
      </c>
      <c r="BK116" s="246">
        <f>ROUND(I116*H116,2)</f>
        <v>0</v>
      </c>
      <c r="BL116" s="25" t="s">
        <v>154</v>
      </c>
      <c r="BM116" s="25" t="s">
        <v>173</v>
      </c>
    </row>
    <row r="117" s="1" customFormat="1">
      <c r="B117" s="47"/>
      <c r="C117" s="75"/>
      <c r="D117" s="247" t="s">
        <v>155</v>
      </c>
      <c r="E117" s="75"/>
      <c r="F117" s="248" t="s">
        <v>172</v>
      </c>
      <c r="G117" s="75"/>
      <c r="H117" s="75"/>
      <c r="I117" s="205"/>
      <c r="J117" s="75"/>
      <c r="K117" s="75"/>
      <c r="L117" s="73"/>
      <c r="M117" s="249"/>
      <c r="N117" s="48"/>
      <c r="O117" s="48"/>
      <c r="P117" s="48"/>
      <c r="Q117" s="48"/>
      <c r="R117" s="48"/>
      <c r="S117" s="48"/>
      <c r="T117" s="96"/>
      <c r="AT117" s="25" t="s">
        <v>155</v>
      </c>
      <c r="AU117" s="25" t="s">
        <v>79</v>
      </c>
    </row>
    <row r="118" s="1" customFormat="1" ht="16.5" customHeight="1">
      <c r="B118" s="47"/>
      <c r="C118" s="235" t="s">
        <v>174</v>
      </c>
      <c r="D118" s="235" t="s">
        <v>149</v>
      </c>
      <c r="E118" s="236" t="s">
        <v>175</v>
      </c>
      <c r="F118" s="237" t="s">
        <v>176</v>
      </c>
      <c r="G118" s="238" t="s">
        <v>159</v>
      </c>
      <c r="H118" s="239">
        <v>25</v>
      </c>
      <c r="I118" s="240"/>
      <c r="J118" s="241">
        <f>ROUND(I118*H118,2)</f>
        <v>0</v>
      </c>
      <c r="K118" s="237" t="s">
        <v>160</v>
      </c>
      <c r="L118" s="73"/>
      <c r="M118" s="242" t="s">
        <v>21</v>
      </c>
      <c r="N118" s="243" t="s">
        <v>43</v>
      </c>
      <c r="O118" s="48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5" t="s">
        <v>154</v>
      </c>
      <c r="AT118" s="25" t="s">
        <v>149</v>
      </c>
      <c r="AU118" s="25" t="s">
        <v>79</v>
      </c>
      <c r="AY118" s="25" t="s">
        <v>148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5" t="s">
        <v>79</v>
      </c>
      <c r="BK118" s="246">
        <f>ROUND(I118*H118,2)</f>
        <v>0</v>
      </c>
      <c r="BL118" s="25" t="s">
        <v>154</v>
      </c>
      <c r="BM118" s="25" t="s">
        <v>177</v>
      </c>
    </row>
    <row r="119" s="1" customFormat="1">
      <c r="B119" s="47"/>
      <c r="C119" s="75"/>
      <c r="D119" s="247" t="s">
        <v>155</v>
      </c>
      <c r="E119" s="75"/>
      <c r="F119" s="248" t="s">
        <v>176</v>
      </c>
      <c r="G119" s="75"/>
      <c r="H119" s="75"/>
      <c r="I119" s="205"/>
      <c r="J119" s="75"/>
      <c r="K119" s="75"/>
      <c r="L119" s="73"/>
      <c r="M119" s="249"/>
      <c r="N119" s="48"/>
      <c r="O119" s="48"/>
      <c r="P119" s="48"/>
      <c r="Q119" s="48"/>
      <c r="R119" s="48"/>
      <c r="S119" s="48"/>
      <c r="T119" s="96"/>
      <c r="AT119" s="25" t="s">
        <v>155</v>
      </c>
      <c r="AU119" s="25" t="s">
        <v>79</v>
      </c>
    </row>
    <row r="120" s="1" customFormat="1" ht="16.5" customHeight="1">
      <c r="B120" s="47"/>
      <c r="C120" s="235" t="s">
        <v>166</v>
      </c>
      <c r="D120" s="235" t="s">
        <v>149</v>
      </c>
      <c r="E120" s="236" t="s">
        <v>178</v>
      </c>
      <c r="F120" s="237" t="s">
        <v>179</v>
      </c>
      <c r="G120" s="238" t="s">
        <v>159</v>
      </c>
      <c r="H120" s="239">
        <v>65</v>
      </c>
      <c r="I120" s="240"/>
      <c r="J120" s="241">
        <f>ROUND(I120*H120,2)</f>
        <v>0</v>
      </c>
      <c r="K120" s="237" t="s">
        <v>160</v>
      </c>
      <c r="L120" s="73"/>
      <c r="M120" s="242" t="s">
        <v>21</v>
      </c>
      <c r="N120" s="243" t="s">
        <v>43</v>
      </c>
      <c r="O120" s="48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5" t="s">
        <v>154</v>
      </c>
      <c r="AT120" s="25" t="s">
        <v>149</v>
      </c>
      <c r="AU120" s="25" t="s">
        <v>79</v>
      </c>
      <c r="AY120" s="25" t="s">
        <v>148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5" t="s">
        <v>79</v>
      </c>
      <c r="BK120" s="246">
        <f>ROUND(I120*H120,2)</f>
        <v>0</v>
      </c>
      <c r="BL120" s="25" t="s">
        <v>154</v>
      </c>
      <c r="BM120" s="25" t="s">
        <v>180</v>
      </c>
    </row>
    <row r="121" s="1" customFormat="1">
      <c r="B121" s="47"/>
      <c r="C121" s="75"/>
      <c r="D121" s="247" t="s">
        <v>155</v>
      </c>
      <c r="E121" s="75"/>
      <c r="F121" s="248" t="s">
        <v>179</v>
      </c>
      <c r="G121" s="75"/>
      <c r="H121" s="75"/>
      <c r="I121" s="205"/>
      <c r="J121" s="75"/>
      <c r="K121" s="75"/>
      <c r="L121" s="73"/>
      <c r="M121" s="249"/>
      <c r="N121" s="48"/>
      <c r="O121" s="48"/>
      <c r="P121" s="48"/>
      <c r="Q121" s="48"/>
      <c r="R121" s="48"/>
      <c r="S121" s="48"/>
      <c r="T121" s="96"/>
      <c r="AT121" s="25" t="s">
        <v>155</v>
      </c>
      <c r="AU121" s="25" t="s">
        <v>79</v>
      </c>
    </row>
    <row r="122" s="1" customFormat="1" ht="16.5" customHeight="1">
      <c r="B122" s="47"/>
      <c r="C122" s="235" t="s">
        <v>181</v>
      </c>
      <c r="D122" s="235" t="s">
        <v>149</v>
      </c>
      <c r="E122" s="236" t="s">
        <v>182</v>
      </c>
      <c r="F122" s="237" t="s">
        <v>183</v>
      </c>
      <c r="G122" s="238" t="s">
        <v>159</v>
      </c>
      <c r="H122" s="239">
        <v>46</v>
      </c>
      <c r="I122" s="240"/>
      <c r="J122" s="241">
        <f>ROUND(I122*H122,2)</f>
        <v>0</v>
      </c>
      <c r="K122" s="237" t="s">
        <v>160</v>
      </c>
      <c r="L122" s="73"/>
      <c r="M122" s="242" t="s">
        <v>21</v>
      </c>
      <c r="N122" s="243" t="s">
        <v>43</v>
      </c>
      <c r="O122" s="48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5" t="s">
        <v>154</v>
      </c>
      <c r="AT122" s="25" t="s">
        <v>149</v>
      </c>
      <c r="AU122" s="25" t="s">
        <v>79</v>
      </c>
      <c r="AY122" s="25" t="s">
        <v>148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5" t="s">
        <v>79</v>
      </c>
      <c r="BK122" s="246">
        <f>ROUND(I122*H122,2)</f>
        <v>0</v>
      </c>
      <c r="BL122" s="25" t="s">
        <v>154</v>
      </c>
      <c r="BM122" s="25" t="s">
        <v>184</v>
      </c>
    </row>
    <row r="123" s="1" customFormat="1">
      <c r="B123" s="47"/>
      <c r="C123" s="75"/>
      <c r="D123" s="247" t="s">
        <v>155</v>
      </c>
      <c r="E123" s="75"/>
      <c r="F123" s="248" t="s">
        <v>183</v>
      </c>
      <c r="G123" s="75"/>
      <c r="H123" s="75"/>
      <c r="I123" s="205"/>
      <c r="J123" s="75"/>
      <c r="K123" s="75"/>
      <c r="L123" s="73"/>
      <c r="M123" s="249"/>
      <c r="N123" s="48"/>
      <c r="O123" s="48"/>
      <c r="P123" s="48"/>
      <c r="Q123" s="48"/>
      <c r="R123" s="48"/>
      <c r="S123" s="48"/>
      <c r="T123" s="96"/>
      <c r="AT123" s="25" t="s">
        <v>155</v>
      </c>
      <c r="AU123" s="25" t="s">
        <v>79</v>
      </c>
    </row>
    <row r="124" s="1" customFormat="1" ht="16.5" customHeight="1">
      <c r="B124" s="47"/>
      <c r="C124" s="235" t="s">
        <v>170</v>
      </c>
      <c r="D124" s="235" t="s">
        <v>149</v>
      </c>
      <c r="E124" s="236" t="s">
        <v>185</v>
      </c>
      <c r="F124" s="237" t="s">
        <v>186</v>
      </c>
      <c r="G124" s="238" t="s">
        <v>159</v>
      </c>
      <c r="H124" s="239">
        <v>260</v>
      </c>
      <c r="I124" s="240"/>
      <c r="J124" s="241">
        <f>ROUND(I124*H124,2)</f>
        <v>0</v>
      </c>
      <c r="K124" s="237" t="s">
        <v>160</v>
      </c>
      <c r="L124" s="73"/>
      <c r="M124" s="242" t="s">
        <v>21</v>
      </c>
      <c r="N124" s="243" t="s">
        <v>43</v>
      </c>
      <c r="O124" s="48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5" t="s">
        <v>154</v>
      </c>
      <c r="AT124" s="25" t="s">
        <v>149</v>
      </c>
      <c r="AU124" s="25" t="s">
        <v>79</v>
      </c>
      <c r="AY124" s="25" t="s">
        <v>148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5" t="s">
        <v>79</v>
      </c>
      <c r="BK124" s="246">
        <f>ROUND(I124*H124,2)</f>
        <v>0</v>
      </c>
      <c r="BL124" s="25" t="s">
        <v>154</v>
      </c>
      <c r="BM124" s="25" t="s">
        <v>187</v>
      </c>
    </row>
    <row r="125" s="1" customFormat="1">
      <c r="B125" s="47"/>
      <c r="C125" s="75"/>
      <c r="D125" s="247" t="s">
        <v>155</v>
      </c>
      <c r="E125" s="75"/>
      <c r="F125" s="248" t="s">
        <v>186</v>
      </c>
      <c r="G125" s="75"/>
      <c r="H125" s="75"/>
      <c r="I125" s="205"/>
      <c r="J125" s="75"/>
      <c r="K125" s="75"/>
      <c r="L125" s="73"/>
      <c r="M125" s="249"/>
      <c r="N125" s="48"/>
      <c r="O125" s="48"/>
      <c r="P125" s="48"/>
      <c r="Q125" s="48"/>
      <c r="R125" s="48"/>
      <c r="S125" s="48"/>
      <c r="T125" s="96"/>
      <c r="AT125" s="25" t="s">
        <v>155</v>
      </c>
      <c r="AU125" s="25" t="s">
        <v>79</v>
      </c>
    </row>
    <row r="126" s="1" customFormat="1" ht="16.5" customHeight="1">
      <c r="B126" s="47"/>
      <c r="C126" s="235" t="s">
        <v>188</v>
      </c>
      <c r="D126" s="235" t="s">
        <v>149</v>
      </c>
      <c r="E126" s="236" t="s">
        <v>189</v>
      </c>
      <c r="F126" s="237" t="s">
        <v>190</v>
      </c>
      <c r="G126" s="238" t="s">
        <v>159</v>
      </c>
      <c r="H126" s="239">
        <v>20</v>
      </c>
      <c r="I126" s="240"/>
      <c r="J126" s="241">
        <f>ROUND(I126*H126,2)</f>
        <v>0</v>
      </c>
      <c r="K126" s="237" t="s">
        <v>160</v>
      </c>
      <c r="L126" s="73"/>
      <c r="M126" s="242" t="s">
        <v>21</v>
      </c>
      <c r="N126" s="243" t="s">
        <v>43</v>
      </c>
      <c r="O126" s="48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5" t="s">
        <v>154</v>
      </c>
      <c r="AT126" s="25" t="s">
        <v>149</v>
      </c>
      <c r="AU126" s="25" t="s">
        <v>79</v>
      </c>
      <c r="AY126" s="25" t="s">
        <v>148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5" t="s">
        <v>79</v>
      </c>
      <c r="BK126" s="246">
        <f>ROUND(I126*H126,2)</f>
        <v>0</v>
      </c>
      <c r="BL126" s="25" t="s">
        <v>154</v>
      </c>
      <c r="BM126" s="25" t="s">
        <v>191</v>
      </c>
    </row>
    <row r="127" s="1" customFormat="1">
      <c r="B127" s="47"/>
      <c r="C127" s="75"/>
      <c r="D127" s="247" t="s">
        <v>155</v>
      </c>
      <c r="E127" s="75"/>
      <c r="F127" s="248" t="s">
        <v>190</v>
      </c>
      <c r="G127" s="75"/>
      <c r="H127" s="75"/>
      <c r="I127" s="205"/>
      <c r="J127" s="75"/>
      <c r="K127" s="75"/>
      <c r="L127" s="73"/>
      <c r="M127" s="249"/>
      <c r="N127" s="48"/>
      <c r="O127" s="48"/>
      <c r="P127" s="48"/>
      <c r="Q127" s="48"/>
      <c r="R127" s="48"/>
      <c r="S127" s="48"/>
      <c r="T127" s="96"/>
      <c r="AT127" s="25" t="s">
        <v>155</v>
      </c>
      <c r="AU127" s="25" t="s">
        <v>79</v>
      </c>
    </row>
    <row r="128" s="11" customFormat="1" ht="37.44001" customHeight="1">
      <c r="B128" s="221"/>
      <c r="C128" s="222"/>
      <c r="D128" s="223" t="s">
        <v>71</v>
      </c>
      <c r="E128" s="224" t="s">
        <v>192</v>
      </c>
      <c r="F128" s="224" t="s">
        <v>193</v>
      </c>
      <c r="G128" s="222"/>
      <c r="H128" s="222"/>
      <c r="I128" s="225"/>
      <c r="J128" s="226">
        <f>BK128</f>
        <v>0</v>
      </c>
      <c r="K128" s="222"/>
      <c r="L128" s="227"/>
      <c r="M128" s="228"/>
      <c r="N128" s="229"/>
      <c r="O128" s="229"/>
      <c r="P128" s="230">
        <f>SUM(P129:P134)</f>
        <v>0</v>
      </c>
      <c r="Q128" s="229"/>
      <c r="R128" s="230">
        <f>SUM(R129:R134)</f>
        <v>0</v>
      </c>
      <c r="S128" s="229"/>
      <c r="T128" s="231">
        <f>SUM(T129:T134)</f>
        <v>0</v>
      </c>
      <c r="AR128" s="232" t="s">
        <v>79</v>
      </c>
      <c r="AT128" s="233" t="s">
        <v>71</v>
      </c>
      <c r="AU128" s="233" t="s">
        <v>72</v>
      </c>
      <c r="AY128" s="232" t="s">
        <v>148</v>
      </c>
      <c r="BK128" s="234">
        <f>SUM(BK129:BK134)</f>
        <v>0</v>
      </c>
    </row>
    <row r="129" s="1" customFormat="1" ht="16.5" customHeight="1">
      <c r="B129" s="47"/>
      <c r="C129" s="235" t="s">
        <v>173</v>
      </c>
      <c r="D129" s="235" t="s">
        <v>149</v>
      </c>
      <c r="E129" s="236" t="s">
        <v>194</v>
      </c>
      <c r="F129" s="237" t="s">
        <v>195</v>
      </c>
      <c r="G129" s="238" t="s">
        <v>196</v>
      </c>
      <c r="H129" s="239">
        <v>3</v>
      </c>
      <c r="I129" s="240"/>
      <c r="J129" s="241">
        <f>ROUND(I129*H129,2)</f>
        <v>0</v>
      </c>
      <c r="K129" s="237" t="s">
        <v>160</v>
      </c>
      <c r="L129" s="73"/>
      <c r="M129" s="242" t="s">
        <v>21</v>
      </c>
      <c r="N129" s="243" t="s">
        <v>43</v>
      </c>
      <c r="O129" s="48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5" t="s">
        <v>154</v>
      </c>
      <c r="AT129" s="25" t="s">
        <v>149</v>
      </c>
      <c r="AU129" s="25" t="s">
        <v>79</v>
      </c>
      <c r="AY129" s="25" t="s">
        <v>148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5" t="s">
        <v>79</v>
      </c>
      <c r="BK129" s="246">
        <f>ROUND(I129*H129,2)</f>
        <v>0</v>
      </c>
      <c r="BL129" s="25" t="s">
        <v>154</v>
      </c>
      <c r="BM129" s="25" t="s">
        <v>197</v>
      </c>
    </row>
    <row r="130" s="1" customFormat="1">
      <c r="B130" s="47"/>
      <c r="C130" s="75"/>
      <c r="D130" s="247" t="s">
        <v>155</v>
      </c>
      <c r="E130" s="75"/>
      <c r="F130" s="248" t="s">
        <v>195</v>
      </c>
      <c r="G130" s="75"/>
      <c r="H130" s="75"/>
      <c r="I130" s="205"/>
      <c r="J130" s="75"/>
      <c r="K130" s="75"/>
      <c r="L130" s="73"/>
      <c r="M130" s="249"/>
      <c r="N130" s="48"/>
      <c r="O130" s="48"/>
      <c r="P130" s="48"/>
      <c r="Q130" s="48"/>
      <c r="R130" s="48"/>
      <c r="S130" s="48"/>
      <c r="T130" s="96"/>
      <c r="AT130" s="25" t="s">
        <v>155</v>
      </c>
      <c r="AU130" s="25" t="s">
        <v>79</v>
      </c>
    </row>
    <row r="131" s="1" customFormat="1" ht="16.5" customHeight="1">
      <c r="B131" s="47"/>
      <c r="C131" s="235" t="s">
        <v>198</v>
      </c>
      <c r="D131" s="235" t="s">
        <v>149</v>
      </c>
      <c r="E131" s="236" t="s">
        <v>199</v>
      </c>
      <c r="F131" s="237" t="s">
        <v>200</v>
      </c>
      <c r="G131" s="238" t="s">
        <v>196</v>
      </c>
      <c r="H131" s="239">
        <v>2</v>
      </c>
      <c r="I131" s="240"/>
      <c r="J131" s="241">
        <f>ROUND(I131*H131,2)</f>
        <v>0</v>
      </c>
      <c r="K131" s="237" t="s">
        <v>160</v>
      </c>
      <c r="L131" s="73"/>
      <c r="M131" s="242" t="s">
        <v>21</v>
      </c>
      <c r="N131" s="243" t="s">
        <v>43</v>
      </c>
      <c r="O131" s="48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5" t="s">
        <v>154</v>
      </c>
      <c r="AT131" s="25" t="s">
        <v>149</v>
      </c>
      <c r="AU131" s="25" t="s">
        <v>79</v>
      </c>
      <c r="AY131" s="25" t="s">
        <v>148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5" t="s">
        <v>79</v>
      </c>
      <c r="BK131" s="246">
        <f>ROUND(I131*H131,2)</f>
        <v>0</v>
      </c>
      <c r="BL131" s="25" t="s">
        <v>154</v>
      </c>
      <c r="BM131" s="25" t="s">
        <v>201</v>
      </c>
    </row>
    <row r="132" s="1" customFormat="1">
      <c r="B132" s="47"/>
      <c r="C132" s="75"/>
      <c r="D132" s="247" t="s">
        <v>155</v>
      </c>
      <c r="E132" s="75"/>
      <c r="F132" s="248" t="s">
        <v>200</v>
      </c>
      <c r="G132" s="75"/>
      <c r="H132" s="75"/>
      <c r="I132" s="205"/>
      <c r="J132" s="75"/>
      <c r="K132" s="75"/>
      <c r="L132" s="73"/>
      <c r="M132" s="249"/>
      <c r="N132" s="48"/>
      <c r="O132" s="48"/>
      <c r="P132" s="48"/>
      <c r="Q132" s="48"/>
      <c r="R132" s="48"/>
      <c r="S132" s="48"/>
      <c r="T132" s="96"/>
      <c r="AT132" s="25" t="s">
        <v>155</v>
      </c>
      <c r="AU132" s="25" t="s">
        <v>79</v>
      </c>
    </row>
    <row r="133" s="1" customFormat="1" ht="16.5" customHeight="1">
      <c r="B133" s="47"/>
      <c r="C133" s="235" t="s">
        <v>177</v>
      </c>
      <c r="D133" s="235" t="s">
        <v>149</v>
      </c>
      <c r="E133" s="236" t="s">
        <v>202</v>
      </c>
      <c r="F133" s="237" t="s">
        <v>203</v>
      </c>
      <c r="G133" s="238" t="s">
        <v>196</v>
      </c>
      <c r="H133" s="239">
        <v>2</v>
      </c>
      <c r="I133" s="240"/>
      <c r="J133" s="241">
        <f>ROUND(I133*H133,2)</f>
        <v>0</v>
      </c>
      <c r="K133" s="237" t="s">
        <v>160</v>
      </c>
      <c r="L133" s="73"/>
      <c r="M133" s="242" t="s">
        <v>21</v>
      </c>
      <c r="N133" s="243" t="s">
        <v>43</v>
      </c>
      <c r="O133" s="48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5" t="s">
        <v>154</v>
      </c>
      <c r="AT133" s="25" t="s">
        <v>149</v>
      </c>
      <c r="AU133" s="25" t="s">
        <v>79</v>
      </c>
      <c r="AY133" s="25" t="s">
        <v>148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5" t="s">
        <v>79</v>
      </c>
      <c r="BK133" s="246">
        <f>ROUND(I133*H133,2)</f>
        <v>0</v>
      </c>
      <c r="BL133" s="25" t="s">
        <v>154</v>
      </c>
      <c r="BM133" s="25" t="s">
        <v>204</v>
      </c>
    </row>
    <row r="134" s="1" customFormat="1">
      <c r="B134" s="47"/>
      <c r="C134" s="75"/>
      <c r="D134" s="247" t="s">
        <v>155</v>
      </c>
      <c r="E134" s="75"/>
      <c r="F134" s="248" t="s">
        <v>203</v>
      </c>
      <c r="G134" s="75"/>
      <c r="H134" s="75"/>
      <c r="I134" s="205"/>
      <c r="J134" s="75"/>
      <c r="K134" s="75"/>
      <c r="L134" s="73"/>
      <c r="M134" s="249"/>
      <c r="N134" s="48"/>
      <c r="O134" s="48"/>
      <c r="P134" s="48"/>
      <c r="Q134" s="48"/>
      <c r="R134" s="48"/>
      <c r="S134" s="48"/>
      <c r="T134" s="96"/>
      <c r="AT134" s="25" t="s">
        <v>155</v>
      </c>
      <c r="AU134" s="25" t="s">
        <v>79</v>
      </c>
    </row>
    <row r="135" s="11" customFormat="1" ht="37.44001" customHeight="1">
      <c r="B135" s="221"/>
      <c r="C135" s="222"/>
      <c r="D135" s="223" t="s">
        <v>71</v>
      </c>
      <c r="E135" s="224" t="s">
        <v>205</v>
      </c>
      <c r="F135" s="224" t="s">
        <v>206</v>
      </c>
      <c r="G135" s="222"/>
      <c r="H135" s="222"/>
      <c r="I135" s="225"/>
      <c r="J135" s="226">
        <f>BK135</f>
        <v>0</v>
      </c>
      <c r="K135" s="222"/>
      <c r="L135" s="227"/>
      <c r="M135" s="228"/>
      <c r="N135" s="229"/>
      <c r="O135" s="229"/>
      <c r="P135" s="230">
        <f>SUM(P136:P145)</f>
        <v>0</v>
      </c>
      <c r="Q135" s="229"/>
      <c r="R135" s="230">
        <f>SUM(R136:R145)</f>
        <v>0</v>
      </c>
      <c r="S135" s="229"/>
      <c r="T135" s="231">
        <f>SUM(T136:T145)</f>
        <v>0</v>
      </c>
      <c r="AR135" s="232" t="s">
        <v>79</v>
      </c>
      <c r="AT135" s="233" t="s">
        <v>71</v>
      </c>
      <c r="AU135" s="233" t="s">
        <v>72</v>
      </c>
      <c r="AY135" s="232" t="s">
        <v>148</v>
      </c>
      <c r="BK135" s="234">
        <f>SUM(BK136:BK145)</f>
        <v>0</v>
      </c>
    </row>
    <row r="136" s="1" customFormat="1" ht="16.5" customHeight="1">
      <c r="B136" s="47"/>
      <c r="C136" s="235" t="s">
        <v>10</v>
      </c>
      <c r="D136" s="235" t="s">
        <v>149</v>
      </c>
      <c r="E136" s="236" t="s">
        <v>207</v>
      </c>
      <c r="F136" s="237" t="s">
        <v>208</v>
      </c>
      <c r="G136" s="238" t="s">
        <v>196</v>
      </c>
      <c r="H136" s="239">
        <v>6</v>
      </c>
      <c r="I136" s="240"/>
      <c r="J136" s="241">
        <f>ROUND(I136*H136,2)</f>
        <v>0</v>
      </c>
      <c r="K136" s="237" t="s">
        <v>153</v>
      </c>
      <c r="L136" s="73"/>
      <c r="M136" s="242" t="s">
        <v>21</v>
      </c>
      <c r="N136" s="243" t="s">
        <v>43</v>
      </c>
      <c r="O136" s="48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5" t="s">
        <v>154</v>
      </c>
      <c r="AT136" s="25" t="s">
        <v>149</v>
      </c>
      <c r="AU136" s="25" t="s">
        <v>79</v>
      </c>
      <c r="AY136" s="25" t="s">
        <v>148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5" t="s">
        <v>79</v>
      </c>
      <c r="BK136" s="246">
        <f>ROUND(I136*H136,2)</f>
        <v>0</v>
      </c>
      <c r="BL136" s="25" t="s">
        <v>154</v>
      </c>
      <c r="BM136" s="25" t="s">
        <v>209</v>
      </c>
    </row>
    <row r="137" s="1" customFormat="1">
      <c r="B137" s="47"/>
      <c r="C137" s="75"/>
      <c r="D137" s="247" t="s">
        <v>155</v>
      </c>
      <c r="E137" s="75"/>
      <c r="F137" s="248" t="s">
        <v>208</v>
      </c>
      <c r="G137" s="75"/>
      <c r="H137" s="75"/>
      <c r="I137" s="205"/>
      <c r="J137" s="75"/>
      <c r="K137" s="75"/>
      <c r="L137" s="73"/>
      <c r="M137" s="249"/>
      <c r="N137" s="48"/>
      <c r="O137" s="48"/>
      <c r="P137" s="48"/>
      <c r="Q137" s="48"/>
      <c r="R137" s="48"/>
      <c r="S137" s="48"/>
      <c r="T137" s="96"/>
      <c r="AT137" s="25" t="s">
        <v>155</v>
      </c>
      <c r="AU137" s="25" t="s">
        <v>79</v>
      </c>
    </row>
    <row r="138" s="1" customFormat="1" ht="16.5" customHeight="1">
      <c r="B138" s="47"/>
      <c r="C138" s="235" t="s">
        <v>180</v>
      </c>
      <c r="D138" s="235" t="s">
        <v>149</v>
      </c>
      <c r="E138" s="236" t="s">
        <v>210</v>
      </c>
      <c r="F138" s="237" t="s">
        <v>211</v>
      </c>
      <c r="G138" s="238" t="s">
        <v>196</v>
      </c>
      <c r="H138" s="239">
        <v>2</v>
      </c>
      <c r="I138" s="240"/>
      <c r="J138" s="241">
        <f>ROUND(I138*H138,2)</f>
        <v>0</v>
      </c>
      <c r="K138" s="237" t="s">
        <v>153</v>
      </c>
      <c r="L138" s="73"/>
      <c r="M138" s="242" t="s">
        <v>21</v>
      </c>
      <c r="N138" s="243" t="s">
        <v>43</v>
      </c>
      <c r="O138" s="48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5" t="s">
        <v>154</v>
      </c>
      <c r="AT138" s="25" t="s">
        <v>149</v>
      </c>
      <c r="AU138" s="25" t="s">
        <v>79</v>
      </c>
      <c r="AY138" s="25" t="s">
        <v>148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5" t="s">
        <v>79</v>
      </c>
      <c r="BK138" s="246">
        <f>ROUND(I138*H138,2)</f>
        <v>0</v>
      </c>
      <c r="BL138" s="25" t="s">
        <v>154</v>
      </c>
      <c r="BM138" s="25" t="s">
        <v>212</v>
      </c>
    </row>
    <row r="139" s="1" customFormat="1">
      <c r="B139" s="47"/>
      <c r="C139" s="75"/>
      <c r="D139" s="247" t="s">
        <v>155</v>
      </c>
      <c r="E139" s="75"/>
      <c r="F139" s="248" t="s">
        <v>211</v>
      </c>
      <c r="G139" s="75"/>
      <c r="H139" s="75"/>
      <c r="I139" s="205"/>
      <c r="J139" s="75"/>
      <c r="K139" s="75"/>
      <c r="L139" s="73"/>
      <c r="M139" s="249"/>
      <c r="N139" s="48"/>
      <c r="O139" s="48"/>
      <c r="P139" s="48"/>
      <c r="Q139" s="48"/>
      <c r="R139" s="48"/>
      <c r="S139" s="48"/>
      <c r="T139" s="96"/>
      <c r="AT139" s="25" t="s">
        <v>155</v>
      </c>
      <c r="AU139" s="25" t="s">
        <v>79</v>
      </c>
    </row>
    <row r="140" s="1" customFormat="1" ht="16.5" customHeight="1">
      <c r="B140" s="47"/>
      <c r="C140" s="235" t="s">
        <v>213</v>
      </c>
      <c r="D140" s="235" t="s">
        <v>149</v>
      </c>
      <c r="E140" s="236" t="s">
        <v>214</v>
      </c>
      <c r="F140" s="237" t="s">
        <v>215</v>
      </c>
      <c r="G140" s="238" t="s">
        <v>196</v>
      </c>
      <c r="H140" s="239">
        <v>1</v>
      </c>
      <c r="I140" s="240"/>
      <c r="J140" s="241">
        <f>ROUND(I140*H140,2)</f>
        <v>0</v>
      </c>
      <c r="K140" s="237" t="s">
        <v>160</v>
      </c>
      <c r="L140" s="73"/>
      <c r="M140" s="242" t="s">
        <v>21</v>
      </c>
      <c r="N140" s="243" t="s">
        <v>43</v>
      </c>
      <c r="O140" s="48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5" t="s">
        <v>154</v>
      </c>
      <c r="AT140" s="25" t="s">
        <v>149</v>
      </c>
      <c r="AU140" s="25" t="s">
        <v>79</v>
      </c>
      <c r="AY140" s="25" t="s">
        <v>148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5" t="s">
        <v>79</v>
      </c>
      <c r="BK140" s="246">
        <f>ROUND(I140*H140,2)</f>
        <v>0</v>
      </c>
      <c r="BL140" s="25" t="s">
        <v>154</v>
      </c>
      <c r="BM140" s="25" t="s">
        <v>216</v>
      </c>
    </row>
    <row r="141" s="1" customFormat="1">
      <c r="B141" s="47"/>
      <c r="C141" s="75"/>
      <c r="D141" s="247" t="s">
        <v>155</v>
      </c>
      <c r="E141" s="75"/>
      <c r="F141" s="248" t="s">
        <v>215</v>
      </c>
      <c r="G141" s="75"/>
      <c r="H141" s="75"/>
      <c r="I141" s="205"/>
      <c r="J141" s="75"/>
      <c r="K141" s="75"/>
      <c r="L141" s="73"/>
      <c r="M141" s="249"/>
      <c r="N141" s="48"/>
      <c r="O141" s="48"/>
      <c r="P141" s="48"/>
      <c r="Q141" s="48"/>
      <c r="R141" s="48"/>
      <c r="S141" s="48"/>
      <c r="T141" s="96"/>
      <c r="AT141" s="25" t="s">
        <v>155</v>
      </c>
      <c r="AU141" s="25" t="s">
        <v>79</v>
      </c>
    </row>
    <row r="142" s="1" customFormat="1" ht="16.5" customHeight="1">
      <c r="B142" s="47"/>
      <c r="C142" s="235" t="s">
        <v>184</v>
      </c>
      <c r="D142" s="235" t="s">
        <v>149</v>
      </c>
      <c r="E142" s="236" t="s">
        <v>217</v>
      </c>
      <c r="F142" s="237" t="s">
        <v>218</v>
      </c>
      <c r="G142" s="238" t="s">
        <v>159</v>
      </c>
      <c r="H142" s="239">
        <v>50</v>
      </c>
      <c r="I142" s="240"/>
      <c r="J142" s="241">
        <f>ROUND(I142*H142,2)</f>
        <v>0</v>
      </c>
      <c r="K142" s="237" t="s">
        <v>160</v>
      </c>
      <c r="L142" s="73"/>
      <c r="M142" s="242" t="s">
        <v>21</v>
      </c>
      <c r="N142" s="243" t="s">
        <v>43</v>
      </c>
      <c r="O142" s="48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5" t="s">
        <v>154</v>
      </c>
      <c r="AT142" s="25" t="s">
        <v>149</v>
      </c>
      <c r="AU142" s="25" t="s">
        <v>79</v>
      </c>
      <c r="AY142" s="25" t="s">
        <v>148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5" t="s">
        <v>79</v>
      </c>
      <c r="BK142" s="246">
        <f>ROUND(I142*H142,2)</f>
        <v>0</v>
      </c>
      <c r="BL142" s="25" t="s">
        <v>154</v>
      </c>
      <c r="BM142" s="25" t="s">
        <v>219</v>
      </c>
    </row>
    <row r="143" s="1" customFormat="1">
      <c r="B143" s="47"/>
      <c r="C143" s="75"/>
      <c r="D143" s="247" t="s">
        <v>155</v>
      </c>
      <c r="E143" s="75"/>
      <c r="F143" s="248" t="s">
        <v>218</v>
      </c>
      <c r="G143" s="75"/>
      <c r="H143" s="75"/>
      <c r="I143" s="205"/>
      <c r="J143" s="75"/>
      <c r="K143" s="75"/>
      <c r="L143" s="73"/>
      <c r="M143" s="249"/>
      <c r="N143" s="48"/>
      <c r="O143" s="48"/>
      <c r="P143" s="48"/>
      <c r="Q143" s="48"/>
      <c r="R143" s="48"/>
      <c r="S143" s="48"/>
      <c r="T143" s="96"/>
      <c r="AT143" s="25" t="s">
        <v>155</v>
      </c>
      <c r="AU143" s="25" t="s">
        <v>79</v>
      </c>
    </row>
    <row r="144" s="1" customFormat="1" ht="16.5" customHeight="1">
      <c r="B144" s="47"/>
      <c r="C144" s="235" t="s">
        <v>220</v>
      </c>
      <c r="D144" s="235" t="s">
        <v>149</v>
      </c>
      <c r="E144" s="236" t="s">
        <v>221</v>
      </c>
      <c r="F144" s="237" t="s">
        <v>222</v>
      </c>
      <c r="G144" s="238" t="s">
        <v>196</v>
      </c>
      <c r="H144" s="239">
        <v>1</v>
      </c>
      <c r="I144" s="240"/>
      <c r="J144" s="241">
        <f>ROUND(I144*H144,2)</f>
        <v>0</v>
      </c>
      <c r="K144" s="237" t="s">
        <v>160</v>
      </c>
      <c r="L144" s="73"/>
      <c r="M144" s="242" t="s">
        <v>21</v>
      </c>
      <c r="N144" s="243" t="s">
        <v>43</v>
      </c>
      <c r="O144" s="48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5" t="s">
        <v>154</v>
      </c>
      <c r="AT144" s="25" t="s">
        <v>149</v>
      </c>
      <c r="AU144" s="25" t="s">
        <v>79</v>
      </c>
      <c r="AY144" s="25" t="s">
        <v>148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5" t="s">
        <v>79</v>
      </c>
      <c r="BK144" s="246">
        <f>ROUND(I144*H144,2)</f>
        <v>0</v>
      </c>
      <c r="BL144" s="25" t="s">
        <v>154</v>
      </c>
      <c r="BM144" s="25" t="s">
        <v>223</v>
      </c>
    </row>
    <row r="145" s="1" customFormat="1">
      <c r="B145" s="47"/>
      <c r="C145" s="75"/>
      <c r="D145" s="247" t="s">
        <v>155</v>
      </c>
      <c r="E145" s="75"/>
      <c r="F145" s="248" t="s">
        <v>222</v>
      </c>
      <c r="G145" s="75"/>
      <c r="H145" s="75"/>
      <c r="I145" s="205"/>
      <c r="J145" s="75"/>
      <c r="K145" s="75"/>
      <c r="L145" s="73"/>
      <c r="M145" s="249"/>
      <c r="N145" s="48"/>
      <c r="O145" s="48"/>
      <c r="P145" s="48"/>
      <c r="Q145" s="48"/>
      <c r="R145" s="48"/>
      <c r="S145" s="48"/>
      <c r="T145" s="96"/>
      <c r="AT145" s="25" t="s">
        <v>155</v>
      </c>
      <c r="AU145" s="25" t="s">
        <v>79</v>
      </c>
    </row>
    <row r="146" s="11" customFormat="1" ht="37.44001" customHeight="1">
      <c r="B146" s="221"/>
      <c r="C146" s="222"/>
      <c r="D146" s="223" t="s">
        <v>71</v>
      </c>
      <c r="E146" s="224" t="s">
        <v>224</v>
      </c>
      <c r="F146" s="224" t="s">
        <v>225</v>
      </c>
      <c r="G146" s="222"/>
      <c r="H146" s="222"/>
      <c r="I146" s="225"/>
      <c r="J146" s="226">
        <f>BK146</f>
        <v>0</v>
      </c>
      <c r="K146" s="222"/>
      <c r="L146" s="227"/>
      <c r="M146" s="228"/>
      <c r="N146" s="229"/>
      <c r="O146" s="229"/>
      <c r="P146" s="230">
        <f>SUM(P147:P156)</f>
        <v>0</v>
      </c>
      <c r="Q146" s="229"/>
      <c r="R146" s="230">
        <f>SUM(R147:R156)</f>
        <v>0</v>
      </c>
      <c r="S146" s="229"/>
      <c r="T146" s="231">
        <f>SUM(T147:T156)</f>
        <v>0</v>
      </c>
      <c r="AR146" s="232" t="s">
        <v>79</v>
      </c>
      <c r="AT146" s="233" t="s">
        <v>71</v>
      </c>
      <c r="AU146" s="233" t="s">
        <v>72</v>
      </c>
      <c r="AY146" s="232" t="s">
        <v>148</v>
      </c>
      <c r="BK146" s="234">
        <f>SUM(BK147:BK156)</f>
        <v>0</v>
      </c>
    </row>
    <row r="147" s="1" customFormat="1" ht="16.5" customHeight="1">
      <c r="B147" s="47"/>
      <c r="C147" s="235" t="s">
        <v>187</v>
      </c>
      <c r="D147" s="235" t="s">
        <v>149</v>
      </c>
      <c r="E147" s="236" t="s">
        <v>226</v>
      </c>
      <c r="F147" s="237" t="s">
        <v>227</v>
      </c>
      <c r="G147" s="238" t="s">
        <v>196</v>
      </c>
      <c r="H147" s="239">
        <v>2</v>
      </c>
      <c r="I147" s="240"/>
      <c r="J147" s="241">
        <f>ROUND(I147*H147,2)</f>
        <v>0</v>
      </c>
      <c r="K147" s="237" t="s">
        <v>153</v>
      </c>
      <c r="L147" s="73"/>
      <c r="M147" s="242" t="s">
        <v>21</v>
      </c>
      <c r="N147" s="243" t="s">
        <v>43</v>
      </c>
      <c r="O147" s="48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5" t="s">
        <v>154</v>
      </c>
      <c r="AT147" s="25" t="s">
        <v>149</v>
      </c>
      <c r="AU147" s="25" t="s">
        <v>79</v>
      </c>
      <c r="AY147" s="25" t="s">
        <v>148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5" t="s">
        <v>79</v>
      </c>
      <c r="BK147" s="246">
        <f>ROUND(I147*H147,2)</f>
        <v>0</v>
      </c>
      <c r="BL147" s="25" t="s">
        <v>154</v>
      </c>
      <c r="BM147" s="25" t="s">
        <v>228</v>
      </c>
    </row>
    <row r="148" s="1" customFormat="1">
      <c r="B148" s="47"/>
      <c r="C148" s="75"/>
      <c r="D148" s="247" t="s">
        <v>155</v>
      </c>
      <c r="E148" s="75"/>
      <c r="F148" s="248" t="s">
        <v>227</v>
      </c>
      <c r="G148" s="75"/>
      <c r="H148" s="75"/>
      <c r="I148" s="205"/>
      <c r="J148" s="75"/>
      <c r="K148" s="75"/>
      <c r="L148" s="73"/>
      <c r="M148" s="249"/>
      <c r="N148" s="48"/>
      <c r="O148" s="48"/>
      <c r="P148" s="48"/>
      <c r="Q148" s="48"/>
      <c r="R148" s="48"/>
      <c r="S148" s="48"/>
      <c r="T148" s="96"/>
      <c r="AT148" s="25" t="s">
        <v>155</v>
      </c>
      <c r="AU148" s="25" t="s">
        <v>79</v>
      </c>
    </row>
    <row r="149" s="1" customFormat="1" ht="16.5" customHeight="1">
      <c r="B149" s="47"/>
      <c r="C149" s="235" t="s">
        <v>9</v>
      </c>
      <c r="D149" s="235" t="s">
        <v>149</v>
      </c>
      <c r="E149" s="236" t="s">
        <v>229</v>
      </c>
      <c r="F149" s="237" t="s">
        <v>230</v>
      </c>
      <c r="G149" s="238" t="s">
        <v>196</v>
      </c>
      <c r="H149" s="239">
        <v>2</v>
      </c>
      <c r="I149" s="240"/>
      <c r="J149" s="241">
        <f>ROUND(I149*H149,2)</f>
        <v>0</v>
      </c>
      <c r="K149" s="237" t="s">
        <v>160</v>
      </c>
      <c r="L149" s="73"/>
      <c r="M149" s="242" t="s">
        <v>21</v>
      </c>
      <c r="N149" s="243" t="s">
        <v>43</v>
      </c>
      <c r="O149" s="48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5" t="s">
        <v>154</v>
      </c>
      <c r="AT149" s="25" t="s">
        <v>149</v>
      </c>
      <c r="AU149" s="25" t="s">
        <v>79</v>
      </c>
      <c r="AY149" s="25" t="s">
        <v>148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5" t="s">
        <v>79</v>
      </c>
      <c r="BK149" s="246">
        <f>ROUND(I149*H149,2)</f>
        <v>0</v>
      </c>
      <c r="BL149" s="25" t="s">
        <v>154</v>
      </c>
      <c r="BM149" s="25" t="s">
        <v>231</v>
      </c>
    </row>
    <row r="150" s="1" customFormat="1">
      <c r="B150" s="47"/>
      <c r="C150" s="75"/>
      <c r="D150" s="247" t="s">
        <v>155</v>
      </c>
      <c r="E150" s="75"/>
      <c r="F150" s="248" t="s">
        <v>230</v>
      </c>
      <c r="G150" s="75"/>
      <c r="H150" s="75"/>
      <c r="I150" s="205"/>
      <c r="J150" s="75"/>
      <c r="K150" s="75"/>
      <c r="L150" s="73"/>
      <c r="M150" s="249"/>
      <c r="N150" s="48"/>
      <c r="O150" s="48"/>
      <c r="P150" s="48"/>
      <c r="Q150" s="48"/>
      <c r="R150" s="48"/>
      <c r="S150" s="48"/>
      <c r="T150" s="96"/>
      <c r="AT150" s="25" t="s">
        <v>155</v>
      </c>
      <c r="AU150" s="25" t="s">
        <v>79</v>
      </c>
    </row>
    <row r="151" s="1" customFormat="1" ht="16.5" customHeight="1">
      <c r="B151" s="47"/>
      <c r="C151" s="235" t="s">
        <v>191</v>
      </c>
      <c r="D151" s="235" t="s">
        <v>149</v>
      </c>
      <c r="E151" s="236" t="s">
        <v>232</v>
      </c>
      <c r="F151" s="237" t="s">
        <v>233</v>
      </c>
      <c r="G151" s="238" t="s">
        <v>196</v>
      </c>
      <c r="H151" s="239">
        <v>2</v>
      </c>
      <c r="I151" s="240"/>
      <c r="J151" s="241">
        <f>ROUND(I151*H151,2)</f>
        <v>0</v>
      </c>
      <c r="K151" s="237" t="s">
        <v>160</v>
      </c>
      <c r="L151" s="73"/>
      <c r="M151" s="242" t="s">
        <v>21</v>
      </c>
      <c r="N151" s="243" t="s">
        <v>43</v>
      </c>
      <c r="O151" s="48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5" t="s">
        <v>154</v>
      </c>
      <c r="AT151" s="25" t="s">
        <v>149</v>
      </c>
      <c r="AU151" s="25" t="s">
        <v>79</v>
      </c>
      <c r="AY151" s="25" t="s">
        <v>148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5" t="s">
        <v>79</v>
      </c>
      <c r="BK151" s="246">
        <f>ROUND(I151*H151,2)</f>
        <v>0</v>
      </c>
      <c r="BL151" s="25" t="s">
        <v>154</v>
      </c>
      <c r="BM151" s="25" t="s">
        <v>234</v>
      </c>
    </row>
    <row r="152" s="1" customFormat="1">
      <c r="B152" s="47"/>
      <c r="C152" s="75"/>
      <c r="D152" s="247" t="s">
        <v>155</v>
      </c>
      <c r="E152" s="75"/>
      <c r="F152" s="248" t="s">
        <v>233</v>
      </c>
      <c r="G152" s="75"/>
      <c r="H152" s="75"/>
      <c r="I152" s="205"/>
      <c r="J152" s="75"/>
      <c r="K152" s="75"/>
      <c r="L152" s="73"/>
      <c r="M152" s="249"/>
      <c r="N152" s="48"/>
      <c r="O152" s="48"/>
      <c r="P152" s="48"/>
      <c r="Q152" s="48"/>
      <c r="R152" s="48"/>
      <c r="S152" s="48"/>
      <c r="T152" s="96"/>
      <c r="AT152" s="25" t="s">
        <v>155</v>
      </c>
      <c r="AU152" s="25" t="s">
        <v>79</v>
      </c>
    </row>
    <row r="153" s="1" customFormat="1" ht="16.5" customHeight="1">
      <c r="B153" s="47"/>
      <c r="C153" s="235" t="s">
        <v>235</v>
      </c>
      <c r="D153" s="235" t="s">
        <v>149</v>
      </c>
      <c r="E153" s="236" t="s">
        <v>236</v>
      </c>
      <c r="F153" s="237" t="s">
        <v>237</v>
      </c>
      <c r="G153" s="238" t="s">
        <v>196</v>
      </c>
      <c r="H153" s="239">
        <v>2</v>
      </c>
      <c r="I153" s="240"/>
      <c r="J153" s="241">
        <f>ROUND(I153*H153,2)</f>
        <v>0</v>
      </c>
      <c r="K153" s="237" t="s">
        <v>160</v>
      </c>
      <c r="L153" s="73"/>
      <c r="M153" s="242" t="s">
        <v>21</v>
      </c>
      <c r="N153" s="243" t="s">
        <v>43</v>
      </c>
      <c r="O153" s="48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5" t="s">
        <v>154</v>
      </c>
      <c r="AT153" s="25" t="s">
        <v>149</v>
      </c>
      <c r="AU153" s="25" t="s">
        <v>79</v>
      </c>
      <c r="AY153" s="25" t="s">
        <v>148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5" t="s">
        <v>79</v>
      </c>
      <c r="BK153" s="246">
        <f>ROUND(I153*H153,2)</f>
        <v>0</v>
      </c>
      <c r="BL153" s="25" t="s">
        <v>154</v>
      </c>
      <c r="BM153" s="25" t="s">
        <v>238</v>
      </c>
    </row>
    <row r="154" s="1" customFormat="1">
      <c r="B154" s="47"/>
      <c r="C154" s="75"/>
      <c r="D154" s="247" t="s">
        <v>155</v>
      </c>
      <c r="E154" s="75"/>
      <c r="F154" s="248" t="s">
        <v>237</v>
      </c>
      <c r="G154" s="75"/>
      <c r="H154" s="75"/>
      <c r="I154" s="205"/>
      <c r="J154" s="75"/>
      <c r="K154" s="75"/>
      <c r="L154" s="73"/>
      <c r="M154" s="249"/>
      <c r="N154" s="48"/>
      <c r="O154" s="48"/>
      <c r="P154" s="48"/>
      <c r="Q154" s="48"/>
      <c r="R154" s="48"/>
      <c r="S154" s="48"/>
      <c r="T154" s="96"/>
      <c r="AT154" s="25" t="s">
        <v>155</v>
      </c>
      <c r="AU154" s="25" t="s">
        <v>79</v>
      </c>
    </row>
    <row r="155" s="1" customFormat="1" ht="16.5" customHeight="1">
      <c r="B155" s="47"/>
      <c r="C155" s="235" t="s">
        <v>197</v>
      </c>
      <c r="D155" s="235" t="s">
        <v>149</v>
      </c>
      <c r="E155" s="236" t="s">
        <v>239</v>
      </c>
      <c r="F155" s="237" t="s">
        <v>240</v>
      </c>
      <c r="G155" s="238" t="s">
        <v>196</v>
      </c>
      <c r="H155" s="239">
        <v>2</v>
      </c>
      <c r="I155" s="240"/>
      <c r="J155" s="241">
        <f>ROUND(I155*H155,2)</f>
        <v>0</v>
      </c>
      <c r="K155" s="237" t="s">
        <v>160</v>
      </c>
      <c r="L155" s="73"/>
      <c r="M155" s="242" t="s">
        <v>21</v>
      </c>
      <c r="N155" s="243" t="s">
        <v>43</v>
      </c>
      <c r="O155" s="48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5" t="s">
        <v>154</v>
      </c>
      <c r="AT155" s="25" t="s">
        <v>149</v>
      </c>
      <c r="AU155" s="25" t="s">
        <v>79</v>
      </c>
      <c r="AY155" s="25" t="s">
        <v>148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5" t="s">
        <v>79</v>
      </c>
      <c r="BK155" s="246">
        <f>ROUND(I155*H155,2)</f>
        <v>0</v>
      </c>
      <c r="BL155" s="25" t="s">
        <v>154</v>
      </c>
      <c r="BM155" s="25" t="s">
        <v>241</v>
      </c>
    </row>
    <row r="156" s="1" customFormat="1">
      <c r="B156" s="47"/>
      <c r="C156" s="75"/>
      <c r="D156" s="247" t="s">
        <v>155</v>
      </c>
      <c r="E156" s="75"/>
      <c r="F156" s="248" t="s">
        <v>240</v>
      </c>
      <c r="G156" s="75"/>
      <c r="H156" s="75"/>
      <c r="I156" s="205"/>
      <c r="J156" s="75"/>
      <c r="K156" s="75"/>
      <c r="L156" s="73"/>
      <c r="M156" s="249"/>
      <c r="N156" s="48"/>
      <c r="O156" s="48"/>
      <c r="P156" s="48"/>
      <c r="Q156" s="48"/>
      <c r="R156" s="48"/>
      <c r="S156" s="48"/>
      <c r="T156" s="96"/>
      <c r="AT156" s="25" t="s">
        <v>155</v>
      </c>
      <c r="AU156" s="25" t="s">
        <v>79</v>
      </c>
    </row>
    <row r="157" s="11" customFormat="1" ht="37.44001" customHeight="1">
      <c r="B157" s="221"/>
      <c r="C157" s="222"/>
      <c r="D157" s="223" t="s">
        <v>71</v>
      </c>
      <c r="E157" s="224" t="s">
        <v>242</v>
      </c>
      <c r="F157" s="224" t="s">
        <v>243</v>
      </c>
      <c r="G157" s="222"/>
      <c r="H157" s="222"/>
      <c r="I157" s="225"/>
      <c r="J157" s="226">
        <f>BK157</f>
        <v>0</v>
      </c>
      <c r="K157" s="222"/>
      <c r="L157" s="227"/>
      <c r="M157" s="228"/>
      <c r="N157" s="229"/>
      <c r="O157" s="229"/>
      <c r="P157" s="230">
        <f>SUM(P158:P165)</f>
        <v>0</v>
      </c>
      <c r="Q157" s="229"/>
      <c r="R157" s="230">
        <f>SUM(R158:R165)</f>
        <v>0</v>
      </c>
      <c r="S157" s="229"/>
      <c r="T157" s="231">
        <f>SUM(T158:T165)</f>
        <v>0</v>
      </c>
      <c r="AR157" s="232" t="s">
        <v>79</v>
      </c>
      <c r="AT157" s="233" t="s">
        <v>71</v>
      </c>
      <c r="AU157" s="233" t="s">
        <v>72</v>
      </c>
      <c r="AY157" s="232" t="s">
        <v>148</v>
      </c>
      <c r="BK157" s="234">
        <f>SUM(BK158:BK165)</f>
        <v>0</v>
      </c>
    </row>
    <row r="158" s="1" customFormat="1" ht="16.5" customHeight="1">
      <c r="B158" s="47"/>
      <c r="C158" s="235" t="s">
        <v>244</v>
      </c>
      <c r="D158" s="235" t="s">
        <v>149</v>
      </c>
      <c r="E158" s="236" t="s">
        <v>245</v>
      </c>
      <c r="F158" s="237" t="s">
        <v>246</v>
      </c>
      <c r="G158" s="238" t="s">
        <v>247</v>
      </c>
      <c r="H158" s="239">
        <v>1</v>
      </c>
      <c r="I158" s="240"/>
      <c r="J158" s="241">
        <f>ROUND(I158*H158,2)</f>
        <v>0</v>
      </c>
      <c r="K158" s="237" t="s">
        <v>160</v>
      </c>
      <c r="L158" s="73"/>
      <c r="M158" s="242" t="s">
        <v>21</v>
      </c>
      <c r="N158" s="243" t="s">
        <v>43</v>
      </c>
      <c r="O158" s="48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5" t="s">
        <v>154</v>
      </c>
      <c r="AT158" s="25" t="s">
        <v>149</v>
      </c>
      <c r="AU158" s="25" t="s">
        <v>79</v>
      </c>
      <c r="AY158" s="25" t="s">
        <v>148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5" t="s">
        <v>79</v>
      </c>
      <c r="BK158" s="246">
        <f>ROUND(I158*H158,2)</f>
        <v>0</v>
      </c>
      <c r="BL158" s="25" t="s">
        <v>154</v>
      </c>
      <c r="BM158" s="25" t="s">
        <v>248</v>
      </c>
    </row>
    <row r="159" s="1" customFormat="1">
      <c r="B159" s="47"/>
      <c r="C159" s="75"/>
      <c r="D159" s="247" t="s">
        <v>155</v>
      </c>
      <c r="E159" s="75"/>
      <c r="F159" s="248" t="s">
        <v>246</v>
      </c>
      <c r="G159" s="75"/>
      <c r="H159" s="75"/>
      <c r="I159" s="205"/>
      <c r="J159" s="75"/>
      <c r="K159" s="75"/>
      <c r="L159" s="73"/>
      <c r="M159" s="249"/>
      <c r="N159" s="48"/>
      <c r="O159" s="48"/>
      <c r="P159" s="48"/>
      <c r="Q159" s="48"/>
      <c r="R159" s="48"/>
      <c r="S159" s="48"/>
      <c r="T159" s="96"/>
      <c r="AT159" s="25" t="s">
        <v>155</v>
      </c>
      <c r="AU159" s="25" t="s">
        <v>79</v>
      </c>
    </row>
    <row r="160" s="1" customFormat="1" ht="16.5" customHeight="1">
      <c r="B160" s="47"/>
      <c r="C160" s="235" t="s">
        <v>201</v>
      </c>
      <c r="D160" s="235" t="s">
        <v>149</v>
      </c>
      <c r="E160" s="236" t="s">
        <v>249</v>
      </c>
      <c r="F160" s="237" t="s">
        <v>250</v>
      </c>
      <c r="G160" s="238" t="s">
        <v>247</v>
      </c>
      <c r="H160" s="239">
        <v>1</v>
      </c>
      <c r="I160" s="240"/>
      <c r="J160" s="241">
        <f>ROUND(I160*H160,2)</f>
        <v>0</v>
      </c>
      <c r="K160" s="237" t="s">
        <v>160</v>
      </c>
      <c r="L160" s="73"/>
      <c r="M160" s="242" t="s">
        <v>21</v>
      </c>
      <c r="N160" s="243" t="s">
        <v>43</v>
      </c>
      <c r="O160" s="48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5" t="s">
        <v>154</v>
      </c>
      <c r="AT160" s="25" t="s">
        <v>149</v>
      </c>
      <c r="AU160" s="25" t="s">
        <v>79</v>
      </c>
      <c r="AY160" s="25" t="s">
        <v>148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5" t="s">
        <v>79</v>
      </c>
      <c r="BK160" s="246">
        <f>ROUND(I160*H160,2)</f>
        <v>0</v>
      </c>
      <c r="BL160" s="25" t="s">
        <v>154</v>
      </c>
      <c r="BM160" s="25" t="s">
        <v>251</v>
      </c>
    </row>
    <row r="161" s="1" customFormat="1">
      <c r="B161" s="47"/>
      <c r="C161" s="75"/>
      <c r="D161" s="247" t="s">
        <v>155</v>
      </c>
      <c r="E161" s="75"/>
      <c r="F161" s="248" t="s">
        <v>250</v>
      </c>
      <c r="G161" s="75"/>
      <c r="H161" s="75"/>
      <c r="I161" s="205"/>
      <c r="J161" s="75"/>
      <c r="K161" s="75"/>
      <c r="L161" s="73"/>
      <c r="M161" s="249"/>
      <c r="N161" s="48"/>
      <c r="O161" s="48"/>
      <c r="P161" s="48"/>
      <c r="Q161" s="48"/>
      <c r="R161" s="48"/>
      <c r="S161" s="48"/>
      <c r="T161" s="96"/>
      <c r="AT161" s="25" t="s">
        <v>155</v>
      </c>
      <c r="AU161" s="25" t="s">
        <v>79</v>
      </c>
    </row>
    <row r="162" s="1" customFormat="1" ht="16.5" customHeight="1">
      <c r="B162" s="47"/>
      <c r="C162" s="235" t="s">
        <v>252</v>
      </c>
      <c r="D162" s="235" t="s">
        <v>149</v>
      </c>
      <c r="E162" s="236" t="s">
        <v>253</v>
      </c>
      <c r="F162" s="237" t="s">
        <v>254</v>
      </c>
      <c r="G162" s="238" t="s">
        <v>196</v>
      </c>
      <c r="H162" s="239">
        <v>1</v>
      </c>
      <c r="I162" s="240"/>
      <c r="J162" s="241">
        <f>ROUND(I162*H162,2)</f>
        <v>0</v>
      </c>
      <c r="K162" s="237" t="s">
        <v>160</v>
      </c>
      <c r="L162" s="73"/>
      <c r="M162" s="242" t="s">
        <v>21</v>
      </c>
      <c r="N162" s="243" t="s">
        <v>43</v>
      </c>
      <c r="O162" s="48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5" t="s">
        <v>154</v>
      </c>
      <c r="AT162" s="25" t="s">
        <v>149</v>
      </c>
      <c r="AU162" s="25" t="s">
        <v>79</v>
      </c>
      <c r="AY162" s="25" t="s">
        <v>148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5" t="s">
        <v>79</v>
      </c>
      <c r="BK162" s="246">
        <f>ROUND(I162*H162,2)</f>
        <v>0</v>
      </c>
      <c r="BL162" s="25" t="s">
        <v>154</v>
      </c>
      <c r="BM162" s="25" t="s">
        <v>255</v>
      </c>
    </row>
    <row r="163" s="1" customFormat="1">
      <c r="B163" s="47"/>
      <c r="C163" s="75"/>
      <c r="D163" s="247" t="s">
        <v>155</v>
      </c>
      <c r="E163" s="75"/>
      <c r="F163" s="248" t="s">
        <v>254</v>
      </c>
      <c r="G163" s="75"/>
      <c r="H163" s="75"/>
      <c r="I163" s="205"/>
      <c r="J163" s="75"/>
      <c r="K163" s="75"/>
      <c r="L163" s="73"/>
      <c r="M163" s="249"/>
      <c r="N163" s="48"/>
      <c r="O163" s="48"/>
      <c r="P163" s="48"/>
      <c r="Q163" s="48"/>
      <c r="R163" s="48"/>
      <c r="S163" s="48"/>
      <c r="T163" s="96"/>
      <c r="AT163" s="25" t="s">
        <v>155</v>
      </c>
      <c r="AU163" s="25" t="s">
        <v>79</v>
      </c>
    </row>
    <row r="164" s="1" customFormat="1" ht="16.5" customHeight="1">
      <c r="B164" s="47"/>
      <c r="C164" s="235" t="s">
        <v>204</v>
      </c>
      <c r="D164" s="235" t="s">
        <v>149</v>
      </c>
      <c r="E164" s="236" t="s">
        <v>256</v>
      </c>
      <c r="F164" s="237" t="s">
        <v>257</v>
      </c>
      <c r="G164" s="238" t="s">
        <v>247</v>
      </c>
      <c r="H164" s="239">
        <v>12</v>
      </c>
      <c r="I164" s="240"/>
      <c r="J164" s="241">
        <f>ROUND(I164*H164,2)</f>
        <v>0</v>
      </c>
      <c r="K164" s="237" t="s">
        <v>153</v>
      </c>
      <c r="L164" s="73"/>
      <c r="M164" s="242" t="s">
        <v>21</v>
      </c>
      <c r="N164" s="243" t="s">
        <v>43</v>
      </c>
      <c r="O164" s="48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AR164" s="25" t="s">
        <v>154</v>
      </c>
      <c r="AT164" s="25" t="s">
        <v>149</v>
      </c>
      <c r="AU164" s="25" t="s">
        <v>79</v>
      </c>
      <c r="AY164" s="25" t="s">
        <v>148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5" t="s">
        <v>79</v>
      </c>
      <c r="BK164" s="246">
        <f>ROUND(I164*H164,2)</f>
        <v>0</v>
      </c>
      <c r="BL164" s="25" t="s">
        <v>154</v>
      </c>
      <c r="BM164" s="25" t="s">
        <v>258</v>
      </c>
    </row>
    <row r="165" s="1" customFormat="1">
      <c r="B165" s="47"/>
      <c r="C165" s="75"/>
      <c r="D165" s="247" t="s">
        <v>155</v>
      </c>
      <c r="E165" s="75"/>
      <c r="F165" s="248" t="s">
        <v>257</v>
      </c>
      <c r="G165" s="75"/>
      <c r="H165" s="75"/>
      <c r="I165" s="205"/>
      <c r="J165" s="75"/>
      <c r="K165" s="75"/>
      <c r="L165" s="73"/>
      <c r="M165" s="249"/>
      <c r="N165" s="48"/>
      <c r="O165" s="48"/>
      <c r="P165" s="48"/>
      <c r="Q165" s="48"/>
      <c r="R165" s="48"/>
      <c r="S165" s="48"/>
      <c r="T165" s="96"/>
      <c r="AT165" s="25" t="s">
        <v>155</v>
      </c>
      <c r="AU165" s="25" t="s">
        <v>79</v>
      </c>
    </row>
    <row r="166" s="11" customFormat="1" ht="37.44001" customHeight="1">
      <c r="B166" s="221"/>
      <c r="C166" s="222"/>
      <c r="D166" s="223" t="s">
        <v>71</v>
      </c>
      <c r="E166" s="224" t="s">
        <v>259</v>
      </c>
      <c r="F166" s="224" t="s">
        <v>260</v>
      </c>
      <c r="G166" s="222"/>
      <c r="H166" s="222"/>
      <c r="I166" s="225"/>
      <c r="J166" s="226">
        <f>BK166</f>
        <v>0</v>
      </c>
      <c r="K166" s="222"/>
      <c r="L166" s="227"/>
      <c r="M166" s="228"/>
      <c r="N166" s="229"/>
      <c r="O166" s="229"/>
      <c r="P166" s="230">
        <f>SUM(P167:P206)</f>
        <v>0</v>
      </c>
      <c r="Q166" s="229"/>
      <c r="R166" s="230">
        <f>SUM(R167:R206)</f>
        <v>0</v>
      </c>
      <c r="S166" s="229"/>
      <c r="T166" s="231">
        <f>SUM(T167:T206)</f>
        <v>0</v>
      </c>
      <c r="AR166" s="232" t="s">
        <v>79</v>
      </c>
      <c r="AT166" s="233" t="s">
        <v>71</v>
      </c>
      <c r="AU166" s="233" t="s">
        <v>72</v>
      </c>
      <c r="AY166" s="232" t="s">
        <v>148</v>
      </c>
      <c r="BK166" s="234">
        <f>SUM(BK167:BK206)</f>
        <v>0</v>
      </c>
    </row>
    <row r="167" s="1" customFormat="1" ht="16.5" customHeight="1">
      <c r="B167" s="47"/>
      <c r="C167" s="235" t="s">
        <v>261</v>
      </c>
      <c r="D167" s="235" t="s">
        <v>149</v>
      </c>
      <c r="E167" s="236" t="s">
        <v>262</v>
      </c>
      <c r="F167" s="237" t="s">
        <v>263</v>
      </c>
      <c r="G167" s="238" t="s">
        <v>159</v>
      </c>
      <c r="H167" s="239">
        <v>1018</v>
      </c>
      <c r="I167" s="240"/>
      <c r="J167" s="241">
        <f>ROUND(I167*H167,2)</f>
        <v>0</v>
      </c>
      <c r="K167" s="237" t="s">
        <v>153</v>
      </c>
      <c r="L167" s="73"/>
      <c r="M167" s="242" t="s">
        <v>21</v>
      </c>
      <c r="N167" s="243" t="s">
        <v>43</v>
      </c>
      <c r="O167" s="48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AR167" s="25" t="s">
        <v>154</v>
      </c>
      <c r="AT167" s="25" t="s">
        <v>149</v>
      </c>
      <c r="AU167" s="25" t="s">
        <v>79</v>
      </c>
      <c r="AY167" s="25" t="s">
        <v>148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5" t="s">
        <v>79</v>
      </c>
      <c r="BK167" s="246">
        <f>ROUND(I167*H167,2)</f>
        <v>0</v>
      </c>
      <c r="BL167" s="25" t="s">
        <v>154</v>
      </c>
      <c r="BM167" s="25" t="s">
        <v>264</v>
      </c>
    </row>
    <row r="168" s="1" customFormat="1">
      <c r="B168" s="47"/>
      <c r="C168" s="75"/>
      <c r="D168" s="247" t="s">
        <v>155</v>
      </c>
      <c r="E168" s="75"/>
      <c r="F168" s="248" t="s">
        <v>263</v>
      </c>
      <c r="G168" s="75"/>
      <c r="H168" s="75"/>
      <c r="I168" s="205"/>
      <c r="J168" s="75"/>
      <c r="K168" s="75"/>
      <c r="L168" s="73"/>
      <c r="M168" s="249"/>
      <c r="N168" s="48"/>
      <c r="O168" s="48"/>
      <c r="P168" s="48"/>
      <c r="Q168" s="48"/>
      <c r="R168" s="48"/>
      <c r="S168" s="48"/>
      <c r="T168" s="96"/>
      <c r="AT168" s="25" t="s">
        <v>155</v>
      </c>
      <c r="AU168" s="25" t="s">
        <v>79</v>
      </c>
    </row>
    <row r="169" s="1" customFormat="1" ht="16.5" customHeight="1">
      <c r="B169" s="47"/>
      <c r="C169" s="235" t="s">
        <v>209</v>
      </c>
      <c r="D169" s="235" t="s">
        <v>149</v>
      </c>
      <c r="E169" s="236" t="s">
        <v>265</v>
      </c>
      <c r="F169" s="237" t="s">
        <v>266</v>
      </c>
      <c r="G169" s="238" t="s">
        <v>159</v>
      </c>
      <c r="H169" s="239">
        <v>254</v>
      </c>
      <c r="I169" s="240"/>
      <c r="J169" s="241">
        <f>ROUND(I169*H169,2)</f>
        <v>0</v>
      </c>
      <c r="K169" s="237" t="s">
        <v>153</v>
      </c>
      <c r="L169" s="73"/>
      <c r="M169" s="242" t="s">
        <v>21</v>
      </c>
      <c r="N169" s="243" t="s">
        <v>43</v>
      </c>
      <c r="O169" s="48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5" t="s">
        <v>154</v>
      </c>
      <c r="AT169" s="25" t="s">
        <v>149</v>
      </c>
      <c r="AU169" s="25" t="s">
        <v>79</v>
      </c>
      <c r="AY169" s="25" t="s">
        <v>148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5" t="s">
        <v>79</v>
      </c>
      <c r="BK169" s="246">
        <f>ROUND(I169*H169,2)</f>
        <v>0</v>
      </c>
      <c r="BL169" s="25" t="s">
        <v>154</v>
      </c>
      <c r="BM169" s="25" t="s">
        <v>267</v>
      </c>
    </row>
    <row r="170" s="1" customFormat="1">
      <c r="B170" s="47"/>
      <c r="C170" s="75"/>
      <c r="D170" s="247" t="s">
        <v>155</v>
      </c>
      <c r="E170" s="75"/>
      <c r="F170" s="248" t="s">
        <v>266</v>
      </c>
      <c r="G170" s="75"/>
      <c r="H170" s="75"/>
      <c r="I170" s="205"/>
      <c r="J170" s="75"/>
      <c r="K170" s="75"/>
      <c r="L170" s="73"/>
      <c r="M170" s="249"/>
      <c r="N170" s="48"/>
      <c r="O170" s="48"/>
      <c r="P170" s="48"/>
      <c r="Q170" s="48"/>
      <c r="R170" s="48"/>
      <c r="S170" s="48"/>
      <c r="T170" s="96"/>
      <c r="AT170" s="25" t="s">
        <v>155</v>
      </c>
      <c r="AU170" s="25" t="s">
        <v>79</v>
      </c>
    </row>
    <row r="171" s="1" customFormat="1" ht="16.5" customHeight="1">
      <c r="B171" s="47"/>
      <c r="C171" s="235" t="s">
        <v>268</v>
      </c>
      <c r="D171" s="235" t="s">
        <v>149</v>
      </c>
      <c r="E171" s="236" t="s">
        <v>269</v>
      </c>
      <c r="F171" s="237" t="s">
        <v>270</v>
      </c>
      <c r="G171" s="238" t="s">
        <v>159</v>
      </c>
      <c r="H171" s="239">
        <v>886</v>
      </c>
      <c r="I171" s="240"/>
      <c r="J171" s="241">
        <f>ROUND(I171*H171,2)</f>
        <v>0</v>
      </c>
      <c r="K171" s="237" t="s">
        <v>153</v>
      </c>
      <c r="L171" s="73"/>
      <c r="M171" s="242" t="s">
        <v>21</v>
      </c>
      <c r="N171" s="243" t="s">
        <v>43</v>
      </c>
      <c r="O171" s="48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AR171" s="25" t="s">
        <v>154</v>
      </c>
      <c r="AT171" s="25" t="s">
        <v>149</v>
      </c>
      <c r="AU171" s="25" t="s">
        <v>79</v>
      </c>
      <c r="AY171" s="25" t="s">
        <v>148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5" t="s">
        <v>79</v>
      </c>
      <c r="BK171" s="246">
        <f>ROUND(I171*H171,2)</f>
        <v>0</v>
      </c>
      <c r="BL171" s="25" t="s">
        <v>154</v>
      </c>
      <c r="BM171" s="25" t="s">
        <v>271</v>
      </c>
    </row>
    <row r="172" s="1" customFormat="1">
      <c r="B172" s="47"/>
      <c r="C172" s="75"/>
      <c r="D172" s="247" t="s">
        <v>155</v>
      </c>
      <c r="E172" s="75"/>
      <c r="F172" s="248" t="s">
        <v>270</v>
      </c>
      <c r="G172" s="75"/>
      <c r="H172" s="75"/>
      <c r="I172" s="205"/>
      <c r="J172" s="75"/>
      <c r="K172" s="75"/>
      <c r="L172" s="73"/>
      <c r="M172" s="249"/>
      <c r="N172" s="48"/>
      <c r="O172" s="48"/>
      <c r="P172" s="48"/>
      <c r="Q172" s="48"/>
      <c r="R172" s="48"/>
      <c r="S172" s="48"/>
      <c r="T172" s="96"/>
      <c r="AT172" s="25" t="s">
        <v>155</v>
      </c>
      <c r="AU172" s="25" t="s">
        <v>79</v>
      </c>
    </row>
    <row r="173" s="1" customFormat="1" ht="16.5" customHeight="1">
      <c r="B173" s="47"/>
      <c r="C173" s="235" t="s">
        <v>212</v>
      </c>
      <c r="D173" s="235" t="s">
        <v>149</v>
      </c>
      <c r="E173" s="236" t="s">
        <v>272</v>
      </c>
      <c r="F173" s="237" t="s">
        <v>273</v>
      </c>
      <c r="G173" s="238" t="s">
        <v>159</v>
      </c>
      <c r="H173" s="239">
        <v>310</v>
      </c>
      <c r="I173" s="240"/>
      <c r="J173" s="241">
        <f>ROUND(I173*H173,2)</f>
        <v>0</v>
      </c>
      <c r="K173" s="237" t="s">
        <v>153</v>
      </c>
      <c r="L173" s="73"/>
      <c r="M173" s="242" t="s">
        <v>21</v>
      </c>
      <c r="N173" s="243" t="s">
        <v>43</v>
      </c>
      <c r="O173" s="48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5" t="s">
        <v>154</v>
      </c>
      <c r="AT173" s="25" t="s">
        <v>149</v>
      </c>
      <c r="AU173" s="25" t="s">
        <v>79</v>
      </c>
      <c r="AY173" s="25" t="s">
        <v>148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5" t="s">
        <v>79</v>
      </c>
      <c r="BK173" s="246">
        <f>ROUND(I173*H173,2)</f>
        <v>0</v>
      </c>
      <c r="BL173" s="25" t="s">
        <v>154</v>
      </c>
      <c r="BM173" s="25" t="s">
        <v>274</v>
      </c>
    </row>
    <row r="174" s="1" customFormat="1">
      <c r="B174" s="47"/>
      <c r="C174" s="75"/>
      <c r="D174" s="247" t="s">
        <v>155</v>
      </c>
      <c r="E174" s="75"/>
      <c r="F174" s="248" t="s">
        <v>273</v>
      </c>
      <c r="G174" s="75"/>
      <c r="H174" s="75"/>
      <c r="I174" s="205"/>
      <c r="J174" s="75"/>
      <c r="K174" s="75"/>
      <c r="L174" s="73"/>
      <c r="M174" s="249"/>
      <c r="N174" s="48"/>
      <c r="O174" s="48"/>
      <c r="P174" s="48"/>
      <c r="Q174" s="48"/>
      <c r="R174" s="48"/>
      <c r="S174" s="48"/>
      <c r="T174" s="96"/>
      <c r="AT174" s="25" t="s">
        <v>155</v>
      </c>
      <c r="AU174" s="25" t="s">
        <v>79</v>
      </c>
    </row>
    <row r="175" s="1" customFormat="1" ht="16.5" customHeight="1">
      <c r="B175" s="47"/>
      <c r="C175" s="235" t="s">
        <v>275</v>
      </c>
      <c r="D175" s="235" t="s">
        <v>149</v>
      </c>
      <c r="E175" s="236" t="s">
        <v>276</v>
      </c>
      <c r="F175" s="237" t="s">
        <v>277</v>
      </c>
      <c r="G175" s="238" t="s">
        <v>159</v>
      </c>
      <c r="H175" s="239">
        <v>90</v>
      </c>
      <c r="I175" s="240"/>
      <c r="J175" s="241">
        <f>ROUND(I175*H175,2)</f>
        <v>0</v>
      </c>
      <c r="K175" s="237" t="s">
        <v>153</v>
      </c>
      <c r="L175" s="73"/>
      <c r="M175" s="242" t="s">
        <v>21</v>
      </c>
      <c r="N175" s="243" t="s">
        <v>43</v>
      </c>
      <c r="O175" s="48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5" t="s">
        <v>154</v>
      </c>
      <c r="AT175" s="25" t="s">
        <v>149</v>
      </c>
      <c r="AU175" s="25" t="s">
        <v>79</v>
      </c>
      <c r="AY175" s="25" t="s">
        <v>148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5" t="s">
        <v>79</v>
      </c>
      <c r="BK175" s="246">
        <f>ROUND(I175*H175,2)</f>
        <v>0</v>
      </c>
      <c r="BL175" s="25" t="s">
        <v>154</v>
      </c>
      <c r="BM175" s="25" t="s">
        <v>278</v>
      </c>
    </row>
    <row r="176" s="1" customFormat="1">
      <c r="B176" s="47"/>
      <c r="C176" s="75"/>
      <c r="D176" s="247" t="s">
        <v>155</v>
      </c>
      <c r="E176" s="75"/>
      <c r="F176" s="248" t="s">
        <v>277</v>
      </c>
      <c r="G176" s="75"/>
      <c r="H176" s="75"/>
      <c r="I176" s="205"/>
      <c r="J176" s="75"/>
      <c r="K176" s="75"/>
      <c r="L176" s="73"/>
      <c r="M176" s="249"/>
      <c r="N176" s="48"/>
      <c r="O176" s="48"/>
      <c r="P176" s="48"/>
      <c r="Q176" s="48"/>
      <c r="R176" s="48"/>
      <c r="S176" s="48"/>
      <c r="T176" s="96"/>
      <c r="AT176" s="25" t="s">
        <v>155</v>
      </c>
      <c r="AU176" s="25" t="s">
        <v>79</v>
      </c>
    </row>
    <row r="177" s="1" customFormat="1" ht="16.5" customHeight="1">
      <c r="B177" s="47"/>
      <c r="C177" s="235" t="s">
        <v>216</v>
      </c>
      <c r="D177" s="235" t="s">
        <v>149</v>
      </c>
      <c r="E177" s="236" t="s">
        <v>279</v>
      </c>
      <c r="F177" s="237" t="s">
        <v>280</v>
      </c>
      <c r="G177" s="238" t="s">
        <v>159</v>
      </c>
      <c r="H177" s="239">
        <v>1350</v>
      </c>
      <c r="I177" s="240"/>
      <c r="J177" s="241">
        <f>ROUND(I177*H177,2)</f>
        <v>0</v>
      </c>
      <c r="K177" s="237" t="s">
        <v>153</v>
      </c>
      <c r="L177" s="73"/>
      <c r="M177" s="242" t="s">
        <v>21</v>
      </c>
      <c r="N177" s="243" t="s">
        <v>43</v>
      </c>
      <c r="O177" s="48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AR177" s="25" t="s">
        <v>154</v>
      </c>
      <c r="AT177" s="25" t="s">
        <v>149</v>
      </c>
      <c r="AU177" s="25" t="s">
        <v>79</v>
      </c>
      <c r="AY177" s="25" t="s">
        <v>148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25" t="s">
        <v>79</v>
      </c>
      <c r="BK177" s="246">
        <f>ROUND(I177*H177,2)</f>
        <v>0</v>
      </c>
      <c r="BL177" s="25" t="s">
        <v>154</v>
      </c>
      <c r="BM177" s="25" t="s">
        <v>281</v>
      </c>
    </row>
    <row r="178" s="1" customFormat="1">
      <c r="B178" s="47"/>
      <c r="C178" s="75"/>
      <c r="D178" s="247" t="s">
        <v>155</v>
      </c>
      <c r="E178" s="75"/>
      <c r="F178" s="248" t="s">
        <v>280</v>
      </c>
      <c r="G178" s="75"/>
      <c r="H178" s="75"/>
      <c r="I178" s="205"/>
      <c r="J178" s="75"/>
      <c r="K178" s="75"/>
      <c r="L178" s="73"/>
      <c r="M178" s="249"/>
      <c r="N178" s="48"/>
      <c r="O178" s="48"/>
      <c r="P178" s="48"/>
      <c r="Q178" s="48"/>
      <c r="R178" s="48"/>
      <c r="S178" s="48"/>
      <c r="T178" s="96"/>
      <c r="AT178" s="25" t="s">
        <v>155</v>
      </c>
      <c r="AU178" s="25" t="s">
        <v>79</v>
      </c>
    </row>
    <row r="179" s="1" customFormat="1" ht="16.5" customHeight="1">
      <c r="B179" s="47"/>
      <c r="C179" s="235" t="s">
        <v>282</v>
      </c>
      <c r="D179" s="235" t="s">
        <v>149</v>
      </c>
      <c r="E179" s="236" t="s">
        <v>283</v>
      </c>
      <c r="F179" s="237" t="s">
        <v>284</v>
      </c>
      <c r="G179" s="238" t="s">
        <v>159</v>
      </c>
      <c r="H179" s="239">
        <v>600</v>
      </c>
      <c r="I179" s="240"/>
      <c r="J179" s="241">
        <f>ROUND(I179*H179,2)</f>
        <v>0</v>
      </c>
      <c r="K179" s="237" t="s">
        <v>153</v>
      </c>
      <c r="L179" s="73"/>
      <c r="M179" s="242" t="s">
        <v>21</v>
      </c>
      <c r="N179" s="243" t="s">
        <v>43</v>
      </c>
      <c r="O179" s="48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AR179" s="25" t="s">
        <v>154</v>
      </c>
      <c r="AT179" s="25" t="s">
        <v>149</v>
      </c>
      <c r="AU179" s="25" t="s">
        <v>79</v>
      </c>
      <c r="AY179" s="25" t="s">
        <v>148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25" t="s">
        <v>79</v>
      </c>
      <c r="BK179" s="246">
        <f>ROUND(I179*H179,2)</f>
        <v>0</v>
      </c>
      <c r="BL179" s="25" t="s">
        <v>154</v>
      </c>
      <c r="BM179" s="25" t="s">
        <v>285</v>
      </c>
    </row>
    <row r="180" s="1" customFormat="1">
      <c r="B180" s="47"/>
      <c r="C180" s="75"/>
      <c r="D180" s="247" t="s">
        <v>155</v>
      </c>
      <c r="E180" s="75"/>
      <c r="F180" s="248" t="s">
        <v>284</v>
      </c>
      <c r="G180" s="75"/>
      <c r="H180" s="75"/>
      <c r="I180" s="205"/>
      <c r="J180" s="75"/>
      <c r="K180" s="75"/>
      <c r="L180" s="73"/>
      <c r="M180" s="249"/>
      <c r="N180" s="48"/>
      <c r="O180" s="48"/>
      <c r="P180" s="48"/>
      <c r="Q180" s="48"/>
      <c r="R180" s="48"/>
      <c r="S180" s="48"/>
      <c r="T180" s="96"/>
      <c r="AT180" s="25" t="s">
        <v>155</v>
      </c>
      <c r="AU180" s="25" t="s">
        <v>79</v>
      </c>
    </row>
    <row r="181" s="1" customFormat="1" ht="16.5" customHeight="1">
      <c r="B181" s="47"/>
      <c r="C181" s="235" t="s">
        <v>219</v>
      </c>
      <c r="D181" s="235" t="s">
        <v>149</v>
      </c>
      <c r="E181" s="236" t="s">
        <v>286</v>
      </c>
      <c r="F181" s="237" t="s">
        <v>287</v>
      </c>
      <c r="G181" s="238" t="s">
        <v>159</v>
      </c>
      <c r="H181" s="239">
        <v>575</v>
      </c>
      <c r="I181" s="240"/>
      <c r="J181" s="241">
        <f>ROUND(I181*H181,2)</f>
        <v>0</v>
      </c>
      <c r="K181" s="237" t="s">
        <v>153</v>
      </c>
      <c r="L181" s="73"/>
      <c r="M181" s="242" t="s">
        <v>21</v>
      </c>
      <c r="N181" s="243" t="s">
        <v>43</v>
      </c>
      <c r="O181" s="48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AR181" s="25" t="s">
        <v>154</v>
      </c>
      <c r="AT181" s="25" t="s">
        <v>149</v>
      </c>
      <c r="AU181" s="25" t="s">
        <v>79</v>
      </c>
      <c r="AY181" s="25" t="s">
        <v>148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25" t="s">
        <v>79</v>
      </c>
      <c r="BK181" s="246">
        <f>ROUND(I181*H181,2)</f>
        <v>0</v>
      </c>
      <c r="BL181" s="25" t="s">
        <v>154</v>
      </c>
      <c r="BM181" s="25" t="s">
        <v>288</v>
      </c>
    </row>
    <row r="182" s="1" customFormat="1">
      <c r="B182" s="47"/>
      <c r="C182" s="75"/>
      <c r="D182" s="247" t="s">
        <v>155</v>
      </c>
      <c r="E182" s="75"/>
      <c r="F182" s="248" t="s">
        <v>287</v>
      </c>
      <c r="G182" s="75"/>
      <c r="H182" s="75"/>
      <c r="I182" s="205"/>
      <c r="J182" s="75"/>
      <c r="K182" s="75"/>
      <c r="L182" s="73"/>
      <c r="M182" s="249"/>
      <c r="N182" s="48"/>
      <c r="O182" s="48"/>
      <c r="P182" s="48"/>
      <c r="Q182" s="48"/>
      <c r="R182" s="48"/>
      <c r="S182" s="48"/>
      <c r="T182" s="96"/>
      <c r="AT182" s="25" t="s">
        <v>155</v>
      </c>
      <c r="AU182" s="25" t="s">
        <v>79</v>
      </c>
    </row>
    <row r="183" s="1" customFormat="1" ht="16.5" customHeight="1">
      <c r="B183" s="47"/>
      <c r="C183" s="235" t="s">
        <v>289</v>
      </c>
      <c r="D183" s="235" t="s">
        <v>149</v>
      </c>
      <c r="E183" s="236" t="s">
        <v>290</v>
      </c>
      <c r="F183" s="237" t="s">
        <v>291</v>
      </c>
      <c r="G183" s="238" t="s">
        <v>159</v>
      </c>
      <c r="H183" s="239">
        <v>30</v>
      </c>
      <c r="I183" s="240"/>
      <c r="J183" s="241">
        <f>ROUND(I183*H183,2)</f>
        <v>0</v>
      </c>
      <c r="K183" s="237" t="s">
        <v>153</v>
      </c>
      <c r="L183" s="73"/>
      <c r="M183" s="242" t="s">
        <v>21</v>
      </c>
      <c r="N183" s="243" t="s">
        <v>43</v>
      </c>
      <c r="O183" s="48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AR183" s="25" t="s">
        <v>154</v>
      </c>
      <c r="AT183" s="25" t="s">
        <v>149</v>
      </c>
      <c r="AU183" s="25" t="s">
        <v>79</v>
      </c>
      <c r="AY183" s="25" t="s">
        <v>148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5" t="s">
        <v>79</v>
      </c>
      <c r="BK183" s="246">
        <f>ROUND(I183*H183,2)</f>
        <v>0</v>
      </c>
      <c r="BL183" s="25" t="s">
        <v>154</v>
      </c>
      <c r="BM183" s="25" t="s">
        <v>292</v>
      </c>
    </row>
    <row r="184" s="1" customFormat="1">
      <c r="B184" s="47"/>
      <c r="C184" s="75"/>
      <c r="D184" s="247" t="s">
        <v>155</v>
      </c>
      <c r="E184" s="75"/>
      <c r="F184" s="248" t="s">
        <v>291</v>
      </c>
      <c r="G184" s="75"/>
      <c r="H184" s="75"/>
      <c r="I184" s="205"/>
      <c r="J184" s="75"/>
      <c r="K184" s="75"/>
      <c r="L184" s="73"/>
      <c r="M184" s="249"/>
      <c r="N184" s="48"/>
      <c r="O184" s="48"/>
      <c r="P184" s="48"/>
      <c r="Q184" s="48"/>
      <c r="R184" s="48"/>
      <c r="S184" s="48"/>
      <c r="T184" s="96"/>
      <c r="AT184" s="25" t="s">
        <v>155</v>
      </c>
      <c r="AU184" s="25" t="s">
        <v>79</v>
      </c>
    </row>
    <row r="185" s="1" customFormat="1" ht="16.5" customHeight="1">
      <c r="B185" s="47"/>
      <c r="C185" s="235" t="s">
        <v>223</v>
      </c>
      <c r="D185" s="235" t="s">
        <v>149</v>
      </c>
      <c r="E185" s="236" t="s">
        <v>293</v>
      </c>
      <c r="F185" s="237" t="s">
        <v>294</v>
      </c>
      <c r="G185" s="238" t="s">
        <v>159</v>
      </c>
      <c r="H185" s="239">
        <v>56</v>
      </c>
      <c r="I185" s="240"/>
      <c r="J185" s="241">
        <f>ROUND(I185*H185,2)</f>
        <v>0</v>
      </c>
      <c r="K185" s="237" t="s">
        <v>153</v>
      </c>
      <c r="L185" s="73"/>
      <c r="M185" s="242" t="s">
        <v>21</v>
      </c>
      <c r="N185" s="243" t="s">
        <v>43</v>
      </c>
      <c r="O185" s="48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AR185" s="25" t="s">
        <v>154</v>
      </c>
      <c r="AT185" s="25" t="s">
        <v>149</v>
      </c>
      <c r="AU185" s="25" t="s">
        <v>79</v>
      </c>
      <c r="AY185" s="25" t="s">
        <v>148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25" t="s">
        <v>79</v>
      </c>
      <c r="BK185" s="246">
        <f>ROUND(I185*H185,2)</f>
        <v>0</v>
      </c>
      <c r="BL185" s="25" t="s">
        <v>154</v>
      </c>
      <c r="BM185" s="25" t="s">
        <v>295</v>
      </c>
    </row>
    <row r="186" s="1" customFormat="1">
      <c r="B186" s="47"/>
      <c r="C186" s="75"/>
      <c r="D186" s="247" t="s">
        <v>155</v>
      </c>
      <c r="E186" s="75"/>
      <c r="F186" s="248" t="s">
        <v>294</v>
      </c>
      <c r="G186" s="75"/>
      <c r="H186" s="75"/>
      <c r="I186" s="205"/>
      <c r="J186" s="75"/>
      <c r="K186" s="75"/>
      <c r="L186" s="73"/>
      <c r="M186" s="249"/>
      <c r="N186" s="48"/>
      <c r="O186" s="48"/>
      <c r="P186" s="48"/>
      <c r="Q186" s="48"/>
      <c r="R186" s="48"/>
      <c r="S186" s="48"/>
      <c r="T186" s="96"/>
      <c r="AT186" s="25" t="s">
        <v>155</v>
      </c>
      <c r="AU186" s="25" t="s">
        <v>79</v>
      </c>
    </row>
    <row r="187" s="1" customFormat="1" ht="16.5" customHeight="1">
      <c r="B187" s="47"/>
      <c r="C187" s="235" t="s">
        <v>296</v>
      </c>
      <c r="D187" s="235" t="s">
        <v>149</v>
      </c>
      <c r="E187" s="236" t="s">
        <v>297</v>
      </c>
      <c r="F187" s="237" t="s">
        <v>298</v>
      </c>
      <c r="G187" s="238" t="s">
        <v>159</v>
      </c>
      <c r="H187" s="239">
        <v>25</v>
      </c>
      <c r="I187" s="240"/>
      <c r="J187" s="241">
        <f>ROUND(I187*H187,2)</f>
        <v>0</v>
      </c>
      <c r="K187" s="237" t="s">
        <v>153</v>
      </c>
      <c r="L187" s="73"/>
      <c r="M187" s="242" t="s">
        <v>21</v>
      </c>
      <c r="N187" s="243" t="s">
        <v>43</v>
      </c>
      <c r="O187" s="48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AR187" s="25" t="s">
        <v>154</v>
      </c>
      <c r="AT187" s="25" t="s">
        <v>149</v>
      </c>
      <c r="AU187" s="25" t="s">
        <v>79</v>
      </c>
      <c r="AY187" s="25" t="s">
        <v>148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5" t="s">
        <v>79</v>
      </c>
      <c r="BK187" s="246">
        <f>ROUND(I187*H187,2)</f>
        <v>0</v>
      </c>
      <c r="BL187" s="25" t="s">
        <v>154</v>
      </c>
      <c r="BM187" s="25" t="s">
        <v>299</v>
      </c>
    </row>
    <row r="188" s="1" customFormat="1">
      <c r="B188" s="47"/>
      <c r="C188" s="75"/>
      <c r="D188" s="247" t="s">
        <v>155</v>
      </c>
      <c r="E188" s="75"/>
      <c r="F188" s="248" t="s">
        <v>298</v>
      </c>
      <c r="G188" s="75"/>
      <c r="H188" s="75"/>
      <c r="I188" s="205"/>
      <c r="J188" s="75"/>
      <c r="K188" s="75"/>
      <c r="L188" s="73"/>
      <c r="M188" s="249"/>
      <c r="N188" s="48"/>
      <c r="O188" s="48"/>
      <c r="P188" s="48"/>
      <c r="Q188" s="48"/>
      <c r="R188" s="48"/>
      <c r="S188" s="48"/>
      <c r="T188" s="96"/>
      <c r="AT188" s="25" t="s">
        <v>155</v>
      </c>
      <c r="AU188" s="25" t="s">
        <v>79</v>
      </c>
    </row>
    <row r="189" s="1" customFormat="1" ht="16.5" customHeight="1">
      <c r="B189" s="47"/>
      <c r="C189" s="235" t="s">
        <v>228</v>
      </c>
      <c r="D189" s="235" t="s">
        <v>149</v>
      </c>
      <c r="E189" s="236" t="s">
        <v>300</v>
      </c>
      <c r="F189" s="237" t="s">
        <v>301</v>
      </c>
      <c r="G189" s="238" t="s">
        <v>159</v>
      </c>
      <c r="H189" s="239">
        <v>65</v>
      </c>
      <c r="I189" s="240"/>
      <c r="J189" s="241">
        <f>ROUND(I189*H189,2)</f>
        <v>0</v>
      </c>
      <c r="K189" s="237" t="s">
        <v>153</v>
      </c>
      <c r="L189" s="73"/>
      <c r="M189" s="242" t="s">
        <v>21</v>
      </c>
      <c r="N189" s="243" t="s">
        <v>43</v>
      </c>
      <c r="O189" s="48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AR189" s="25" t="s">
        <v>154</v>
      </c>
      <c r="AT189" s="25" t="s">
        <v>149</v>
      </c>
      <c r="AU189" s="25" t="s">
        <v>79</v>
      </c>
      <c r="AY189" s="25" t="s">
        <v>148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5" t="s">
        <v>79</v>
      </c>
      <c r="BK189" s="246">
        <f>ROUND(I189*H189,2)</f>
        <v>0</v>
      </c>
      <c r="BL189" s="25" t="s">
        <v>154</v>
      </c>
      <c r="BM189" s="25" t="s">
        <v>302</v>
      </c>
    </row>
    <row r="190" s="1" customFormat="1">
      <c r="B190" s="47"/>
      <c r="C190" s="75"/>
      <c r="D190" s="247" t="s">
        <v>155</v>
      </c>
      <c r="E190" s="75"/>
      <c r="F190" s="248" t="s">
        <v>301</v>
      </c>
      <c r="G190" s="75"/>
      <c r="H190" s="75"/>
      <c r="I190" s="205"/>
      <c r="J190" s="75"/>
      <c r="K190" s="75"/>
      <c r="L190" s="73"/>
      <c r="M190" s="249"/>
      <c r="N190" s="48"/>
      <c r="O190" s="48"/>
      <c r="P190" s="48"/>
      <c r="Q190" s="48"/>
      <c r="R190" s="48"/>
      <c r="S190" s="48"/>
      <c r="T190" s="96"/>
      <c r="AT190" s="25" t="s">
        <v>155</v>
      </c>
      <c r="AU190" s="25" t="s">
        <v>79</v>
      </c>
    </row>
    <row r="191" s="1" customFormat="1" ht="16.5" customHeight="1">
      <c r="B191" s="47"/>
      <c r="C191" s="235" t="s">
        <v>303</v>
      </c>
      <c r="D191" s="235" t="s">
        <v>149</v>
      </c>
      <c r="E191" s="236" t="s">
        <v>304</v>
      </c>
      <c r="F191" s="237" t="s">
        <v>305</v>
      </c>
      <c r="G191" s="238" t="s">
        <v>159</v>
      </c>
      <c r="H191" s="239">
        <v>46</v>
      </c>
      <c r="I191" s="240"/>
      <c r="J191" s="241">
        <f>ROUND(I191*H191,2)</f>
        <v>0</v>
      </c>
      <c r="K191" s="237" t="s">
        <v>153</v>
      </c>
      <c r="L191" s="73"/>
      <c r="M191" s="242" t="s">
        <v>21</v>
      </c>
      <c r="N191" s="243" t="s">
        <v>43</v>
      </c>
      <c r="O191" s="48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AR191" s="25" t="s">
        <v>154</v>
      </c>
      <c r="AT191" s="25" t="s">
        <v>149</v>
      </c>
      <c r="AU191" s="25" t="s">
        <v>79</v>
      </c>
      <c r="AY191" s="25" t="s">
        <v>148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5" t="s">
        <v>79</v>
      </c>
      <c r="BK191" s="246">
        <f>ROUND(I191*H191,2)</f>
        <v>0</v>
      </c>
      <c r="BL191" s="25" t="s">
        <v>154</v>
      </c>
      <c r="BM191" s="25" t="s">
        <v>306</v>
      </c>
    </row>
    <row r="192" s="1" customFormat="1">
      <c r="B192" s="47"/>
      <c r="C192" s="75"/>
      <c r="D192" s="247" t="s">
        <v>155</v>
      </c>
      <c r="E192" s="75"/>
      <c r="F192" s="248" t="s">
        <v>305</v>
      </c>
      <c r="G192" s="75"/>
      <c r="H192" s="75"/>
      <c r="I192" s="205"/>
      <c r="J192" s="75"/>
      <c r="K192" s="75"/>
      <c r="L192" s="73"/>
      <c r="M192" s="249"/>
      <c r="N192" s="48"/>
      <c r="O192" s="48"/>
      <c r="P192" s="48"/>
      <c r="Q192" s="48"/>
      <c r="R192" s="48"/>
      <c r="S192" s="48"/>
      <c r="T192" s="96"/>
      <c r="AT192" s="25" t="s">
        <v>155</v>
      </c>
      <c r="AU192" s="25" t="s">
        <v>79</v>
      </c>
    </row>
    <row r="193" s="1" customFormat="1" ht="16.5" customHeight="1">
      <c r="B193" s="47"/>
      <c r="C193" s="235" t="s">
        <v>231</v>
      </c>
      <c r="D193" s="235" t="s">
        <v>149</v>
      </c>
      <c r="E193" s="236" t="s">
        <v>307</v>
      </c>
      <c r="F193" s="237" t="s">
        <v>308</v>
      </c>
      <c r="G193" s="238" t="s">
        <v>159</v>
      </c>
      <c r="H193" s="239">
        <v>260</v>
      </c>
      <c r="I193" s="240"/>
      <c r="J193" s="241">
        <f>ROUND(I193*H193,2)</f>
        <v>0</v>
      </c>
      <c r="K193" s="237" t="s">
        <v>153</v>
      </c>
      <c r="L193" s="73"/>
      <c r="M193" s="242" t="s">
        <v>21</v>
      </c>
      <c r="N193" s="243" t="s">
        <v>43</v>
      </c>
      <c r="O193" s="48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5" t="s">
        <v>154</v>
      </c>
      <c r="AT193" s="25" t="s">
        <v>149</v>
      </c>
      <c r="AU193" s="25" t="s">
        <v>79</v>
      </c>
      <c r="AY193" s="25" t="s">
        <v>148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5" t="s">
        <v>79</v>
      </c>
      <c r="BK193" s="246">
        <f>ROUND(I193*H193,2)</f>
        <v>0</v>
      </c>
      <c r="BL193" s="25" t="s">
        <v>154</v>
      </c>
      <c r="BM193" s="25" t="s">
        <v>309</v>
      </c>
    </row>
    <row r="194" s="1" customFormat="1">
      <c r="B194" s="47"/>
      <c r="C194" s="75"/>
      <c r="D194" s="247" t="s">
        <v>155</v>
      </c>
      <c r="E194" s="75"/>
      <c r="F194" s="248" t="s">
        <v>308</v>
      </c>
      <c r="G194" s="75"/>
      <c r="H194" s="75"/>
      <c r="I194" s="205"/>
      <c r="J194" s="75"/>
      <c r="K194" s="75"/>
      <c r="L194" s="73"/>
      <c r="M194" s="249"/>
      <c r="N194" s="48"/>
      <c r="O194" s="48"/>
      <c r="P194" s="48"/>
      <c r="Q194" s="48"/>
      <c r="R194" s="48"/>
      <c r="S194" s="48"/>
      <c r="T194" s="96"/>
      <c r="AT194" s="25" t="s">
        <v>155</v>
      </c>
      <c r="AU194" s="25" t="s">
        <v>79</v>
      </c>
    </row>
    <row r="195" s="1" customFormat="1" ht="16.5" customHeight="1">
      <c r="B195" s="47"/>
      <c r="C195" s="235" t="s">
        <v>310</v>
      </c>
      <c r="D195" s="235" t="s">
        <v>149</v>
      </c>
      <c r="E195" s="236" t="s">
        <v>311</v>
      </c>
      <c r="F195" s="237" t="s">
        <v>312</v>
      </c>
      <c r="G195" s="238" t="s">
        <v>159</v>
      </c>
      <c r="H195" s="239">
        <v>20</v>
      </c>
      <c r="I195" s="240"/>
      <c r="J195" s="241">
        <f>ROUND(I195*H195,2)</f>
        <v>0</v>
      </c>
      <c r="K195" s="237" t="s">
        <v>153</v>
      </c>
      <c r="L195" s="73"/>
      <c r="M195" s="242" t="s">
        <v>21</v>
      </c>
      <c r="N195" s="243" t="s">
        <v>43</v>
      </c>
      <c r="O195" s="48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AR195" s="25" t="s">
        <v>154</v>
      </c>
      <c r="AT195" s="25" t="s">
        <v>149</v>
      </c>
      <c r="AU195" s="25" t="s">
        <v>79</v>
      </c>
      <c r="AY195" s="25" t="s">
        <v>148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25" t="s">
        <v>79</v>
      </c>
      <c r="BK195" s="246">
        <f>ROUND(I195*H195,2)</f>
        <v>0</v>
      </c>
      <c r="BL195" s="25" t="s">
        <v>154</v>
      </c>
      <c r="BM195" s="25" t="s">
        <v>313</v>
      </c>
    </row>
    <row r="196" s="1" customFormat="1">
      <c r="B196" s="47"/>
      <c r="C196" s="75"/>
      <c r="D196" s="247" t="s">
        <v>155</v>
      </c>
      <c r="E196" s="75"/>
      <c r="F196" s="248" t="s">
        <v>312</v>
      </c>
      <c r="G196" s="75"/>
      <c r="H196" s="75"/>
      <c r="I196" s="205"/>
      <c r="J196" s="75"/>
      <c r="K196" s="75"/>
      <c r="L196" s="73"/>
      <c r="M196" s="249"/>
      <c r="N196" s="48"/>
      <c r="O196" s="48"/>
      <c r="P196" s="48"/>
      <c r="Q196" s="48"/>
      <c r="R196" s="48"/>
      <c r="S196" s="48"/>
      <c r="T196" s="96"/>
      <c r="AT196" s="25" t="s">
        <v>155</v>
      </c>
      <c r="AU196" s="25" t="s">
        <v>79</v>
      </c>
    </row>
    <row r="197" s="1" customFormat="1" ht="16.5" customHeight="1">
      <c r="B197" s="47"/>
      <c r="C197" s="235" t="s">
        <v>234</v>
      </c>
      <c r="D197" s="235" t="s">
        <v>149</v>
      </c>
      <c r="E197" s="236" t="s">
        <v>314</v>
      </c>
      <c r="F197" s="237" t="s">
        <v>315</v>
      </c>
      <c r="G197" s="238" t="s">
        <v>316</v>
      </c>
      <c r="H197" s="239">
        <v>250</v>
      </c>
      <c r="I197" s="240"/>
      <c r="J197" s="241">
        <f>ROUND(I197*H197,2)</f>
        <v>0</v>
      </c>
      <c r="K197" s="237" t="s">
        <v>160</v>
      </c>
      <c r="L197" s="73"/>
      <c r="M197" s="242" t="s">
        <v>21</v>
      </c>
      <c r="N197" s="243" t="s">
        <v>43</v>
      </c>
      <c r="O197" s="48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AR197" s="25" t="s">
        <v>154</v>
      </c>
      <c r="AT197" s="25" t="s">
        <v>149</v>
      </c>
      <c r="AU197" s="25" t="s">
        <v>79</v>
      </c>
      <c r="AY197" s="25" t="s">
        <v>148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5" t="s">
        <v>79</v>
      </c>
      <c r="BK197" s="246">
        <f>ROUND(I197*H197,2)</f>
        <v>0</v>
      </c>
      <c r="BL197" s="25" t="s">
        <v>154</v>
      </c>
      <c r="BM197" s="25" t="s">
        <v>317</v>
      </c>
    </row>
    <row r="198" s="1" customFormat="1">
      <c r="B198" s="47"/>
      <c r="C198" s="75"/>
      <c r="D198" s="247" t="s">
        <v>155</v>
      </c>
      <c r="E198" s="75"/>
      <c r="F198" s="248" t="s">
        <v>315</v>
      </c>
      <c r="G198" s="75"/>
      <c r="H198" s="75"/>
      <c r="I198" s="205"/>
      <c r="J198" s="75"/>
      <c r="K198" s="75"/>
      <c r="L198" s="73"/>
      <c r="M198" s="249"/>
      <c r="N198" s="48"/>
      <c r="O198" s="48"/>
      <c r="P198" s="48"/>
      <c r="Q198" s="48"/>
      <c r="R198" s="48"/>
      <c r="S198" s="48"/>
      <c r="T198" s="96"/>
      <c r="AT198" s="25" t="s">
        <v>155</v>
      </c>
      <c r="AU198" s="25" t="s">
        <v>79</v>
      </c>
    </row>
    <row r="199" s="1" customFormat="1" ht="16.5" customHeight="1">
      <c r="B199" s="47"/>
      <c r="C199" s="235" t="s">
        <v>318</v>
      </c>
      <c r="D199" s="235" t="s">
        <v>149</v>
      </c>
      <c r="E199" s="236" t="s">
        <v>319</v>
      </c>
      <c r="F199" s="237" t="s">
        <v>320</v>
      </c>
      <c r="G199" s="238" t="s">
        <v>247</v>
      </c>
      <c r="H199" s="239">
        <v>10</v>
      </c>
      <c r="I199" s="240"/>
      <c r="J199" s="241">
        <f>ROUND(I199*H199,2)</f>
        <v>0</v>
      </c>
      <c r="K199" s="237" t="s">
        <v>160</v>
      </c>
      <c r="L199" s="73"/>
      <c r="M199" s="242" t="s">
        <v>21</v>
      </c>
      <c r="N199" s="243" t="s">
        <v>43</v>
      </c>
      <c r="O199" s="48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AR199" s="25" t="s">
        <v>154</v>
      </c>
      <c r="AT199" s="25" t="s">
        <v>149</v>
      </c>
      <c r="AU199" s="25" t="s">
        <v>79</v>
      </c>
      <c r="AY199" s="25" t="s">
        <v>148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5" t="s">
        <v>79</v>
      </c>
      <c r="BK199" s="246">
        <f>ROUND(I199*H199,2)</f>
        <v>0</v>
      </c>
      <c r="BL199" s="25" t="s">
        <v>154</v>
      </c>
      <c r="BM199" s="25" t="s">
        <v>321</v>
      </c>
    </row>
    <row r="200" s="1" customFormat="1">
      <c r="B200" s="47"/>
      <c r="C200" s="75"/>
      <c r="D200" s="247" t="s">
        <v>155</v>
      </c>
      <c r="E200" s="75"/>
      <c r="F200" s="248" t="s">
        <v>320</v>
      </c>
      <c r="G200" s="75"/>
      <c r="H200" s="75"/>
      <c r="I200" s="205"/>
      <c r="J200" s="75"/>
      <c r="K200" s="75"/>
      <c r="L200" s="73"/>
      <c r="M200" s="249"/>
      <c r="N200" s="48"/>
      <c r="O200" s="48"/>
      <c r="P200" s="48"/>
      <c r="Q200" s="48"/>
      <c r="R200" s="48"/>
      <c r="S200" s="48"/>
      <c r="T200" s="96"/>
      <c r="AT200" s="25" t="s">
        <v>155</v>
      </c>
      <c r="AU200" s="25" t="s">
        <v>79</v>
      </c>
    </row>
    <row r="201" s="1" customFormat="1" ht="16.5" customHeight="1">
      <c r="B201" s="47"/>
      <c r="C201" s="235" t="s">
        <v>238</v>
      </c>
      <c r="D201" s="235" t="s">
        <v>149</v>
      </c>
      <c r="E201" s="236" t="s">
        <v>322</v>
      </c>
      <c r="F201" s="237" t="s">
        <v>323</v>
      </c>
      <c r="G201" s="238" t="s">
        <v>196</v>
      </c>
      <c r="H201" s="239">
        <v>1</v>
      </c>
      <c r="I201" s="240"/>
      <c r="J201" s="241">
        <f>ROUND(I201*H201,2)</f>
        <v>0</v>
      </c>
      <c r="K201" s="237" t="s">
        <v>160</v>
      </c>
      <c r="L201" s="73"/>
      <c r="M201" s="242" t="s">
        <v>21</v>
      </c>
      <c r="N201" s="243" t="s">
        <v>43</v>
      </c>
      <c r="O201" s="48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AR201" s="25" t="s">
        <v>154</v>
      </c>
      <c r="AT201" s="25" t="s">
        <v>149</v>
      </c>
      <c r="AU201" s="25" t="s">
        <v>79</v>
      </c>
      <c r="AY201" s="25" t="s">
        <v>148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25" t="s">
        <v>79</v>
      </c>
      <c r="BK201" s="246">
        <f>ROUND(I201*H201,2)</f>
        <v>0</v>
      </c>
      <c r="BL201" s="25" t="s">
        <v>154</v>
      </c>
      <c r="BM201" s="25" t="s">
        <v>324</v>
      </c>
    </row>
    <row r="202" s="1" customFormat="1">
      <c r="B202" s="47"/>
      <c r="C202" s="75"/>
      <c r="D202" s="247" t="s">
        <v>155</v>
      </c>
      <c r="E202" s="75"/>
      <c r="F202" s="248" t="s">
        <v>323</v>
      </c>
      <c r="G202" s="75"/>
      <c r="H202" s="75"/>
      <c r="I202" s="205"/>
      <c r="J202" s="75"/>
      <c r="K202" s="75"/>
      <c r="L202" s="73"/>
      <c r="M202" s="249"/>
      <c r="N202" s="48"/>
      <c r="O202" s="48"/>
      <c r="P202" s="48"/>
      <c r="Q202" s="48"/>
      <c r="R202" s="48"/>
      <c r="S202" s="48"/>
      <c r="T202" s="96"/>
      <c r="AT202" s="25" t="s">
        <v>155</v>
      </c>
      <c r="AU202" s="25" t="s">
        <v>79</v>
      </c>
    </row>
    <row r="203" s="1" customFormat="1" ht="16.5" customHeight="1">
      <c r="B203" s="47"/>
      <c r="C203" s="235" t="s">
        <v>325</v>
      </c>
      <c r="D203" s="235" t="s">
        <v>149</v>
      </c>
      <c r="E203" s="236" t="s">
        <v>326</v>
      </c>
      <c r="F203" s="237" t="s">
        <v>327</v>
      </c>
      <c r="G203" s="238" t="s">
        <v>247</v>
      </c>
      <c r="H203" s="239">
        <v>1</v>
      </c>
      <c r="I203" s="240"/>
      <c r="J203" s="241">
        <f>ROUND(I203*H203,2)</f>
        <v>0</v>
      </c>
      <c r="K203" s="237" t="s">
        <v>160</v>
      </c>
      <c r="L203" s="73"/>
      <c r="M203" s="242" t="s">
        <v>21</v>
      </c>
      <c r="N203" s="243" t="s">
        <v>43</v>
      </c>
      <c r="O203" s="48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AR203" s="25" t="s">
        <v>154</v>
      </c>
      <c r="AT203" s="25" t="s">
        <v>149</v>
      </c>
      <c r="AU203" s="25" t="s">
        <v>79</v>
      </c>
      <c r="AY203" s="25" t="s">
        <v>148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25" t="s">
        <v>79</v>
      </c>
      <c r="BK203" s="246">
        <f>ROUND(I203*H203,2)</f>
        <v>0</v>
      </c>
      <c r="BL203" s="25" t="s">
        <v>154</v>
      </c>
      <c r="BM203" s="25" t="s">
        <v>328</v>
      </c>
    </row>
    <row r="204" s="1" customFormat="1">
      <c r="B204" s="47"/>
      <c r="C204" s="75"/>
      <c r="D204" s="247" t="s">
        <v>155</v>
      </c>
      <c r="E204" s="75"/>
      <c r="F204" s="248" t="s">
        <v>327</v>
      </c>
      <c r="G204" s="75"/>
      <c r="H204" s="75"/>
      <c r="I204" s="205"/>
      <c r="J204" s="75"/>
      <c r="K204" s="75"/>
      <c r="L204" s="73"/>
      <c r="M204" s="249"/>
      <c r="N204" s="48"/>
      <c r="O204" s="48"/>
      <c r="P204" s="48"/>
      <c r="Q204" s="48"/>
      <c r="R204" s="48"/>
      <c r="S204" s="48"/>
      <c r="T204" s="96"/>
      <c r="AT204" s="25" t="s">
        <v>155</v>
      </c>
      <c r="AU204" s="25" t="s">
        <v>79</v>
      </c>
    </row>
    <row r="205" s="1" customFormat="1" ht="16.5" customHeight="1">
      <c r="B205" s="47"/>
      <c r="C205" s="235" t="s">
        <v>241</v>
      </c>
      <c r="D205" s="235" t="s">
        <v>149</v>
      </c>
      <c r="E205" s="236" t="s">
        <v>329</v>
      </c>
      <c r="F205" s="237" t="s">
        <v>330</v>
      </c>
      <c r="G205" s="238" t="s">
        <v>159</v>
      </c>
      <c r="H205" s="239">
        <v>380</v>
      </c>
      <c r="I205" s="240"/>
      <c r="J205" s="241">
        <f>ROUND(I205*H205,2)</f>
        <v>0</v>
      </c>
      <c r="K205" s="237" t="s">
        <v>160</v>
      </c>
      <c r="L205" s="73"/>
      <c r="M205" s="242" t="s">
        <v>21</v>
      </c>
      <c r="N205" s="243" t="s">
        <v>43</v>
      </c>
      <c r="O205" s="48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AR205" s="25" t="s">
        <v>154</v>
      </c>
      <c r="AT205" s="25" t="s">
        <v>149</v>
      </c>
      <c r="AU205" s="25" t="s">
        <v>79</v>
      </c>
      <c r="AY205" s="25" t="s">
        <v>148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25" t="s">
        <v>79</v>
      </c>
      <c r="BK205" s="246">
        <f>ROUND(I205*H205,2)</f>
        <v>0</v>
      </c>
      <c r="BL205" s="25" t="s">
        <v>154</v>
      </c>
      <c r="BM205" s="25" t="s">
        <v>331</v>
      </c>
    </row>
    <row r="206" s="1" customFormat="1">
      <c r="B206" s="47"/>
      <c r="C206" s="75"/>
      <c r="D206" s="247" t="s">
        <v>155</v>
      </c>
      <c r="E206" s="75"/>
      <c r="F206" s="248" t="s">
        <v>330</v>
      </c>
      <c r="G206" s="75"/>
      <c r="H206" s="75"/>
      <c r="I206" s="205"/>
      <c r="J206" s="75"/>
      <c r="K206" s="75"/>
      <c r="L206" s="73"/>
      <c r="M206" s="249"/>
      <c r="N206" s="48"/>
      <c r="O206" s="48"/>
      <c r="P206" s="48"/>
      <c r="Q206" s="48"/>
      <c r="R206" s="48"/>
      <c r="S206" s="48"/>
      <c r="T206" s="96"/>
      <c r="AT206" s="25" t="s">
        <v>155</v>
      </c>
      <c r="AU206" s="25" t="s">
        <v>79</v>
      </c>
    </row>
    <row r="207" s="11" customFormat="1" ht="37.44001" customHeight="1">
      <c r="B207" s="221"/>
      <c r="C207" s="222"/>
      <c r="D207" s="223" t="s">
        <v>71</v>
      </c>
      <c r="E207" s="224" t="s">
        <v>332</v>
      </c>
      <c r="F207" s="224" t="s">
        <v>333</v>
      </c>
      <c r="G207" s="222"/>
      <c r="H207" s="222"/>
      <c r="I207" s="225"/>
      <c r="J207" s="226">
        <f>BK207</f>
        <v>0</v>
      </c>
      <c r="K207" s="222"/>
      <c r="L207" s="227"/>
      <c r="M207" s="228"/>
      <c r="N207" s="229"/>
      <c r="O207" s="229"/>
      <c r="P207" s="230">
        <f>SUM(P208:P257)</f>
        <v>0</v>
      </c>
      <c r="Q207" s="229"/>
      <c r="R207" s="230">
        <f>SUM(R208:R257)</f>
        <v>0</v>
      </c>
      <c r="S207" s="229"/>
      <c r="T207" s="231">
        <f>SUM(T208:T257)</f>
        <v>0</v>
      </c>
      <c r="AR207" s="232" t="s">
        <v>79</v>
      </c>
      <c r="AT207" s="233" t="s">
        <v>71</v>
      </c>
      <c r="AU207" s="233" t="s">
        <v>72</v>
      </c>
      <c r="AY207" s="232" t="s">
        <v>148</v>
      </c>
      <c r="BK207" s="234">
        <f>SUM(BK208:BK257)</f>
        <v>0</v>
      </c>
    </row>
    <row r="208" s="1" customFormat="1" ht="16.5" customHeight="1">
      <c r="B208" s="47"/>
      <c r="C208" s="235" t="s">
        <v>334</v>
      </c>
      <c r="D208" s="235" t="s">
        <v>149</v>
      </c>
      <c r="E208" s="236" t="s">
        <v>335</v>
      </c>
      <c r="F208" s="237" t="s">
        <v>336</v>
      </c>
      <c r="G208" s="238" t="s">
        <v>196</v>
      </c>
      <c r="H208" s="239">
        <v>196</v>
      </c>
      <c r="I208" s="240"/>
      <c r="J208" s="241">
        <f>ROUND(I208*H208,2)</f>
        <v>0</v>
      </c>
      <c r="K208" s="237" t="s">
        <v>153</v>
      </c>
      <c r="L208" s="73"/>
      <c r="M208" s="242" t="s">
        <v>21</v>
      </c>
      <c r="N208" s="243" t="s">
        <v>43</v>
      </c>
      <c r="O208" s="48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AR208" s="25" t="s">
        <v>154</v>
      </c>
      <c r="AT208" s="25" t="s">
        <v>149</v>
      </c>
      <c r="AU208" s="25" t="s">
        <v>79</v>
      </c>
      <c r="AY208" s="25" t="s">
        <v>148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25" t="s">
        <v>79</v>
      </c>
      <c r="BK208" s="246">
        <f>ROUND(I208*H208,2)</f>
        <v>0</v>
      </c>
      <c r="BL208" s="25" t="s">
        <v>154</v>
      </c>
      <c r="BM208" s="25" t="s">
        <v>337</v>
      </c>
    </row>
    <row r="209" s="1" customFormat="1">
      <c r="B209" s="47"/>
      <c r="C209" s="75"/>
      <c r="D209" s="247" t="s">
        <v>155</v>
      </c>
      <c r="E209" s="75"/>
      <c r="F209" s="248" t="s">
        <v>336</v>
      </c>
      <c r="G209" s="75"/>
      <c r="H209" s="75"/>
      <c r="I209" s="205"/>
      <c r="J209" s="75"/>
      <c r="K209" s="75"/>
      <c r="L209" s="73"/>
      <c r="M209" s="249"/>
      <c r="N209" s="48"/>
      <c r="O209" s="48"/>
      <c r="P209" s="48"/>
      <c r="Q209" s="48"/>
      <c r="R209" s="48"/>
      <c r="S209" s="48"/>
      <c r="T209" s="96"/>
      <c r="AT209" s="25" t="s">
        <v>155</v>
      </c>
      <c r="AU209" s="25" t="s">
        <v>79</v>
      </c>
    </row>
    <row r="210" s="1" customFormat="1" ht="16.5" customHeight="1">
      <c r="B210" s="47"/>
      <c r="C210" s="235" t="s">
        <v>248</v>
      </c>
      <c r="D210" s="235" t="s">
        <v>149</v>
      </c>
      <c r="E210" s="236" t="s">
        <v>338</v>
      </c>
      <c r="F210" s="237" t="s">
        <v>339</v>
      </c>
      <c r="G210" s="238" t="s">
        <v>196</v>
      </c>
      <c r="H210" s="239">
        <v>440</v>
      </c>
      <c r="I210" s="240"/>
      <c r="J210" s="241">
        <f>ROUND(I210*H210,2)</f>
        <v>0</v>
      </c>
      <c r="K210" s="237" t="s">
        <v>153</v>
      </c>
      <c r="L210" s="73"/>
      <c r="M210" s="242" t="s">
        <v>21</v>
      </c>
      <c r="N210" s="243" t="s">
        <v>43</v>
      </c>
      <c r="O210" s="48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AR210" s="25" t="s">
        <v>154</v>
      </c>
      <c r="AT210" s="25" t="s">
        <v>149</v>
      </c>
      <c r="AU210" s="25" t="s">
        <v>79</v>
      </c>
      <c r="AY210" s="25" t="s">
        <v>148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25" t="s">
        <v>79</v>
      </c>
      <c r="BK210" s="246">
        <f>ROUND(I210*H210,2)</f>
        <v>0</v>
      </c>
      <c r="BL210" s="25" t="s">
        <v>154</v>
      </c>
      <c r="BM210" s="25" t="s">
        <v>340</v>
      </c>
    </row>
    <row r="211" s="1" customFormat="1">
      <c r="B211" s="47"/>
      <c r="C211" s="75"/>
      <c r="D211" s="247" t="s">
        <v>155</v>
      </c>
      <c r="E211" s="75"/>
      <c r="F211" s="248" t="s">
        <v>339</v>
      </c>
      <c r="G211" s="75"/>
      <c r="H211" s="75"/>
      <c r="I211" s="205"/>
      <c r="J211" s="75"/>
      <c r="K211" s="75"/>
      <c r="L211" s="73"/>
      <c r="M211" s="249"/>
      <c r="N211" s="48"/>
      <c r="O211" s="48"/>
      <c r="P211" s="48"/>
      <c r="Q211" s="48"/>
      <c r="R211" s="48"/>
      <c r="S211" s="48"/>
      <c r="T211" s="96"/>
      <c r="AT211" s="25" t="s">
        <v>155</v>
      </c>
      <c r="AU211" s="25" t="s">
        <v>79</v>
      </c>
    </row>
    <row r="212" s="1" customFormat="1" ht="16.5" customHeight="1">
      <c r="B212" s="47"/>
      <c r="C212" s="235" t="s">
        <v>341</v>
      </c>
      <c r="D212" s="235" t="s">
        <v>149</v>
      </c>
      <c r="E212" s="236" t="s">
        <v>342</v>
      </c>
      <c r="F212" s="237" t="s">
        <v>343</v>
      </c>
      <c r="G212" s="238" t="s">
        <v>196</v>
      </c>
      <c r="H212" s="239">
        <v>18</v>
      </c>
      <c r="I212" s="240"/>
      <c r="J212" s="241">
        <f>ROUND(I212*H212,2)</f>
        <v>0</v>
      </c>
      <c r="K212" s="237" t="s">
        <v>153</v>
      </c>
      <c r="L212" s="73"/>
      <c r="M212" s="242" t="s">
        <v>21</v>
      </c>
      <c r="N212" s="243" t="s">
        <v>43</v>
      </c>
      <c r="O212" s="48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AR212" s="25" t="s">
        <v>154</v>
      </c>
      <c r="AT212" s="25" t="s">
        <v>149</v>
      </c>
      <c r="AU212" s="25" t="s">
        <v>79</v>
      </c>
      <c r="AY212" s="25" t="s">
        <v>148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25" t="s">
        <v>79</v>
      </c>
      <c r="BK212" s="246">
        <f>ROUND(I212*H212,2)</f>
        <v>0</v>
      </c>
      <c r="BL212" s="25" t="s">
        <v>154</v>
      </c>
      <c r="BM212" s="25" t="s">
        <v>344</v>
      </c>
    </row>
    <row r="213" s="1" customFormat="1">
      <c r="B213" s="47"/>
      <c r="C213" s="75"/>
      <c r="D213" s="247" t="s">
        <v>155</v>
      </c>
      <c r="E213" s="75"/>
      <c r="F213" s="248" t="s">
        <v>343</v>
      </c>
      <c r="G213" s="75"/>
      <c r="H213" s="75"/>
      <c r="I213" s="205"/>
      <c r="J213" s="75"/>
      <c r="K213" s="75"/>
      <c r="L213" s="73"/>
      <c r="M213" s="249"/>
      <c r="N213" s="48"/>
      <c r="O213" s="48"/>
      <c r="P213" s="48"/>
      <c r="Q213" s="48"/>
      <c r="R213" s="48"/>
      <c r="S213" s="48"/>
      <c r="T213" s="96"/>
      <c r="AT213" s="25" t="s">
        <v>155</v>
      </c>
      <c r="AU213" s="25" t="s">
        <v>79</v>
      </c>
    </row>
    <row r="214" s="1" customFormat="1" ht="16.5" customHeight="1">
      <c r="B214" s="47"/>
      <c r="C214" s="235" t="s">
        <v>251</v>
      </c>
      <c r="D214" s="235" t="s">
        <v>149</v>
      </c>
      <c r="E214" s="236" t="s">
        <v>345</v>
      </c>
      <c r="F214" s="237" t="s">
        <v>346</v>
      </c>
      <c r="G214" s="238" t="s">
        <v>196</v>
      </c>
      <c r="H214" s="239">
        <v>8</v>
      </c>
      <c r="I214" s="240"/>
      <c r="J214" s="241">
        <f>ROUND(I214*H214,2)</f>
        <v>0</v>
      </c>
      <c r="K214" s="237" t="s">
        <v>153</v>
      </c>
      <c r="L214" s="73"/>
      <c r="M214" s="242" t="s">
        <v>21</v>
      </c>
      <c r="N214" s="243" t="s">
        <v>43</v>
      </c>
      <c r="O214" s="48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AR214" s="25" t="s">
        <v>154</v>
      </c>
      <c r="AT214" s="25" t="s">
        <v>149</v>
      </c>
      <c r="AU214" s="25" t="s">
        <v>79</v>
      </c>
      <c r="AY214" s="25" t="s">
        <v>148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25" t="s">
        <v>79</v>
      </c>
      <c r="BK214" s="246">
        <f>ROUND(I214*H214,2)</f>
        <v>0</v>
      </c>
      <c r="BL214" s="25" t="s">
        <v>154</v>
      </c>
      <c r="BM214" s="25" t="s">
        <v>347</v>
      </c>
    </row>
    <row r="215" s="1" customFormat="1">
      <c r="B215" s="47"/>
      <c r="C215" s="75"/>
      <c r="D215" s="247" t="s">
        <v>155</v>
      </c>
      <c r="E215" s="75"/>
      <c r="F215" s="248" t="s">
        <v>346</v>
      </c>
      <c r="G215" s="75"/>
      <c r="H215" s="75"/>
      <c r="I215" s="205"/>
      <c r="J215" s="75"/>
      <c r="K215" s="75"/>
      <c r="L215" s="73"/>
      <c r="M215" s="249"/>
      <c r="N215" s="48"/>
      <c r="O215" s="48"/>
      <c r="P215" s="48"/>
      <c r="Q215" s="48"/>
      <c r="R215" s="48"/>
      <c r="S215" s="48"/>
      <c r="T215" s="96"/>
      <c r="AT215" s="25" t="s">
        <v>155</v>
      </c>
      <c r="AU215" s="25" t="s">
        <v>79</v>
      </c>
    </row>
    <row r="216" s="1" customFormat="1" ht="16.5" customHeight="1">
      <c r="B216" s="47"/>
      <c r="C216" s="235" t="s">
        <v>348</v>
      </c>
      <c r="D216" s="235" t="s">
        <v>149</v>
      </c>
      <c r="E216" s="236" t="s">
        <v>349</v>
      </c>
      <c r="F216" s="237" t="s">
        <v>350</v>
      </c>
      <c r="G216" s="238" t="s">
        <v>196</v>
      </c>
      <c r="H216" s="239">
        <v>4</v>
      </c>
      <c r="I216" s="240"/>
      <c r="J216" s="241">
        <f>ROUND(I216*H216,2)</f>
        <v>0</v>
      </c>
      <c r="K216" s="237" t="s">
        <v>153</v>
      </c>
      <c r="L216" s="73"/>
      <c r="M216" s="242" t="s">
        <v>21</v>
      </c>
      <c r="N216" s="243" t="s">
        <v>43</v>
      </c>
      <c r="O216" s="48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AR216" s="25" t="s">
        <v>154</v>
      </c>
      <c r="AT216" s="25" t="s">
        <v>149</v>
      </c>
      <c r="AU216" s="25" t="s">
        <v>79</v>
      </c>
      <c r="AY216" s="25" t="s">
        <v>148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25" t="s">
        <v>79</v>
      </c>
      <c r="BK216" s="246">
        <f>ROUND(I216*H216,2)</f>
        <v>0</v>
      </c>
      <c r="BL216" s="25" t="s">
        <v>154</v>
      </c>
      <c r="BM216" s="25" t="s">
        <v>351</v>
      </c>
    </row>
    <row r="217" s="1" customFormat="1">
      <c r="B217" s="47"/>
      <c r="C217" s="75"/>
      <c r="D217" s="247" t="s">
        <v>155</v>
      </c>
      <c r="E217" s="75"/>
      <c r="F217" s="248" t="s">
        <v>350</v>
      </c>
      <c r="G217" s="75"/>
      <c r="H217" s="75"/>
      <c r="I217" s="205"/>
      <c r="J217" s="75"/>
      <c r="K217" s="75"/>
      <c r="L217" s="73"/>
      <c r="M217" s="249"/>
      <c r="N217" s="48"/>
      <c r="O217" s="48"/>
      <c r="P217" s="48"/>
      <c r="Q217" s="48"/>
      <c r="R217" s="48"/>
      <c r="S217" s="48"/>
      <c r="T217" s="96"/>
      <c r="AT217" s="25" t="s">
        <v>155</v>
      </c>
      <c r="AU217" s="25" t="s">
        <v>79</v>
      </c>
    </row>
    <row r="218" s="1" customFormat="1" ht="16.5" customHeight="1">
      <c r="B218" s="47"/>
      <c r="C218" s="235" t="s">
        <v>255</v>
      </c>
      <c r="D218" s="235" t="s">
        <v>149</v>
      </c>
      <c r="E218" s="236" t="s">
        <v>352</v>
      </c>
      <c r="F218" s="237" t="s">
        <v>353</v>
      </c>
      <c r="G218" s="238" t="s">
        <v>196</v>
      </c>
      <c r="H218" s="239">
        <v>11</v>
      </c>
      <c r="I218" s="240"/>
      <c r="J218" s="241">
        <f>ROUND(I218*H218,2)</f>
        <v>0</v>
      </c>
      <c r="K218" s="237" t="s">
        <v>153</v>
      </c>
      <c r="L218" s="73"/>
      <c r="M218" s="242" t="s">
        <v>21</v>
      </c>
      <c r="N218" s="243" t="s">
        <v>43</v>
      </c>
      <c r="O218" s="48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AR218" s="25" t="s">
        <v>154</v>
      </c>
      <c r="AT218" s="25" t="s">
        <v>149</v>
      </c>
      <c r="AU218" s="25" t="s">
        <v>79</v>
      </c>
      <c r="AY218" s="25" t="s">
        <v>148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25" t="s">
        <v>79</v>
      </c>
      <c r="BK218" s="246">
        <f>ROUND(I218*H218,2)</f>
        <v>0</v>
      </c>
      <c r="BL218" s="25" t="s">
        <v>154</v>
      </c>
      <c r="BM218" s="25" t="s">
        <v>354</v>
      </c>
    </row>
    <row r="219" s="1" customFormat="1">
      <c r="B219" s="47"/>
      <c r="C219" s="75"/>
      <c r="D219" s="247" t="s">
        <v>155</v>
      </c>
      <c r="E219" s="75"/>
      <c r="F219" s="248" t="s">
        <v>353</v>
      </c>
      <c r="G219" s="75"/>
      <c r="H219" s="75"/>
      <c r="I219" s="205"/>
      <c r="J219" s="75"/>
      <c r="K219" s="75"/>
      <c r="L219" s="73"/>
      <c r="M219" s="249"/>
      <c r="N219" s="48"/>
      <c r="O219" s="48"/>
      <c r="P219" s="48"/>
      <c r="Q219" s="48"/>
      <c r="R219" s="48"/>
      <c r="S219" s="48"/>
      <c r="T219" s="96"/>
      <c r="AT219" s="25" t="s">
        <v>155</v>
      </c>
      <c r="AU219" s="25" t="s">
        <v>79</v>
      </c>
    </row>
    <row r="220" s="1" customFormat="1" ht="16.5" customHeight="1">
      <c r="B220" s="47"/>
      <c r="C220" s="235" t="s">
        <v>355</v>
      </c>
      <c r="D220" s="235" t="s">
        <v>149</v>
      </c>
      <c r="E220" s="236" t="s">
        <v>356</v>
      </c>
      <c r="F220" s="237" t="s">
        <v>357</v>
      </c>
      <c r="G220" s="238" t="s">
        <v>196</v>
      </c>
      <c r="H220" s="239">
        <v>5</v>
      </c>
      <c r="I220" s="240"/>
      <c r="J220" s="241">
        <f>ROUND(I220*H220,2)</f>
        <v>0</v>
      </c>
      <c r="K220" s="237" t="s">
        <v>153</v>
      </c>
      <c r="L220" s="73"/>
      <c r="M220" s="242" t="s">
        <v>21</v>
      </c>
      <c r="N220" s="243" t="s">
        <v>43</v>
      </c>
      <c r="O220" s="48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AR220" s="25" t="s">
        <v>154</v>
      </c>
      <c r="AT220" s="25" t="s">
        <v>149</v>
      </c>
      <c r="AU220" s="25" t="s">
        <v>79</v>
      </c>
      <c r="AY220" s="25" t="s">
        <v>148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25" t="s">
        <v>79</v>
      </c>
      <c r="BK220" s="246">
        <f>ROUND(I220*H220,2)</f>
        <v>0</v>
      </c>
      <c r="BL220" s="25" t="s">
        <v>154</v>
      </c>
      <c r="BM220" s="25" t="s">
        <v>358</v>
      </c>
    </row>
    <row r="221" s="1" customFormat="1">
      <c r="B221" s="47"/>
      <c r="C221" s="75"/>
      <c r="D221" s="247" t="s">
        <v>155</v>
      </c>
      <c r="E221" s="75"/>
      <c r="F221" s="248" t="s">
        <v>357</v>
      </c>
      <c r="G221" s="75"/>
      <c r="H221" s="75"/>
      <c r="I221" s="205"/>
      <c r="J221" s="75"/>
      <c r="K221" s="75"/>
      <c r="L221" s="73"/>
      <c r="M221" s="249"/>
      <c r="N221" s="48"/>
      <c r="O221" s="48"/>
      <c r="P221" s="48"/>
      <c r="Q221" s="48"/>
      <c r="R221" s="48"/>
      <c r="S221" s="48"/>
      <c r="T221" s="96"/>
      <c r="AT221" s="25" t="s">
        <v>155</v>
      </c>
      <c r="AU221" s="25" t="s">
        <v>79</v>
      </c>
    </row>
    <row r="222" s="1" customFormat="1" ht="16.5" customHeight="1">
      <c r="B222" s="47"/>
      <c r="C222" s="235" t="s">
        <v>258</v>
      </c>
      <c r="D222" s="235" t="s">
        <v>149</v>
      </c>
      <c r="E222" s="236" t="s">
        <v>359</v>
      </c>
      <c r="F222" s="237" t="s">
        <v>360</v>
      </c>
      <c r="G222" s="238" t="s">
        <v>196</v>
      </c>
      <c r="H222" s="239">
        <v>11</v>
      </c>
      <c r="I222" s="240"/>
      <c r="J222" s="241">
        <f>ROUND(I222*H222,2)</f>
        <v>0</v>
      </c>
      <c r="K222" s="237" t="s">
        <v>153</v>
      </c>
      <c r="L222" s="73"/>
      <c r="M222" s="242" t="s">
        <v>21</v>
      </c>
      <c r="N222" s="243" t="s">
        <v>43</v>
      </c>
      <c r="O222" s="48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AR222" s="25" t="s">
        <v>154</v>
      </c>
      <c r="AT222" s="25" t="s">
        <v>149</v>
      </c>
      <c r="AU222" s="25" t="s">
        <v>79</v>
      </c>
      <c r="AY222" s="25" t="s">
        <v>148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25" t="s">
        <v>79</v>
      </c>
      <c r="BK222" s="246">
        <f>ROUND(I222*H222,2)</f>
        <v>0</v>
      </c>
      <c r="BL222" s="25" t="s">
        <v>154</v>
      </c>
      <c r="BM222" s="25" t="s">
        <v>361</v>
      </c>
    </row>
    <row r="223" s="1" customFormat="1">
      <c r="B223" s="47"/>
      <c r="C223" s="75"/>
      <c r="D223" s="247" t="s">
        <v>155</v>
      </c>
      <c r="E223" s="75"/>
      <c r="F223" s="248" t="s">
        <v>360</v>
      </c>
      <c r="G223" s="75"/>
      <c r="H223" s="75"/>
      <c r="I223" s="205"/>
      <c r="J223" s="75"/>
      <c r="K223" s="75"/>
      <c r="L223" s="73"/>
      <c r="M223" s="249"/>
      <c r="N223" s="48"/>
      <c r="O223" s="48"/>
      <c r="P223" s="48"/>
      <c r="Q223" s="48"/>
      <c r="R223" s="48"/>
      <c r="S223" s="48"/>
      <c r="T223" s="96"/>
      <c r="AT223" s="25" t="s">
        <v>155</v>
      </c>
      <c r="AU223" s="25" t="s">
        <v>79</v>
      </c>
    </row>
    <row r="224" s="1" customFormat="1" ht="16.5" customHeight="1">
      <c r="B224" s="47"/>
      <c r="C224" s="235" t="s">
        <v>362</v>
      </c>
      <c r="D224" s="235" t="s">
        <v>149</v>
      </c>
      <c r="E224" s="236" t="s">
        <v>363</v>
      </c>
      <c r="F224" s="237" t="s">
        <v>364</v>
      </c>
      <c r="G224" s="238" t="s">
        <v>196</v>
      </c>
      <c r="H224" s="239">
        <v>5</v>
      </c>
      <c r="I224" s="240"/>
      <c r="J224" s="241">
        <f>ROUND(I224*H224,2)</f>
        <v>0</v>
      </c>
      <c r="K224" s="237" t="s">
        <v>153</v>
      </c>
      <c r="L224" s="73"/>
      <c r="M224" s="242" t="s">
        <v>21</v>
      </c>
      <c r="N224" s="243" t="s">
        <v>43</v>
      </c>
      <c r="O224" s="48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AR224" s="25" t="s">
        <v>154</v>
      </c>
      <c r="AT224" s="25" t="s">
        <v>149</v>
      </c>
      <c r="AU224" s="25" t="s">
        <v>79</v>
      </c>
      <c r="AY224" s="25" t="s">
        <v>148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25" t="s">
        <v>79</v>
      </c>
      <c r="BK224" s="246">
        <f>ROUND(I224*H224,2)</f>
        <v>0</v>
      </c>
      <c r="BL224" s="25" t="s">
        <v>154</v>
      </c>
      <c r="BM224" s="25" t="s">
        <v>365</v>
      </c>
    </row>
    <row r="225" s="1" customFormat="1">
      <c r="B225" s="47"/>
      <c r="C225" s="75"/>
      <c r="D225" s="247" t="s">
        <v>155</v>
      </c>
      <c r="E225" s="75"/>
      <c r="F225" s="248" t="s">
        <v>364</v>
      </c>
      <c r="G225" s="75"/>
      <c r="H225" s="75"/>
      <c r="I225" s="205"/>
      <c r="J225" s="75"/>
      <c r="K225" s="75"/>
      <c r="L225" s="73"/>
      <c r="M225" s="249"/>
      <c r="N225" s="48"/>
      <c r="O225" s="48"/>
      <c r="P225" s="48"/>
      <c r="Q225" s="48"/>
      <c r="R225" s="48"/>
      <c r="S225" s="48"/>
      <c r="T225" s="96"/>
      <c r="AT225" s="25" t="s">
        <v>155</v>
      </c>
      <c r="AU225" s="25" t="s">
        <v>79</v>
      </c>
    </row>
    <row r="226" s="1" customFormat="1" ht="16.5" customHeight="1">
      <c r="B226" s="47"/>
      <c r="C226" s="235" t="s">
        <v>264</v>
      </c>
      <c r="D226" s="235" t="s">
        <v>149</v>
      </c>
      <c r="E226" s="236" t="s">
        <v>366</v>
      </c>
      <c r="F226" s="237" t="s">
        <v>367</v>
      </c>
      <c r="G226" s="238" t="s">
        <v>196</v>
      </c>
      <c r="H226" s="239">
        <v>183</v>
      </c>
      <c r="I226" s="240"/>
      <c r="J226" s="241">
        <f>ROUND(I226*H226,2)</f>
        <v>0</v>
      </c>
      <c r="K226" s="237" t="s">
        <v>153</v>
      </c>
      <c r="L226" s="73"/>
      <c r="M226" s="242" t="s">
        <v>21</v>
      </c>
      <c r="N226" s="243" t="s">
        <v>43</v>
      </c>
      <c r="O226" s="48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AR226" s="25" t="s">
        <v>154</v>
      </c>
      <c r="AT226" s="25" t="s">
        <v>149</v>
      </c>
      <c r="AU226" s="25" t="s">
        <v>79</v>
      </c>
      <c r="AY226" s="25" t="s">
        <v>148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25" t="s">
        <v>79</v>
      </c>
      <c r="BK226" s="246">
        <f>ROUND(I226*H226,2)</f>
        <v>0</v>
      </c>
      <c r="BL226" s="25" t="s">
        <v>154</v>
      </c>
      <c r="BM226" s="25" t="s">
        <v>368</v>
      </c>
    </row>
    <row r="227" s="1" customFormat="1">
      <c r="B227" s="47"/>
      <c r="C227" s="75"/>
      <c r="D227" s="247" t="s">
        <v>155</v>
      </c>
      <c r="E227" s="75"/>
      <c r="F227" s="248" t="s">
        <v>367</v>
      </c>
      <c r="G227" s="75"/>
      <c r="H227" s="75"/>
      <c r="I227" s="205"/>
      <c r="J227" s="75"/>
      <c r="K227" s="75"/>
      <c r="L227" s="73"/>
      <c r="M227" s="249"/>
      <c r="N227" s="48"/>
      <c r="O227" s="48"/>
      <c r="P227" s="48"/>
      <c r="Q227" s="48"/>
      <c r="R227" s="48"/>
      <c r="S227" s="48"/>
      <c r="T227" s="96"/>
      <c r="AT227" s="25" t="s">
        <v>155</v>
      </c>
      <c r="AU227" s="25" t="s">
        <v>79</v>
      </c>
    </row>
    <row r="228" s="1" customFormat="1" ht="16.5" customHeight="1">
      <c r="B228" s="47"/>
      <c r="C228" s="235" t="s">
        <v>369</v>
      </c>
      <c r="D228" s="235" t="s">
        <v>149</v>
      </c>
      <c r="E228" s="236" t="s">
        <v>370</v>
      </c>
      <c r="F228" s="237" t="s">
        <v>371</v>
      </c>
      <c r="G228" s="238" t="s">
        <v>196</v>
      </c>
      <c r="H228" s="239">
        <v>52</v>
      </c>
      <c r="I228" s="240"/>
      <c r="J228" s="241">
        <f>ROUND(I228*H228,2)</f>
        <v>0</v>
      </c>
      <c r="K228" s="237" t="s">
        <v>153</v>
      </c>
      <c r="L228" s="73"/>
      <c r="M228" s="242" t="s">
        <v>21</v>
      </c>
      <c r="N228" s="243" t="s">
        <v>43</v>
      </c>
      <c r="O228" s="48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AR228" s="25" t="s">
        <v>154</v>
      </c>
      <c r="AT228" s="25" t="s">
        <v>149</v>
      </c>
      <c r="AU228" s="25" t="s">
        <v>79</v>
      </c>
      <c r="AY228" s="25" t="s">
        <v>148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25" t="s">
        <v>79</v>
      </c>
      <c r="BK228" s="246">
        <f>ROUND(I228*H228,2)</f>
        <v>0</v>
      </c>
      <c r="BL228" s="25" t="s">
        <v>154</v>
      </c>
      <c r="BM228" s="25" t="s">
        <v>372</v>
      </c>
    </row>
    <row r="229" s="1" customFormat="1">
      <c r="B229" s="47"/>
      <c r="C229" s="75"/>
      <c r="D229" s="247" t="s">
        <v>155</v>
      </c>
      <c r="E229" s="75"/>
      <c r="F229" s="248" t="s">
        <v>371</v>
      </c>
      <c r="G229" s="75"/>
      <c r="H229" s="75"/>
      <c r="I229" s="205"/>
      <c r="J229" s="75"/>
      <c r="K229" s="75"/>
      <c r="L229" s="73"/>
      <c r="M229" s="249"/>
      <c r="N229" s="48"/>
      <c r="O229" s="48"/>
      <c r="P229" s="48"/>
      <c r="Q229" s="48"/>
      <c r="R229" s="48"/>
      <c r="S229" s="48"/>
      <c r="T229" s="96"/>
      <c r="AT229" s="25" t="s">
        <v>155</v>
      </c>
      <c r="AU229" s="25" t="s">
        <v>79</v>
      </c>
    </row>
    <row r="230" s="1" customFormat="1" ht="16.5" customHeight="1">
      <c r="B230" s="47"/>
      <c r="C230" s="235" t="s">
        <v>267</v>
      </c>
      <c r="D230" s="235" t="s">
        <v>149</v>
      </c>
      <c r="E230" s="236" t="s">
        <v>373</v>
      </c>
      <c r="F230" s="237" t="s">
        <v>374</v>
      </c>
      <c r="G230" s="238" t="s">
        <v>196</v>
      </c>
      <c r="H230" s="239">
        <v>217</v>
      </c>
      <c r="I230" s="240"/>
      <c r="J230" s="241">
        <f>ROUND(I230*H230,2)</f>
        <v>0</v>
      </c>
      <c r="K230" s="237" t="s">
        <v>153</v>
      </c>
      <c r="L230" s="73"/>
      <c r="M230" s="242" t="s">
        <v>21</v>
      </c>
      <c r="N230" s="243" t="s">
        <v>43</v>
      </c>
      <c r="O230" s="48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AR230" s="25" t="s">
        <v>154</v>
      </c>
      <c r="AT230" s="25" t="s">
        <v>149</v>
      </c>
      <c r="AU230" s="25" t="s">
        <v>79</v>
      </c>
      <c r="AY230" s="25" t="s">
        <v>148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25" t="s">
        <v>79</v>
      </c>
      <c r="BK230" s="246">
        <f>ROUND(I230*H230,2)</f>
        <v>0</v>
      </c>
      <c r="BL230" s="25" t="s">
        <v>154</v>
      </c>
      <c r="BM230" s="25" t="s">
        <v>375</v>
      </c>
    </row>
    <row r="231" s="1" customFormat="1">
      <c r="B231" s="47"/>
      <c r="C231" s="75"/>
      <c r="D231" s="247" t="s">
        <v>155</v>
      </c>
      <c r="E231" s="75"/>
      <c r="F231" s="248" t="s">
        <v>374</v>
      </c>
      <c r="G231" s="75"/>
      <c r="H231" s="75"/>
      <c r="I231" s="205"/>
      <c r="J231" s="75"/>
      <c r="K231" s="75"/>
      <c r="L231" s="73"/>
      <c r="M231" s="249"/>
      <c r="N231" s="48"/>
      <c r="O231" s="48"/>
      <c r="P231" s="48"/>
      <c r="Q231" s="48"/>
      <c r="R231" s="48"/>
      <c r="S231" s="48"/>
      <c r="T231" s="96"/>
      <c r="AT231" s="25" t="s">
        <v>155</v>
      </c>
      <c r="AU231" s="25" t="s">
        <v>79</v>
      </c>
    </row>
    <row r="232" s="1" customFormat="1" ht="16.5" customHeight="1">
      <c r="B232" s="47"/>
      <c r="C232" s="235" t="s">
        <v>376</v>
      </c>
      <c r="D232" s="235" t="s">
        <v>149</v>
      </c>
      <c r="E232" s="236" t="s">
        <v>377</v>
      </c>
      <c r="F232" s="237" t="s">
        <v>378</v>
      </c>
      <c r="G232" s="238" t="s">
        <v>196</v>
      </c>
      <c r="H232" s="239">
        <v>24</v>
      </c>
      <c r="I232" s="240"/>
      <c r="J232" s="241">
        <f>ROUND(I232*H232,2)</f>
        <v>0</v>
      </c>
      <c r="K232" s="237" t="s">
        <v>153</v>
      </c>
      <c r="L232" s="73"/>
      <c r="M232" s="242" t="s">
        <v>21</v>
      </c>
      <c r="N232" s="243" t="s">
        <v>43</v>
      </c>
      <c r="O232" s="48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AR232" s="25" t="s">
        <v>154</v>
      </c>
      <c r="AT232" s="25" t="s">
        <v>149</v>
      </c>
      <c r="AU232" s="25" t="s">
        <v>79</v>
      </c>
      <c r="AY232" s="25" t="s">
        <v>148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25" t="s">
        <v>79</v>
      </c>
      <c r="BK232" s="246">
        <f>ROUND(I232*H232,2)</f>
        <v>0</v>
      </c>
      <c r="BL232" s="25" t="s">
        <v>154</v>
      </c>
      <c r="BM232" s="25" t="s">
        <v>379</v>
      </c>
    </row>
    <row r="233" s="1" customFormat="1">
      <c r="B233" s="47"/>
      <c r="C233" s="75"/>
      <c r="D233" s="247" t="s">
        <v>155</v>
      </c>
      <c r="E233" s="75"/>
      <c r="F233" s="248" t="s">
        <v>378</v>
      </c>
      <c r="G233" s="75"/>
      <c r="H233" s="75"/>
      <c r="I233" s="205"/>
      <c r="J233" s="75"/>
      <c r="K233" s="75"/>
      <c r="L233" s="73"/>
      <c r="M233" s="249"/>
      <c r="N233" s="48"/>
      <c r="O233" s="48"/>
      <c r="P233" s="48"/>
      <c r="Q233" s="48"/>
      <c r="R233" s="48"/>
      <c r="S233" s="48"/>
      <c r="T233" s="96"/>
      <c r="AT233" s="25" t="s">
        <v>155</v>
      </c>
      <c r="AU233" s="25" t="s">
        <v>79</v>
      </c>
    </row>
    <row r="234" s="1" customFormat="1" ht="16.5" customHeight="1">
      <c r="B234" s="47"/>
      <c r="C234" s="235" t="s">
        <v>271</v>
      </c>
      <c r="D234" s="235" t="s">
        <v>149</v>
      </c>
      <c r="E234" s="236" t="s">
        <v>380</v>
      </c>
      <c r="F234" s="237" t="s">
        <v>381</v>
      </c>
      <c r="G234" s="238" t="s">
        <v>196</v>
      </c>
      <c r="H234" s="239">
        <v>24</v>
      </c>
      <c r="I234" s="240"/>
      <c r="J234" s="241">
        <f>ROUND(I234*H234,2)</f>
        <v>0</v>
      </c>
      <c r="K234" s="237" t="s">
        <v>153</v>
      </c>
      <c r="L234" s="73"/>
      <c r="M234" s="242" t="s">
        <v>21</v>
      </c>
      <c r="N234" s="243" t="s">
        <v>43</v>
      </c>
      <c r="O234" s="48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AR234" s="25" t="s">
        <v>154</v>
      </c>
      <c r="AT234" s="25" t="s">
        <v>149</v>
      </c>
      <c r="AU234" s="25" t="s">
        <v>79</v>
      </c>
      <c r="AY234" s="25" t="s">
        <v>148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25" t="s">
        <v>79</v>
      </c>
      <c r="BK234" s="246">
        <f>ROUND(I234*H234,2)</f>
        <v>0</v>
      </c>
      <c r="BL234" s="25" t="s">
        <v>154</v>
      </c>
      <c r="BM234" s="25" t="s">
        <v>382</v>
      </c>
    </row>
    <row r="235" s="1" customFormat="1">
      <c r="B235" s="47"/>
      <c r="C235" s="75"/>
      <c r="D235" s="247" t="s">
        <v>155</v>
      </c>
      <c r="E235" s="75"/>
      <c r="F235" s="248" t="s">
        <v>381</v>
      </c>
      <c r="G235" s="75"/>
      <c r="H235" s="75"/>
      <c r="I235" s="205"/>
      <c r="J235" s="75"/>
      <c r="K235" s="75"/>
      <c r="L235" s="73"/>
      <c r="M235" s="249"/>
      <c r="N235" s="48"/>
      <c r="O235" s="48"/>
      <c r="P235" s="48"/>
      <c r="Q235" s="48"/>
      <c r="R235" s="48"/>
      <c r="S235" s="48"/>
      <c r="T235" s="96"/>
      <c r="AT235" s="25" t="s">
        <v>155</v>
      </c>
      <c r="AU235" s="25" t="s">
        <v>79</v>
      </c>
    </row>
    <row r="236" s="1" customFormat="1" ht="16.5" customHeight="1">
      <c r="B236" s="47"/>
      <c r="C236" s="235" t="s">
        <v>383</v>
      </c>
      <c r="D236" s="235" t="s">
        <v>149</v>
      </c>
      <c r="E236" s="236" t="s">
        <v>384</v>
      </c>
      <c r="F236" s="237" t="s">
        <v>385</v>
      </c>
      <c r="G236" s="238" t="s">
        <v>196</v>
      </c>
      <c r="H236" s="239">
        <v>10</v>
      </c>
      <c r="I236" s="240"/>
      <c r="J236" s="241">
        <f>ROUND(I236*H236,2)</f>
        <v>0</v>
      </c>
      <c r="K236" s="237" t="s">
        <v>153</v>
      </c>
      <c r="L236" s="73"/>
      <c r="M236" s="242" t="s">
        <v>21</v>
      </c>
      <c r="N236" s="243" t="s">
        <v>43</v>
      </c>
      <c r="O236" s="48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AR236" s="25" t="s">
        <v>154</v>
      </c>
      <c r="AT236" s="25" t="s">
        <v>149</v>
      </c>
      <c r="AU236" s="25" t="s">
        <v>79</v>
      </c>
      <c r="AY236" s="25" t="s">
        <v>148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25" t="s">
        <v>79</v>
      </c>
      <c r="BK236" s="246">
        <f>ROUND(I236*H236,2)</f>
        <v>0</v>
      </c>
      <c r="BL236" s="25" t="s">
        <v>154</v>
      </c>
      <c r="BM236" s="25" t="s">
        <v>386</v>
      </c>
    </row>
    <row r="237" s="1" customFormat="1">
      <c r="B237" s="47"/>
      <c r="C237" s="75"/>
      <c r="D237" s="247" t="s">
        <v>155</v>
      </c>
      <c r="E237" s="75"/>
      <c r="F237" s="248" t="s">
        <v>385</v>
      </c>
      <c r="G237" s="75"/>
      <c r="H237" s="75"/>
      <c r="I237" s="205"/>
      <c r="J237" s="75"/>
      <c r="K237" s="75"/>
      <c r="L237" s="73"/>
      <c r="M237" s="249"/>
      <c r="N237" s="48"/>
      <c r="O237" s="48"/>
      <c r="P237" s="48"/>
      <c r="Q237" s="48"/>
      <c r="R237" s="48"/>
      <c r="S237" s="48"/>
      <c r="T237" s="96"/>
      <c r="AT237" s="25" t="s">
        <v>155</v>
      </c>
      <c r="AU237" s="25" t="s">
        <v>79</v>
      </c>
    </row>
    <row r="238" s="1" customFormat="1" ht="16.5" customHeight="1">
      <c r="B238" s="47"/>
      <c r="C238" s="235" t="s">
        <v>274</v>
      </c>
      <c r="D238" s="235" t="s">
        <v>149</v>
      </c>
      <c r="E238" s="236" t="s">
        <v>387</v>
      </c>
      <c r="F238" s="237" t="s">
        <v>388</v>
      </c>
      <c r="G238" s="238" t="s">
        <v>196</v>
      </c>
      <c r="H238" s="239">
        <v>183</v>
      </c>
      <c r="I238" s="240"/>
      <c r="J238" s="241">
        <f>ROUND(I238*H238,2)</f>
        <v>0</v>
      </c>
      <c r="K238" s="237" t="s">
        <v>153</v>
      </c>
      <c r="L238" s="73"/>
      <c r="M238" s="242" t="s">
        <v>21</v>
      </c>
      <c r="N238" s="243" t="s">
        <v>43</v>
      </c>
      <c r="O238" s="48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AR238" s="25" t="s">
        <v>154</v>
      </c>
      <c r="AT238" s="25" t="s">
        <v>149</v>
      </c>
      <c r="AU238" s="25" t="s">
        <v>79</v>
      </c>
      <c r="AY238" s="25" t="s">
        <v>148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25" t="s">
        <v>79</v>
      </c>
      <c r="BK238" s="246">
        <f>ROUND(I238*H238,2)</f>
        <v>0</v>
      </c>
      <c r="BL238" s="25" t="s">
        <v>154</v>
      </c>
      <c r="BM238" s="25" t="s">
        <v>389</v>
      </c>
    </row>
    <row r="239" s="1" customFormat="1">
      <c r="B239" s="47"/>
      <c r="C239" s="75"/>
      <c r="D239" s="247" t="s">
        <v>155</v>
      </c>
      <c r="E239" s="75"/>
      <c r="F239" s="248" t="s">
        <v>388</v>
      </c>
      <c r="G239" s="75"/>
      <c r="H239" s="75"/>
      <c r="I239" s="205"/>
      <c r="J239" s="75"/>
      <c r="K239" s="75"/>
      <c r="L239" s="73"/>
      <c r="M239" s="249"/>
      <c r="N239" s="48"/>
      <c r="O239" s="48"/>
      <c r="P239" s="48"/>
      <c r="Q239" s="48"/>
      <c r="R239" s="48"/>
      <c r="S239" s="48"/>
      <c r="T239" s="96"/>
      <c r="AT239" s="25" t="s">
        <v>155</v>
      </c>
      <c r="AU239" s="25" t="s">
        <v>79</v>
      </c>
    </row>
    <row r="240" s="1" customFormat="1" ht="16.5" customHeight="1">
      <c r="B240" s="47"/>
      <c r="C240" s="235" t="s">
        <v>390</v>
      </c>
      <c r="D240" s="235" t="s">
        <v>149</v>
      </c>
      <c r="E240" s="236" t="s">
        <v>391</v>
      </c>
      <c r="F240" s="237" t="s">
        <v>392</v>
      </c>
      <c r="G240" s="238" t="s">
        <v>196</v>
      </c>
      <c r="H240" s="239">
        <v>217</v>
      </c>
      <c r="I240" s="240"/>
      <c r="J240" s="241">
        <f>ROUND(I240*H240,2)</f>
        <v>0</v>
      </c>
      <c r="K240" s="237" t="s">
        <v>153</v>
      </c>
      <c r="L240" s="73"/>
      <c r="M240" s="242" t="s">
        <v>21</v>
      </c>
      <c r="N240" s="243" t="s">
        <v>43</v>
      </c>
      <c r="O240" s="48"/>
      <c r="P240" s="244">
        <f>O240*H240</f>
        <v>0</v>
      </c>
      <c r="Q240" s="244">
        <v>0</v>
      </c>
      <c r="R240" s="244">
        <f>Q240*H240</f>
        <v>0</v>
      </c>
      <c r="S240" s="244">
        <v>0</v>
      </c>
      <c r="T240" s="245">
        <f>S240*H240</f>
        <v>0</v>
      </c>
      <c r="AR240" s="25" t="s">
        <v>154</v>
      </c>
      <c r="AT240" s="25" t="s">
        <v>149</v>
      </c>
      <c r="AU240" s="25" t="s">
        <v>79</v>
      </c>
      <c r="AY240" s="25" t="s">
        <v>148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25" t="s">
        <v>79</v>
      </c>
      <c r="BK240" s="246">
        <f>ROUND(I240*H240,2)</f>
        <v>0</v>
      </c>
      <c r="BL240" s="25" t="s">
        <v>154</v>
      </c>
      <c r="BM240" s="25" t="s">
        <v>393</v>
      </c>
    </row>
    <row r="241" s="1" customFormat="1">
      <c r="B241" s="47"/>
      <c r="C241" s="75"/>
      <c r="D241" s="247" t="s">
        <v>155</v>
      </c>
      <c r="E241" s="75"/>
      <c r="F241" s="248" t="s">
        <v>392</v>
      </c>
      <c r="G241" s="75"/>
      <c r="H241" s="75"/>
      <c r="I241" s="205"/>
      <c r="J241" s="75"/>
      <c r="K241" s="75"/>
      <c r="L241" s="73"/>
      <c r="M241" s="249"/>
      <c r="N241" s="48"/>
      <c r="O241" s="48"/>
      <c r="P241" s="48"/>
      <c r="Q241" s="48"/>
      <c r="R241" s="48"/>
      <c r="S241" s="48"/>
      <c r="T241" s="96"/>
      <c r="AT241" s="25" t="s">
        <v>155</v>
      </c>
      <c r="AU241" s="25" t="s">
        <v>79</v>
      </c>
    </row>
    <row r="242" s="1" customFormat="1" ht="16.5" customHeight="1">
      <c r="B242" s="47"/>
      <c r="C242" s="235" t="s">
        <v>278</v>
      </c>
      <c r="D242" s="235" t="s">
        <v>149</v>
      </c>
      <c r="E242" s="236" t="s">
        <v>394</v>
      </c>
      <c r="F242" s="237" t="s">
        <v>395</v>
      </c>
      <c r="G242" s="238" t="s">
        <v>196</v>
      </c>
      <c r="H242" s="239">
        <v>22</v>
      </c>
      <c r="I242" s="240"/>
      <c r="J242" s="241">
        <f>ROUND(I242*H242,2)</f>
        <v>0</v>
      </c>
      <c r="K242" s="237" t="s">
        <v>153</v>
      </c>
      <c r="L242" s="73"/>
      <c r="M242" s="242" t="s">
        <v>21</v>
      </c>
      <c r="N242" s="243" t="s">
        <v>43</v>
      </c>
      <c r="O242" s="48"/>
      <c r="P242" s="244">
        <f>O242*H242</f>
        <v>0</v>
      </c>
      <c r="Q242" s="244">
        <v>0</v>
      </c>
      <c r="R242" s="244">
        <f>Q242*H242</f>
        <v>0</v>
      </c>
      <c r="S242" s="244">
        <v>0</v>
      </c>
      <c r="T242" s="245">
        <f>S242*H242</f>
        <v>0</v>
      </c>
      <c r="AR242" s="25" t="s">
        <v>154</v>
      </c>
      <c r="AT242" s="25" t="s">
        <v>149</v>
      </c>
      <c r="AU242" s="25" t="s">
        <v>79</v>
      </c>
      <c r="AY242" s="25" t="s">
        <v>148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25" t="s">
        <v>79</v>
      </c>
      <c r="BK242" s="246">
        <f>ROUND(I242*H242,2)</f>
        <v>0</v>
      </c>
      <c r="BL242" s="25" t="s">
        <v>154</v>
      </c>
      <c r="BM242" s="25" t="s">
        <v>396</v>
      </c>
    </row>
    <row r="243" s="1" customFormat="1">
      <c r="B243" s="47"/>
      <c r="C243" s="75"/>
      <c r="D243" s="247" t="s">
        <v>155</v>
      </c>
      <c r="E243" s="75"/>
      <c r="F243" s="248" t="s">
        <v>395</v>
      </c>
      <c r="G243" s="75"/>
      <c r="H243" s="75"/>
      <c r="I243" s="205"/>
      <c r="J243" s="75"/>
      <c r="K243" s="75"/>
      <c r="L243" s="73"/>
      <c r="M243" s="249"/>
      <c r="N243" s="48"/>
      <c r="O243" s="48"/>
      <c r="P243" s="48"/>
      <c r="Q243" s="48"/>
      <c r="R243" s="48"/>
      <c r="S243" s="48"/>
      <c r="T243" s="96"/>
      <c r="AT243" s="25" t="s">
        <v>155</v>
      </c>
      <c r="AU243" s="25" t="s">
        <v>79</v>
      </c>
    </row>
    <row r="244" s="1" customFormat="1" ht="16.5" customHeight="1">
      <c r="B244" s="47"/>
      <c r="C244" s="235" t="s">
        <v>397</v>
      </c>
      <c r="D244" s="235" t="s">
        <v>149</v>
      </c>
      <c r="E244" s="236" t="s">
        <v>398</v>
      </c>
      <c r="F244" s="237" t="s">
        <v>399</v>
      </c>
      <c r="G244" s="238" t="s">
        <v>196</v>
      </c>
      <c r="H244" s="239">
        <v>58</v>
      </c>
      <c r="I244" s="240"/>
      <c r="J244" s="241">
        <f>ROUND(I244*H244,2)</f>
        <v>0</v>
      </c>
      <c r="K244" s="237" t="s">
        <v>153</v>
      </c>
      <c r="L244" s="73"/>
      <c r="M244" s="242" t="s">
        <v>21</v>
      </c>
      <c r="N244" s="243" t="s">
        <v>43</v>
      </c>
      <c r="O244" s="48"/>
      <c r="P244" s="244">
        <f>O244*H244</f>
        <v>0</v>
      </c>
      <c r="Q244" s="244">
        <v>0</v>
      </c>
      <c r="R244" s="244">
        <f>Q244*H244</f>
        <v>0</v>
      </c>
      <c r="S244" s="244">
        <v>0</v>
      </c>
      <c r="T244" s="245">
        <f>S244*H244</f>
        <v>0</v>
      </c>
      <c r="AR244" s="25" t="s">
        <v>154</v>
      </c>
      <c r="AT244" s="25" t="s">
        <v>149</v>
      </c>
      <c r="AU244" s="25" t="s">
        <v>79</v>
      </c>
      <c r="AY244" s="25" t="s">
        <v>148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25" t="s">
        <v>79</v>
      </c>
      <c r="BK244" s="246">
        <f>ROUND(I244*H244,2)</f>
        <v>0</v>
      </c>
      <c r="BL244" s="25" t="s">
        <v>154</v>
      </c>
      <c r="BM244" s="25" t="s">
        <v>400</v>
      </c>
    </row>
    <row r="245" s="1" customFormat="1">
      <c r="B245" s="47"/>
      <c r="C245" s="75"/>
      <c r="D245" s="247" t="s">
        <v>155</v>
      </c>
      <c r="E245" s="75"/>
      <c r="F245" s="248" t="s">
        <v>399</v>
      </c>
      <c r="G245" s="75"/>
      <c r="H245" s="75"/>
      <c r="I245" s="205"/>
      <c r="J245" s="75"/>
      <c r="K245" s="75"/>
      <c r="L245" s="73"/>
      <c r="M245" s="249"/>
      <c r="N245" s="48"/>
      <c r="O245" s="48"/>
      <c r="P245" s="48"/>
      <c r="Q245" s="48"/>
      <c r="R245" s="48"/>
      <c r="S245" s="48"/>
      <c r="T245" s="96"/>
      <c r="AT245" s="25" t="s">
        <v>155</v>
      </c>
      <c r="AU245" s="25" t="s">
        <v>79</v>
      </c>
    </row>
    <row r="246" s="1" customFormat="1" ht="16.5" customHeight="1">
      <c r="B246" s="47"/>
      <c r="C246" s="235" t="s">
        <v>281</v>
      </c>
      <c r="D246" s="235" t="s">
        <v>149</v>
      </c>
      <c r="E246" s="236" t="s">
        <v>401</v>
      </c>
      <c r="F246" s="237" t="s">
        <v>402</v>
      </c>
      <c r="G246" s="238" t="s">
        <v>196</v>
      </c>
      <c r="H246" s="239">
        <v>5</v>
      </c>
      <c r="I246" s="240"/>
      <c r="J246" s="241">
        <f>ROUND(I246*H246,2)</f>
        <v>0</v>
      </c>
      <c r="K246" s="237" t="s">
        <v>160</v>
      </c>
      <c r="L246" s="73"/>
      <c r="M246" s="242" t="s">
        <v>21</v>
      </c>
      <c r="N246" s="243" t="s">
        <v>43</v>
      </c>
      <c r="O246" s="48"/>
      <c r="P246" s="244">
        <f>O246*H246</f>
        <v>0</v>
      </c>
      <c r="Q246" s="244">
        <v>0</v>
      </c>
      <c r="R246" s="244">
        <f>Q246*H246</f>
        <v>0</v>
      </c>
      <c r="S246" s="244">
        <v>0</v>
      </c>
      <c r="T246" s="245">
        <f>S246*H246</f>
        <v>0</v>
      </c>
      <c r="AR246" s="25" t="s">
        <v>154</v>
      </c>
      <c r="AT246" s="25" t="s">
        <v>149</v>
      </c>
      <c r="AU246" s="25" t="s">
        <v>79</v>
      </c>
      <c r="AY246" s="25" t="s">
        <v>148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25" t="s">
        <v>79</v>
      </c>
      <c r="BK246" s="246">
        <f>ROUND(I246*H246,2)</f>
        <v>0</v>
      </c>
      <c r="BL246" s="25" t="s">
        <v>154</v>
      </c>
      <c r="BM246" s="25" t="s">
        <v>403</v>
      </c>
    </row>
    <row r="247" s="1" customFormat="1">
      <c r="B247" s="47"/>
      <c r="C247" s="75"/>
      <c r="D247" s="247" t="s">
        <v>155</v>
      </c>
      <c r="E247" s="75"/>
      <c r="F247" s="248" t="s">
        <v>402</v>
      </c>
      <c r="G247" s="75"/>
      <c r="H247" s="75"/>
      <c r="I247" s="205"/>
      <c r="J247" s="75"/>
      <c r="K247" s="75"/>
      <c r="L247" s="73"/>
      <c r="M247" s="249"/>
      <c r="N247" s="48"/>
      <c r="O247" s="48"/>
      <c r="P247" s="48"/>
      <c r="Q247" s="48"/>
      <c r="R247" s="48"/>
      <c r="S247" s="48"/>
      <c r="T247" s="96"/>
      <c r="AT247" s="25" t="s">
        <v>155</v>
      </c>
      <c r="AU247" s="25" t="s">
        <v>79</v>
      </c>
    </row>
    <row r="248" s="1" customFormat="1" ht="16.5" customHeight="1">
      <c r="B248" s="47"/>
      <c r="C248" s="235" t="s">
        <v>404</v>
      </c>
      <c r="D248" s="235" t="s">
        <v>149</v>
      </c>
      <c r="E248" s="236" t="s">
        <v>405</v>
      </c>
      <c r="F248" s="237" t="s">
        <v>406</v>
      </c>
      <c r="G248" s="238" t="s">
        <v>196</v>
      </c>
      <c r="H248" s="239">
        <v>12</v>
      </c>
      <c r="I248" s="240"/>
      <c r="J248" s="241">
        <f>ROUND(I248*H248,2)</f>
        <v>0</v>
      </c>
      <c r="K248" s="237" t="s">
        <v>160</v>
      </c>
      <c r="L248" s="73"/>
      <c r="M248" s="242" t="s">
        <v>21</v>
      </c>
      <c r="N248" s="243" t="s">
        <v>43</v>
      </c>
      <c r="O248" s="48"/>
      <c r="P248" s="244">
        <f>O248*H248</f>
        <v>0</v>
      </c>
      <c r="Q248" s="244">
        <v>0</v>
      </c>
      <c r="R248" s="244">
        <f>Q248*H248</f>
        <v>0</v>
      </c>
      <c r="S248" s="244">
        <v>0</v>
      </c>
      <c r="T248" s="245">
        <f>S248*H248</f>
        <v>0</v>
      </c>
      <c r="AR248" s="25" t="s">
        <v>154</v>
      </c>
      <c r="AT248" s="25" t="s">
        <v>149</v>
      </c>
      <c r="AU248" s="25" t="s">
        <v>79</v>
      </c>
      <c r="AY248" s="25" t="s">
        <v>148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25" t="s">
        <v>79</v>
      </c>
      <c r="BK248" s="246">
        <f>ROUND(I248*H248,2)</f>
        <v>0</v>
      </c>
      <c r="BL248" s="25" t="s">
        <v>154</v>
      </c>
      <c r="BM248" s="25" t="s">
        <v>407</v>
      </c>
    </row>
    <row r="249" s="1" customFormat="1">
      <c r="B249" s="47"/>
      <c r="C249" s="75"/>
      <c r="D249" s="247" t="s">
        <v>155</v>
      </c>
      <c r="E249" s="75"/>
      <c r="F249" s="248" t="s">
        <v>406</v>
      </c>
      <c r="G249" s="75"/>
      <c r="H249" s="75"/>
      <c r="I249" s="205"/>
      <c r="J249" s="75"/>
      <c r="K249" s="75"/>
      <c r="L249" s="73"/>
      <c r="M249" s="249"/>
      <c r="N249" s="48"/>
      <c r="O249" s="48"/>
      <c r="P249" s="48"/>
      <c r="Q249" s="48"/>
      <c r="R249" s="48"/>
      <c r="S249" s="48"/>
      <c r="T249" s="96"/>
      <c r="AT249" s="25" t="s">
        <v>155</v>
      </c>
      <c r="AU249" s="25" t="s">
        <v>79</v>
      </c>
    </row>
    <row r="250" s="1" customFormat="1" ht="16.5" customHeight="1">
      <c r="B250" s="47"/>
      <c r="C250" s="235" t="s">
        <v>285</v>
      </c>
      <c r="D250" s="235" t="s">
        <v>149</v>
      </c>
      <c r="E250" s="236" t="s">
        <v>408</v>
      </c>
      <c r="F250" s="237" t="s">
        <v>409</v>
      </c>
      <c r="G250" s="238" t="s">
        <v>196</v>
      </c>
      <c r="H250" s="239">
        <v>5</v>
      </c>
      <c r="I250" s="240"/>
      <c r="J250" s="241">
        <f>ROUND(I250*H250,2)</f>
        <v>0</v>
      </c>
      <c r="K250" s="237" t="s">
        <v>160</v>
      </c>
      <c r="L250" s="73"/>
      <c r="M250" s="242" t="s">
        <v>21</v>
      </c>
      <c r="N250" s="243" t="s">
        <v>43</v>
      </c>
      <c r="O250" s="48"/>
      <c r="P250" s="244">
        <f>O250*H250</f>
        <v>0</v>
      </c>
      <c r="Q250" s="244">
        <v>0</v>
      </c>
      <c r="R250" s="244">
        <f>Q250*H250</f>
        <v>0</v>
      </c>
      <c r="S250" s="244">
        <v>0</v>
      </c>
      <c r="T250" s="245">
        <f>S250*H250</f>
        <v>0</v>
      </c>
      <c r="AR250" s="25" t="s">
        <v>154</v>
      </c>
      <c r="AT250" s="25" t="s">
        <v>149</v>
      </c>
      <c r="AU250" s="25" t="s">
        <v>79</v>
      </c>
      <c r="AY250" s="25" t="s">
        <v>148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25" t="s">
        <v>79</v>
      </c>
      <c r="BK250" s="246">
        <f>ROUND(I250*H250,2)</f>
        <v>0</v>
      </c>
      <c r="BL250" s="25" t="s">
        <v>154</v>
      </c>
      <c r="BM250" s="25" t="s">
        <v>410</v>
      </c>
    </row>
    <row r="251" s="1" customFormat="1">
      <c r="B251" s="47"/>
      <c r="C251" s="75"/>
      <c r="D251" s="247" t="s">
        <v>155</v>
      </c>
      <c r="E251" s="75"/>
      <c r="F251" s="248" t="s">
        <v>409</v>
      </c>
      <c r="G251" s="75"/>
      <c r="H251" s="75"/>
      <c r="I251" s="205"/>
      <c r="J251" s="75"/>
      <c r="K251" s="75"/>
      <c r="L251" s="73"/>
      <c r="M251" s="249"/>
      <c r="N251" s="48"/>
      <c r="O251" s="48"/>
      <c r="P251" s="48"/>
      <c r="Q251" s="48"/>
      <c r="R251" s="48"/>
      <c r="S251" s="48"/>
      <c r="T251" s="96"/>
      <c r="AT251" s="25" t="s">
        <v>155</v>
      </c>
      <c r="AU251" s="25" t="s">
        <v>79</v>
      </c>
    </row>
    <row r="252" s="1" customFormat="1" ht="16.5" customHeight="1">
      <c r="B252" s="47"/>
      <c r="C252" s="235" t="s">
        <v>411</v>
      </c>
      <c r="D252" s="235" t="s">
        <v>149</v>
      </c>
      <c r="E252" s="236" t="s">
        <v>412</v>
      </c>
      <c r="F252" s="237" t="s">
        <v>413</v>
      </c>
      <c r="G252" s="238" t="s">
        <v>196</v>
      </c>
      <c r="H252" s="239">
        <v>5</v>
      </c>
      <c r="I252" s="240"/>
      <c r="J252" s="241">
        <f>ROUND(I252*H252,2)</f>
        <v>0</v>
      </c>
      <c r="K252" s="237" t="s">
        <v>160</v>
      </c>
      <c r="L252" s="73"/>
      <c r="M252" s="242" t="s">
        <v>21</v>
      </c>
      <c r="N252" s="243" t="s">
        <v>43</v>
      </c>
      <c r="O252" s="48"/>
      <c r="P252" s="244">
        <f>O252*H252</f>
        <v>0</v>
      </c>
      <c r="Q252" s="244">
        <v>0</v>
      </c>
      <c r="R252" s="244">
        <f>Q252*H252</f>
        <v>0</v>
      </c>
      <c r="S252" s="244">
        <v>0</v>
      </c>
      <c r="T252" s="245">
        <f>S252*H252</f>
        <v>0</v>
      </c>
      <c r="AR252" s="25" t="s">
        <v>154</v>
      </c>
      <c r="AT252" s="25" t="s">
        <v>149</v>
      </c>
      <c r="AU252" s="25" t="s">
        <v>79</v>
      </c>
      <c r="AY252" s="25" t="s">
        <v>148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25" t="s">
        <v>79</v>
      </c>
      <c r="BK252" s="246">
        <f>ROUND(I252*H252,2)</f>
        <v>0</v>
      </c>
      <c r="BL252" s="25" t="s">
        <v>154</v>
      </c>
      <c r="BM252" s="25" t="s">
        <v>414</v>
      </c>
    </row>
    <row r="253" s="1" customFormat="1">
      <c r="B253" s="47"/>
      <c r="C253" s="75"/>
      <c r="D253" s="247" t="s">
        <v>155</v>
      </c>
      <c r="E253" s="75"/>
      <c r="F253" s="248" t="s">
        <v>413</v>
      </c>
      <c r="G253" s="75"/>
      <c r="H253" s="75"/>
      <c r="I253" s="205"/>
      <c r="J253" s="75"/>
      <c r="K253" s="75"/>
      <c r="L253" s="73"/>
      <c r="M253" s="249"/>
      <c r="N253" s="48"/>
      <c r="O253" s="48"/>
      <c r="P253" s="48"/>
      <c r="Q253" s="48"/>
      <c r="R253" s="48"/>
      <c r="S253" s="48"/>
      <c r="T253" s="96"/>
      <c r="AT253" s="25" t="s">
        <v>155</v>
      </c>
      <c r="AU253" s="25" t="s">
        <v>79</v>
      </c>
    </row>
    <row r="254" s="1" customFormat="1" ht="16.5" customHeight="1">
      <c r="B254" s="47"/>
      <c r="C254" s="235" t="s">
        <v>288</v>
      </c>
      <c r="D254" s="235" t="s">
        <v>149</v>
      </c>
      <c r="E254" s="236" t="s">
        <v>415</v>
      </c>
      <c r="F254" s="237" t="s">
        <v>416</v>
      </c>
      <c r="G254" s="238" t="s">
        <v>196</v>
      </c>
      <c r="H254" s="239">
        <v>12</v>
      </c>
      <c r="I254" s="240"/>
      <c r="J254" s="241">
        <f>ROUND(I254*H254,2)</f>
        <v>0</v>
      </c>
      <c r="K254" s="237" t="s">
        <v>160</v>
      </c>
      <c r="L254" s="73"/>
      <c r="M254" s="242" t="s">
        <v>21</v>
      </c>
      <c r="N254" s="243" t="s">
        <v>43</v>
      </c>
      <c r="O254" s="48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AR254" s="25" t="s">
        <v>154</v>
      </c>
      <c r="AT254" s="25" t="s">
        <v>149</v>
      </c>
      <c r="AU254" s="25" t="s">
        <v>79</v>
      </c>
      <c r="AY254" s="25" t="s">
        <v>148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25" t="s">
        <v>79</v>
      </c>
      <c r="BK254" s="246">
        <f>ROUND(I254*H254,2)</f>
        <v>0</v>
      </c>
      <c r="BL254" s="25" t="s">
        <v>154</v>
      </c>
      <c r="BM254" s="25" t="s">
        <v>417</v>
      </c>
    </row>
    <row r="255" s="1" customFormat="1">
      <c r="B255" s="47"/>
      <c r="C255" s="75"/>
      <c r="D255" s="247" t="s">
        <v>155</v>
      </c>
      <c r="E255" s="75"/>
      <c r="F255" s="248" t="s">
        <v>416</v>
      </c>
      <c r="G255" s="75"/>
      <c r="H255" s="75"/>
      <c r="I255" s="205"/>
      <c r="J255" s="75"/>
      <c r="K255" s="75"/>
      <c r="L255" s="73"/>
      <c r="M255" s="249"/>
      <c r="N255" s="48"/>
      <c r="O255" s="48"/>
      <c r="P255" s="48"/>
      <c r="Q255" s="48"/>
      <c r="R255" s="48"/>
      <c r="S255" s="48"/>
      <c r="T255" s="96"/>
      <c r="AT255" s="25" t="s">
        <v>155</v>
      </c>
      <c r="AU255" s="25" t="s">
        <v>79</v>
      </c>
    </row>
    <row r="256" s="1" customFormat="1" ht="16.5" customHeight="1">
      <c r="B256" s="47"/>
      <c r="C256" s="235" t="s">
        <v>418</v>
      </c>
      <c r="D256" s="235" t="s">
        <v>149</v>
      </c>
      <c r="E256" s="236" t="s">
        <v>419</v>
      </c>
      <c r="F256" s="237" t="s">
        <v>420</v>
      </c>
      <c r="G256" s="238" t="s">
        <v>196</v>
      </c>
      <c r="H256" s="239">
        <v>5</v>
      </c>
      <c r="I256" s="240"/>
      <c r="J256" s="241">
        <f>ROUND(I256*H256,2)</f>
        <v>0</v>
      </c>
      <c r="K256" s="237" t="s">
        <v>160</v>
      </c>
      <c r="L256" s="73"/>
      <c r="M256" s="242" t="s">
        <v>21</v>
      </c>
      <c r="N256" s="243" t="s">
        <v>43</v>
      </c>
      <c r="O256" s="48"/>
      <c r="P256" s="244">
        <f>O256*H256</f>
        <v>0</v>
      </c>
      <c r="Q256" s="244">
        <v>0</v>
      </c>
      <c r="R256" s="244">
        <f>Q256*H256</f>
        <v>0</v>
      </c>
      <c r="S256" s="244">
        <v>0</v>
      </c>
      <c r="T256" s="245">
        <f>S256*H256</f>
        <v>0</v>
      </c>
      <c r="AR256" s="25" t="s">
        <v>154</v>
      </c>
      <c r="AT256" s="25" t="s">
        <v>149</v>
      </c>
      <c r="AU256" s="25" t="s">
        <v>79</v>
      </c>
      <c r="AY256" s="25" t="s">
        <v>148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25" t="s">
        <v>79</v>
      </c>
      <c r="BK256" s="246">
        <f>ROUND(I256*H256,2)</f>
        <v>0</v>
      </c>
      <c r="BL256" s="25" t="s">
        <v>154</v>
      </c>
      <c r="BM256" s="25" t="s">
        <v>421</v>
      </c>
    </row>
    <row r="257" s="1" customFormat="1">
      <c r="B257" s="47"/>
      <c r="C257" s="75"/>
      <c r="D257" s="247" t="s">
        <v>155</v>
      </c>
      <c r="E257" s="75"/>
      <c r="F257" s="248" t="s">
        <v>420</v>
      </c>
      <c r="G257" s="75"/>
      <c r="H257" s="75"/>
      <c r="I257" s="205"/>
      <c r="J257" s="75"/>
      <c r="K257" s="75"/>
      <c r="L257" s="73"/>
      <c r="M257" s="249"/>
      <c r="N257" s="48"/>
      <c r="O257" s="48"/>
      <c r="P257" s="48"/>
      <c r="Q257" s="48"/>
      <c r="R257" s="48"/>
      <c r="S257" s="48"/>
      <c r="T257" s="96"/>
      <c r="AT257" s="25" t="s">
        <v>155</v>
      </c>
      <c r="AU257" s="25" t="s">
        <v>79</v>
      </c>
    </row>
    <row r="258" s="11" customFormat="1" ht="37.44001" customHeight="1">
      <c r="B258" s="221"/>
      <c r="C258" s="222"/>
      <c r="D258" s="223" t="s">
        <v>71</v>
      </c>
      <c r="E258" s="224" t="s">
        <v>422</v>
      </c>
      <c r="F258" s="224" t="s">
        <v>423</v>
      </c>
      <c r="G258" s="222"/>
      <c r="H258" s="222"/>
      <c r="I258" s="225"/>
      <c r="J258" s="226">
        <f>BK258</f>
        <v>0</v>
      </c>
      <c r="K258" s="222"/>
      <c r="L258" s="227"/>
      <c r="M258" s="228"/>
      <c r="N258" s="229"/>
      <c r="O258" s="229"/>
      <c r="P258" s="230">
        <f>P259+SUM(P260:P285)</f>
        <v>0</v>
      </c>
      <c r="Q258" s="229"/>
      <c r="R258" s="230">
        <f>R259+SUM(R260:R285)</f>
        <v>0</v>
      </c>
      <c r="S258" s="229"/>
      <c r="T258" s="231">
        <f>T259+SUM(T260:T285)</f>
        <v>0</v>
      </c>
      <c r="AR258" s="232" t="s">
        <v>79</v>
      </c>
      <c r="AT258" s="233" t="s">
        <v>71</v>
      </c>
      <c r="AU258" s="233" t="s">
        <v>72</v>
      </c>
      <c r="AY258" s="232" t="s">
        <v>148</v>
      </c>
      <c r="BK258" s="234">
        <f>BK259+SUM(BK260:BK285)</f>
        <v>0</v>
      </c>
    </row>
    <row r="259" s="1" customFormat="1" ht="16.5" customHeight="1">
      <c r="B259" s="47"/>
      <c r="C259" s="235" t="s">
        <v>292</v>
      </c>
      <c r="D259" s="235" t="s">
        <v>149</v>
      </c>
      <c r="E259" s="236" t="s">
        <v>424</v>
      </c>
      <c r="F259" s="237" t="s">
        <v>425</v>
      </c>
      <c r="G259" s="238" t="s">
        <v>152</v>
      </c>
      <c r="H259" s="239">
        <v>1250</v>
      </c>
      <c r="I259" s="240"/>
      <c r="J259" s="241">
        <f>ROUND(I259*H259,2)</f>
        <v>0</v>
      </c>
      <c r="K259" s="237" t="s">
        <v>153</v>
      </c>
      <c r="L259" s="73"/>
      <c r="M259" s="242" t="s">
        <v>21</v>
      </c>
      <c r="N259" s="243" t="s">
        <v>43</v>
      </c>
      <c r="O259" s="48"/>
      <c r="P259" s="244">
        <f>O259*H259</f>
        <v>0</v>
      </c>
      <c r="Q259" s="244">
        <v>0</v>
      </c>
      <c r="R259" s="244">
        <f>Q259*H259</f>
        <v>0</v>
      </c>
      <c r="S259" s="244">
        <v>0</v>
      </c>
      <c r="T259" s="245">
        <f>S259*H259</f>
        <v>0</v>
      </c>
      <c r="AR259" s="25" t="s">
        <v>154</v>
      </c>
      <c r="AT259" s="25" t="s">
        <v>149</v>
      </c>
      <c r="AU259" s="25" t="s">
        <v>79</v>
      </c>
      <c r="AY259" s="25" t="s">
        <v>148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25" t="s">
        <v>79</v>
      </c>
      <c r="BK259" s="246">
        <f>ROUND(I259*H259,2)</f>
        <v>0</v>
      </c>
      <c r="BL259" s="25" t="s">
        <v>154</v>
      </c>
      <c r="BM259" s="25" t="s">
        <v>426</v>
      </c>
    </row>
    <row r="260" s="1" customFormat="1">
      <c r="B260" s="47"/>
      <c r="C260" s="75"/>
      <c r="D260" s="247" t="s">
        <v>155</v>
      </c>
      <c r="E260" s="75"/>
      <c r="F260" s="248" t="s">
        <v>425</v>
      </c>
      <c r="G260" s="75"/>
      <c r="H260" s="75"/>
      <c r="I260" s="205"/>
      <c r="J260" s="75"/>
      <c r="K260" s="75"/>
      <c r="L260" s="73"/>
      <c r="M260" s="249"/>
      <c r="N260" s="48"/>
      <c r="O260" s="48"/>
      <c r="P260" s="48"/>
      <c r="Q260" s="48"/>
      <c r="R260" s="48"/>
      <c r="S260" s="48"/>
      <c r="T260" s="96"/>
      <c r="AT260" s="25" t="s">
        <v>155</v>
      </c>
      <c r="AU260" s="25" t="s">
        <v>79</v>
      </c>
    </row>
    <row r="261" s="1" customFormat="1" ht="16.5" customHeight="1">
      <c r="B261" s="47"/>
      <c r="C261" s="235" t="s">
        <v>427</v>
      </c>
      <c r="D261" s="235" t="s">
        <v>149</v>
      </c>
      <c r="E261" s="236" t="s">
        <v>428</v>
      </c>
      <c r="F261" s="237" t="s">
        <v>429</v>
      </c>
      <c r="G261" s="238" t="s">
        <v>196</v>
      </c>
      <c r="H261" s="239">
        <v>4</v>
      </c>
      <c r="I261" s="240"/>
      <c r="J261" s="241">
        <f>ROUND(I261*H261,2)</f>
        <v>0</v>
      </c>
      <c r="K261" s="237" t="s">
        <v>153</v>
      </c>
      <c r="L261" s="73"/>
      <c r="M261" s="242" t="s">
        <v>21</v>
      </c>
      <c r="N261" s="243" t="s">
        <v>43</v>
      </c>
      <c r="O261" s="48"/>
      <c r="P261" s="244">
        <f>O261*H261</f>
        <v>0</v>
      </c>
      <c r="Q261" s="244">
        <v>0</v>
      </c>
      <c r="R261" s="244">
        <f>Q261*H261</f>
        <v>0</v>
      </c>
      <c r="S261" s="244">
        <v>0</v>
      </c>
      <c r="T261" s="245">
        <f>S261*H261</f>
        <v>0</v>
      </c>
      <c r="AR261" s="25" t="s">
        <v>154</v>
      </c>
      <c r="AT261" s="25" t="s">
        <v>149</v>
      </c>
      <c r="AU261" s="25" t="s">
        <v>79</v>
      </c>
      <c r="AY261" s="25" t="s">
        <v>148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25" t="s">
        <v>79</v>
      </c>
      <c r="BK261" s="246">
        <f>ROUND(I261*H261,2)</f>
        <v>0</v>
      </c>
      <c r="BL261" s="25" t="s">
        <v>154</v>
      </c>
      <c r="BM261" s="25" t="s">
        <v>430</v>
      </c>
    </row>
    <row r="262" s="1" customFormat="1">
      <c r="B262" s="47"/>
      <c r="C262" s="75"/>
      <c r="D262" s="247" t="s">
        <v>155</v>
      </c>
      <c r="E262" s="75"/>
      <c r="F262" s="248" t="s">
        <v>429</v>
      </c>
      <c r="G262" s="75"/>
      <c r="H262" s="75"/>
      <c r="I262" s="205"/>
      <c r="J262" s="75"/>
      <c r="K262" s="75"/>
      <c r="L262" s="73"/>
      <c r="M262" s="249"/>
      <c r="N262" s="48"/>
      <c r="O262" s="48"/>
      <c r="P262" s="48"/>
      <c r="Q262" s="48"/>
      <c r="R262" s="48"/>
      <c r="S262" s="48"/>
      <c r="T262" s="96"/>
      <c r="AT262" s="25" t="s">
        <v>155</v>
      </c>
      <c r="AU262" s="25" t="s">
        <v>79</v>
      </c>
    </row>
    <row r="263" s="1" customFormat="1" ht="16.5" customHeight="1">
      <c r="B263" s="47"/>
      <c r="C263" s="235" t="s">
        <v>295</v>
      </c>
      <c r="D263" s="235" t="s">
        <v>149</v>
      </c>
      <c r="E263" s="236" t="s">
        <v>431</v>
      </c>
      <c r="F263" s="237" t="s">
        <v>432</v>
      </c>
      <c r="G263" s="238" t="s">
        <v>196</v>
      </c>
      <c r="H263" s="239">
        <v>98</v>
      </c>
      <c r="I263" s="240"/>
      <c r="J263" s="241">
        <f>ROUND(I263*H263,2)</f>
        <v>0</v>
      </c>
      <c r="K263" s="237" t="s">
        <v>153</v>
      </c>
      <c r="L263" s="73"/>
      <c r="M263" s="242" t="s">
        <v>21</v>
      </c>
      <c r="N263" s="243" t="s">
        <v>43</v>
      </c>
      <c r="O263" s="48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AR263" s="25" t="s">
        <v>154</v>
      </c>
      <c r="AT263" s="25" t="s">
        <v>149</v>
      </c>
      <c r="AU263" s="25" t="s">
        <v>79</v>
      </c>
      <c r="AY263" s="25" t="s">
        <v>148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25" t="s">
        <v>79</v>
      </c>
      <c r="BK263" s="246">
        <f>ROUND(I263*H263,2)</f>
        <v>0</v>
      </c>
      <c r="BL263" s="25" t="s">
        <v>154</v>
      </c>
      <c r="BM263" s="25" t="s">
        <v>433</v>
      </c>
    </row>
    <row r="264" s="1" customFormat="1">
      <c r="B264" s="47"/>
      <c r="C264" s="75"/>
      <c r="D264" s="247" t="s">
        <v>155</v>
      </c>
      <c r="E264" s="75"/>
      <c r="F264" s="248" t="s">
        <v>432</v>
      </c>
      <c r="G264" s="75"/>
      <c r="H264" s="75"/>
      <c r="I264" s="205"/>
      <c r="J264" s="75"/>
      <c r="K264" s="75"/>
      <c r="L264" s="73"/>
      <c r="M264" s="249"/>
      <c r="N264" s="48"/>
      <c r="O264" s="48"/>
      <c r="P264" s="48"/>
      <c r="Q264" s="48"/>
      <c r="R264" s="48"/>
      <c r="S264" s="48"/>
      <c r="T264" s="96"/>
      <c r="AT264" s="25" t="s">
        <v>155</v>
      </c>
      <c r="AU264" s="25" t="s">
        <v>79</v>
      </c>
    </row>
    <row r="265" s="1" customFormat="1" ht="16.5" customHeight="1">
      <c r="B265" s="47"/>
      <c r="C265" s="235" t="s">
        <v>434</v>
      </c>
      <c r="D265" s="235" t="s">
        <v>149</v>
      </c>
      <c r="E265" s="236" t="s">
        <v>435</v>
      </c>
      <c r="F265" s="237" t="s">
        <v>436</v>
      </c>
      <c r="G265" s="238" t="s">
        <v>196</v>
      </c>
      <c r="H265" s="239">
        <v>97</v>
      </c>
      <c r="I265" s="240"/>
      <c r="J265" s="241">
        <f>ROUND(I265*H265,2)</f>
        <v>0</v>
      </c>
      <c r="K265" s="237" t="s">
        <v>153</v>
      </c>
      <c r="L265" s="73"/>
      <c r="M265" s="242" t="s">
        <v>21</v>
      </c>
      <c r="N265" s="243" t="s">
        <v>43</v>
      </c>
      <c r="O265" s="48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AR265" s="25" t="s">
        <v>154</v>
      </c>
      <c r="AT265" s="25" t="s">
        <v>149</v>
      </c>
      <c r="AU265" s="25" t="s">
        <v>79</v>
      </c>
      <c r="AY265" s="25" t="s">
        <v>148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25" t="s">
        <v>79</v>
      </c>
      <c r="BK265" s="246">
        <f>ROUND(I265*H265,2)</f>
        <v>0</v>
      </c>
      <c r="BL265" s="25" t="s">
        <v>154</v>
      </c>
      <c r="BM265" s="25" t="s">
        <v>437</v>
      </c>
    </row>
    <row r="266" s="1" customFormat="1">
      <c r="B266" s="47"/>
      <c r="C266" s="75"/>
      <c r="D266" s="247" t="s">
        <v>155</v>
      </c>
      <c r="E266" s="75"/>
      <c r="F266" s="248" t="s">
        <v>436</v>
      </c>
      <c r="G266" s="75"/>
      <c r="H266" s="75"/>
      <c r="I266" s="205"/>
      <c r="J266" s="75"/>
      <c r="K266" s="75"/>
      <c r="L266" s="73"/>
      <c r="M266" s="249"/>
      <c r="N266" s="48"/>
      <c r="O266" s="48"/>
      <c r="P266" s="48"/>
      <c r="Q266" s="48"/>
      <c r="R266" s="48"/>
      <c r="S266" s="48"/>
      <c r="T266" s="96"/>
      <c r="AT266" s="25" t="s">
        <v>155</v>
      </c>
      <c r="AU266" s="25" t="s">
        <v>79</v>
      </c>
    </row>
    <row r="267" s="1" customFormat="1" ht="16.5" customHeight="1">
      <c r="B267" s="47"/>
      <c r="C267" s="235" t="s">
        <v>299</v>
      </c>
      <c r="D267" s="235" t="s">
        <v>149</v>
      </c>
      <c r="E267" s="236" t="s">
        <v>438</v>
      </c>
      <c r="F267" s="237" t="s">
        <v>439</v>
      </c>
      <c r="G267" s="238" t="s">
        <v>152</v>
      </c>
      <c r="H267" s="239">
        <v>450</v>
      </c>
      <c r="I267" s="240"/>
      <c r="J267" s="241">
        <f>ROUND(I267*H267,2)</f>
        <v>0</v>
      </c>
      <c r="K267" s="237" t="s">
        <v>153</v>
      </c>
      <c r="L267" s="73"/>
      <c r="M267" s="242" t="s">
        <v>21</v>
      </c>
      <c r="N267" s="243" t="s">
        <v>43</v>
      </c>
      <c r="O267" s="48"/>
      <c r="P267" s="244">
        <f>O267*H267</f>
        <v>0</v>
      </c>
      <c r="Q267" s="244">
        <v>0</v>
      </c>
      <c r="R267" s="244">
        <f>Q267*H267</f>
        <v>0</v>
      </c>
      <c r="S267" s="244">
        <v>0</v>
      </c>
      <c r="T267" s="245">
        <f>S267*H267</f>
        <v>0</v>
      </c>
      <c r="AR267" s="25" t="s">
        <v>154</v>
      </c>
      <c r="AT267" s="25" t="s">
        <v>149</v>
      </c>
      <c r="AU267" s="25" t="s">
        <v>79</v>
      </c>
      <c r="AY267" s="25" t="s">
        <v>148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25" t="s">
        <v>79</v>
      </c>
      <c r="BK267" s="246">
        <f>ROUND(I267*H267,2)</f>
        <v>0</v>
      </c>
      <c r="BL267" s="25" t="s">
        <v>154</v>
      </c>
      <c r="BM267" s="25" t="s">
        <v>440</v>
      </c>
    </row>
    <row r="268" s="1" customFormat="1">
      <c r="B268" s="47"/>
      <c r="C268" s="75"/>
      <c r="D268" s="247" t="s">
        <v>155</v>
      </c>
      <c r="E268" s="75"/>
      <c r="F268" s="248" t="s">
        <v>439</v>
      </c>
      <c r="G268" s="75"/>
      <c r="H268" s="75"/>
      <c r="I268" s="205"/>
      <c r="J268" s="75"/>
      <c r="K268" s="75"/>
      <c r="L268" s="73"/>
      <c r="M268" s="249"/>
      <c r="N268" s="48"/>
      <c r="O268" s="48"/>
      <c r="P268" s="48"/>
      <c r="Q268" s="48"/>
      <c r="R268" s="48"/>
      <c r="S268" s="48"/>
      <c r="T268" s="96"/>
      <c r="AT268" s="25" t="s">
        <v>155</v>
      </c>
      <c r="AU268" s="25" t="s">
        <v>79</v>
      </c>
    </row>
    <row r="269" s="1" customFormat="1" ht="16.5" customHeight="1">
      <c r="B269" s="47"/>
      <c r="C269" s="235" t="s">
        <v>441</v>
      </c>
      <c r="D269" s="235" t="s">
        <v>149</v>
      </c>
      <c r="E269" s="236" t="s">
        <v>442</v>
      </c>
      <c r="F269" s="237" t="s">
        <v>443</v>
      </c>
      <c r="G269" s="238" t="s">
        <v>196</v>
      </c>
      <c r="H269" s="239">
        <v>4</v>
      </c>
      <c r="I269" s="240"/>
      <c r="J269" s="241">
        <f>ROUND(I269*H269,2)</f>
        <v>0</v>
      </c>
      <c r="K269" s="237" t="s">
        <v>153</v>
      </c>
      <c r="L269" s="73"/>
      <c r="M269" s="242" t="s">
        <v>21</v>
      </c>
      <c r="N269" s="243" t="s">
        <v>43</v>
      </c>
      <c r="O269" s="48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AR269" s="25" t="s">
        <v>154</v>
      </c>
      <c r="AT269" s="25" t="s">
        <v>149</v>
      </c>
      <c r="AU269" s="25" t="s">
        <v>79</v>
      </c>
      <c r="AY269" s="25" t="s">
        <v>148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25" t="s">
        <v>79</v>
      </c>
      <c r="BK269" s="246">
        <f>ROUND(I269*H269,2)</f>
        <v>0</v>
      </c>
      <c r="BL269" s="25" t="s">
        <v>154</v>
      </c>
      <c r="BM269" s="25" t="s">
        <v>444</v>
      </c>
    </row>
    <row r="270" s="1" customFormat="1">
      <c r="B270" s="47"/>
      <c r="C270" s="75"/>
      <c r="D270" s="247" t="s">
        <v>155</v>
      </c>
      <c r="E270" s="75"/>
      <c r="F270" s="248" t="s">
        <v>443</v>
      </c>
      <c r="G270" s="75"/>
      <c r="H270" s="75"/>
      <c r="I270" s="205"/>
      <c r="J270" s="75"/>
      <c r="K270" s="75"/>
      <c r="L270" s="73"/>
      <c r="M270" s="249"/>
      <c r="N270" s="48"/>
      <c r="O270" s="48"/>
      <c r="P270" s="48"/>
      <c r="Q270" s="48"/>
      <c r="R270" s="48"/>
      <c r="S270" s="48"/>
      <c r="T270" s="96"/>
      <c r="AT270" s="25" t="s">
        <v>155</v>
      </c>
      <c r="AU270" s="25" t="s">
        <v>79</v>
      </c>
    </row>
    <row r="271" s="1" customFormat="1" ht="16.5" customHeight="1">
      <c r="B271" s="47"/>
      <c r="C271" s="235" t="s">
        <v>302</v>
      </c>
      <c r="D271" s="235" t="s">
        <v>149</v>
      </c>
      <c r="E271" s="236" t="s">
        <v>445</v>
      </c>
      <c r="F271" s="237" t="s">
        <v>446</v>
      </c>
      <c r="G271" s="238" t="s">
        <v>196</v>
      </c>
      <c r="H271" s="239">
        <v>98</v>
      </c>
      <c r="I271" s="240"/>
      <c r="J271" s="241">
        <f>ROUND(I271*H271,2)</f>
        <v>0</v>
      </c>
      <c r="K271" s="237" t="s">
        <v>153</v>
      </c>
      <c r="L271" s="73"/>
      <c r="M271" s="242" t="s">
        <v>21</v>
      </c>
      <c r="N271" s="243" t="s">
        <v>43</v>
      </c>
      <c r="O271" s="48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AR271" s="25" t="s">
        <v>154</v>
      </c>
      <c r="AT271" s="25" t="s">
        <v>149</v>
      </c>
      <c r="AU271" s="25" t="s">
        <v>79</v>
      </c>
      <c r="AY271" s="25" t="s">
        <v>148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25" t="s">
        <v>79</v>
      </c>
      <c r="BK271" s="246">
        <f>ROUND(I271*H271,2)</f>
        <v>0</v>
      </c>
      <c r="BL271" s="25" t="s">
        <v>154</v>
      </c>
      <c r="BM271" s="25" t="s">
        <v>447</v>
      </c>
    </row>
    <row r="272" s="1" customFormat="1">
      <c r="B272" s="47"/>
      <c r="C272" s="75"/>
      <c r="D272" s="247" t="s">
        <v>155</v>
      </c>
      <c r="E272" s="75"/>
      <c r="F272" s="248" t="s">
        <v>446</v>
      </c>
      <c r="G272" s="75"/>
      <c r="H272" s="75"/>
      <c r="I272" s="205"/>
      <c r="J272" s="75"/>
      <c r="K272" s="75"/>
      <c r="L272" s="73"/>
      <c r="M272" s="249"/>
      <c r="N272" s="48"/>
      <c r="O272" s="48"/>
      <c r="P272" s="48"/>
      <c r="Q272" s="48"/>
      <c r="R272" s="48"/>
      <c r="S272" s="48"/>
      <c r="T272" s="96"/>
      <c r="AT272" s="25" t="s">
        <v>155</v>
      </c>
      <c r="AU272" s="25" t="s">
        <v>79</v>
      </c>
    </row>
    <row r="273" s="1" customFormat="1" ht="16.5" customHeight="1">
      <c r="B273" s="47"/>
      <c r="C273" s="235" t="s">
        <v>448</v>
      </c>
      <c r="D273" s="235" t="s">
        <v>149</v>
      </c>
      <c r="E273" s="236" t="s">
        <v>449</v>
      </c>
      <c r="F273" s="237" t="s">
        <v>450</v>
      </c>
      <c r="G273" s="238" t="s">
        <v>196</v>
      </c>
      <c r="H273" s="239">
        <v>97</v>
      </c>
      <c r="I273" s="240"/>
      <c r="J273" s="241">
        <f>ROUND(I273*H273,2)</f>
        <v>0</v>
      </c>
      <c r="K273" s="237" t="s">
        <v>153</v>
      </c>
      <c r="L273" s="73"/>
      <c r="M273" s="242" t="s">
        <v>21</v>
      </c>
      <c r="N273" s="243" t="s">
        <v>43</v>
      </c>
      <c r="O273" s="48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AR273" s="25" t="s">
        <v>154</v>
      </c>
      <c r="AT273" s="25" t="s">
        <v>149</v>
      </c>
      <c r="AU273" s="25" t="s">
        <v>79</v>
      </c>
      <c r="AY273" s="25" t="s">
        <v>148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25" t="s">
        <v>79</v>
      </c>
      <c r="BK273" s="246">
        <f>ROUND(I273*H273,2)</f>
        <v>0</v>
      </c>
      <c r="BL273" s="25" t="s">
        <v>154</v>
      </c>
      <c r="BM273" s="25" t="s">
        <v>451</v>
      </c>
    </row>
    <row r="274" s="1" customFormat="1">
      <c r="B274" s="47"/>
      <c r="C274" s="75"/>
      <c r="D274" s="247" t="s">
        <v>155</v>
      </c>
      <c r="E274" s="75"/>
      <c r="F274" s="248" t="s">
        <v>450</v>
      </c>
      <c r="G274" s="75"/>
      <c r="H274" s="75"/>
      <c r="I274" s="205"/>
      <c r="J274" s="75"/>
      <c r="K274" s="75"/>
      <c r="L274" s="73"/>
      <c r="M274" s="249"/>
      <c r="N274" s="48"/>
      <c r="O274" s="48"/>
      <c r="P274" s="48"/>
      <c r="Q274" s="48"/>
      <c r="R274" s="48"/>
      <c r="S274" s="48"/>
      <c r="T274" s="96"/>
      <c r="AT274" s="25" t="s">
        <v>155</v>
      </c>
      <c r="AU274" s="25" t="s">
        <v>79</v>
      </c>
    </row>
    <row r="275" s="1" customFormat="1" ht="16.5" customHeight="1">
      <c r="B275" s="47"/>
      <c r="C275" s="235" t="s">
        <v>306</v>
      </c>
      <c r="D275" s="235" t="s">
        <v>149</v>
      </c>
      <c r="E275" s="236" t="s">
        <v>452</v>
      </c>
      <c r="F275" s="237" t="s">
        <v>453</v>
      </c>
      <c r="G275" s="238" t="s">
        <v>196</v>
      </c>
      <c r="H275" s="239">
        <v>197</v>
      </c>
      <c r="I275" s="240"/>
      <c r="J275" s="241">
        <f>ROUND(I275*H275,2)</f>
        <v>0</v>
      </c>
      <c r="K275" s="237" t="s">
        <v>153</v>
      </c>
      <c r="L275" s="73"/>
      <c r="M275" s="242" t="s">
        <v>21</v>
      </c>
      <c r="N275" s="243" t="s">
        <v>43</v>
      </c>
      <c r="O275" s="48"/>
      <c r="P275" s="244">
        <f>O275*H275</f>
        <v>0</v>
      </c>
      <c r="Q275" s="244">
        <v>0</v>
      </c>
      <c r="R275" s="244">
        <f>Q275*H275</f>
        <v>0</v>
      </c>
      <c r="S275" s="244">
        <v>0</v>
      </c>
      <c r="T275" s="245">
        <f>S275*H275</f>
        <v>0</v>
      </c>
      <c r="AR275" s="25" t="s">
        <v>154</v>
      </c>
      <c r="AT275" s="25" t="s">
        <v>149</v>
      </c>
      <c r="AU275" s="25" t="s">
        <v>79</v>
      </c>
      <c r="AY275" s="25" t="s">
        <v>148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25" t="s">
        <v>79</v>
      </c>
      <c r="BK275" s="246">
        <f>ROUND(I275*H275,2)</f>
        <v>0</v>
      </c>
      <c r="BL275" s="25" t="s">
        <v>154</v>
      </c>
      <c r="BM275" s="25" t="s">
        <v>454</v>
      </c>
    </row>
    <row r="276" s="1" customFormat="1">
      <c r="B276" s="47"/>
      <c r="C276" s="75"/>
      <c r="D276" s="247" t="s">
        <v>155</v>
      </c>
      <c r="E276" s="75"/>
      <c r="F276" s="248" t="s">
        <v>453</v>
      </c>
      <c r="G276" s="75"/>
      <c r="H276" s="75"/>
      <c r="I276" s="205"/>
      <c r="J276" s="75"/>
      <c r="K276" s="75"/>
      <c r="L276" s="73"/>
      <c r="M276" s="249"/>
      <c r="N276" s="48"/>
      <c r="O276" s="48"/>
      <c r="P276" s="48"/>
      <c r="Q276" s="48"/>
      <c r="R276" s="48"/>
      <c r="S276" s="48"/>
      <c r="T276" s="96"/>
      <c r="AT276" s="25" t="s">
        <v>155</v>
      </c>
      <c r="AU276" s="25" t="s">
        <v>79</v>
      </c>
    </row>
    <row r="277" s="1" customFormat="1" ht="16.5" customHeight="1">
      <c r="B277" s="47"/>
      <c r="C277" s="235" t="s">
        <v>455</v>
      </c>
      <c r="D277" s="235" t="s">
        <v>149</v>
      </c>
      <c r="E277" s="236" t="s">
        <v>456</v>
      </c>
      <c r="F277" s="237" t="s">
        <v>457</v>
      </c>
      <c r="G277" s="238" t="s">
        <v>196</v>
      </c>
      <c r="H277" s="239">
        <v>2</v>
      </c>
      <c r="I277" s="240"/>
      <c r="J277" s="241">
        <f>ROUND(I277*H277,2)</f>
        <v>0</v>
      </c>
      <c r="K277" s="237" t="s">
        <v>153</v>
      </c>
      <c r="L277" s="73"/>
      <c r="M277" s="242" t="s">
        <v>21</v>
      </c>
      <c r="N277" s="243" t="s">
        <v>43</v>
      </c>
      <c r="O277" s="48"/>
      <c r="P277" s="244">
        <f>O277*H277</f>
        <v>0</v>
      </c>
      <c r="Q277" s="244">
        <v>0</v>
      </c>
      <c r="R277" s="244">
        <f>Q277*H277</f>
        <v>0</v>
      </c>
      <c r="S277" s="244">
        <v>0</v>
      </c>
      <c r="T277" s="245">
        <f>S277*H277</f>
        <v>0</v>
      </c>
      <c r="AR277" s="25" t="s">
        <v>154</v>
      </c>
      <c r="AT277" s="25" t="s">
        <v>149</v>
      </c>
      <c r="AU277" s="25" t="s">
        <v>79</v>
      </c>
      <c r="AY277" s="25" t="s">
        <v>148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25" t="s">
        <v>79</v>
      </c>
      <c r="BK277" s="246">
        <f>ROUND(I277*H277,2)</f>
        <v>0</v>
      </c>
      <c r="BL277" s="25" t="s">
        <v>154</v>
      </c>
      <c r="BM277" s="25" t="s">
        <v>458</v>
      </c>
    </row>
    <row r="278" s="1" customFormat="1">
      <c r="B278" s="47"/>
      <c r="C278" s="75"/>
      <c r="D278" s="247" t="s">
        <v>155</v>
      </c>
      <c r="E278" s="75"/>
      <c r="F278" s="248" t="s">
        <v>457</v>
      </c>
      <c r="G278" s="75"/>
      <c r="H278" s="75"/>
      <c r="I278" s="205"/>
      <c r="J278" s="75"/>
      <c r="K278" s="75"/>
      <c r="L278" s="73"/>
      <c r="M278" s="249"/>
      <c r="N278" s="48"/>
      <c r="O278" s="48"/>
      <c r="P278" s="48"/>
      <c r="Q278" s="48"/>
      <c r="R278" s="48"/>
      <c r="S278" s="48"/>
      <c r="T278" s="96"/>
      <c r="AT278" s="25" t="s">
        <v>155</v>
      </c>
      <c r="AU278" s="25" t="s">
        <v>79</v>
      </c>
    </row>
    <row r="279" s="1" customFormat="1" ht="16.5" customHeight="1">
      <c r="B279" s="47"/>
      <c r="C279" s="235" t="s">
        <v>309</v>
      </c>
      <c r="D279" s="235" t="s">
        <v>149</v>
      </c>
      <c r="E279" s="236" t="s">
        <v>459</v>
      </c>
      <c r="F279" s="237" t="s">
        <v>460</v>
      </c>
      <c r="G279" s="238" t="s">
        <v>196</v>
      </c>
      <c r="H279" s="239">
        <v>197</v>
      </c>
      <c r="I279" s="240"/>
      <c r="J279" s="241">
        <f>ROUND(I279*H279,2)</f>
        <v>0</v>
      </c>
      <c r="K279" s="237" t="s">
        <v>153</v>
      </c>
      <c r="L279" s="73"/>
      <c r="M279" s="242" t="s">
        <v>21</v>
      </c>
      <c r="N279" s="243" t="s">
        <v>43</v>
      </c>
      <c r="O279" s="48"/>
      <c r="P279" s="244">
        <f>O279*H279</f>
        <v>0</v>
      </c>
      <c r="Q279" s="244">
        <v>0</v>
      </c>
      <c r="R279" s="244">
        <f>Q279*H279</f>
        <v>0</v>
      </c>
      <c r="S279" s="244">
        <v>0</v>
      </c>
      <c r="T279" s="245">
        <f>S279*H279</f>
        <v>0</v>
      </c>
      <c r="AR279" s="25" t="s">
        <v>154</v>
      </c>
      <c r="AT279" s="25" t="s">
        <v>149</v>
      </c>
      <c r="AU279" s="25" t="s">
        <v>79</v>
      </c>
      <c r="AY279" s="25" t="s">
        <v>148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25" t="s">
        <v>79</v>
      </c>
      <c r="BK279" s="246">
        <f>ROUND(I279*H279,2)</f>
        <v>0</v>
      </c>
      <c r="BL279" s="25" t="s">
        <v>154</v>
      </c>
      <c r="BM279" s="25" t="s">
        <v>461</v>
      </c>
    </row>
    <row r="280" s="1" customFormat="1">
      <c r="B280" s="47"/>
      <c r="C280" s="75"/>
      <c r="D280" s="247" t="s">
        <v>155</v>
      </c>
      <c r="E280" s="75"/>
      <c r="F280" s="248" t="s">
        <v>460</v>
      </c>
      <c r="G280" s="75"/>
      <c r="H280" s="75"/>
      <c r="I280" s="205"/>
      <c r="J280" s="75"/>
      <c r="K280" s="75"/>
      <c r="L280" s="73"/>
      <c r="M280" s="249"/>
      <c r="N280" s="48"/>
      <c r="O280" s="48"/>
      <c r="P280" s="48"/>
      <c r="Q280" s="48"/>
      <c r="R280" s="48"/>
      <c r="S280" s="48"/>
      <c r="T280" s="96"/>
      <c r="AT280" s="25" t="s">
        <v>155</v>
      </c>
      <c r="AU280" s="25" t="s">
        <v>79</v>
      </c>
    </row>
    <row r="281" s="1" customFormat="1" ht="16.5" customHeight="1">
      <c r="B281" s="47"/>
      <c r="C281" s="235" t="s">
        <v>462</v>
      </c>
      <c r="D281" s="235" t="s">
        <v>149</v>
      </c>
      <c r="E281" s="236" t="s">
        <v>463</v>
      </c>
      <c r="F281" s="237" t="s">
        <v>464</v>
      </c>
      <c r="G281" s="238" t="s">
        <v>196</v>
      </c>
      <c r="H281" s="239">
        <v>450</v>
      </c>
      <c r="I281" s="240"/>
      <c r="J281" s="241">
        <f>ROUND(I281*H281,2)</f>
        <v>0</v>
      </c>
      <c r="K281" s="237" t="s">
        <v>160</v>
      </c>
      <c r="L281" s="73"/>
      <c r="M281" s="242" t="s">
        <v>21</v>
      </c>
      <c r="N281" s="243" t="s">
        <v>43</v>
      </c>
      <c r="O281" s="48"/>
      <c r="P281" s="244">
        <f>O281*H281</f>
        <v>0</v>
      </c>
      <c r="Q281" s="244">
        <v>0</v>
      </c>
      <c r="R281" s="244">
        <f>Q281*H281</f>
        <v>0</v>
      </c>
      <c r="S281" s="244">
        <v>0</v>
      </c>
      <c r="T281" s="245">
        <f>S281*H281</f>
        <v>0</v>
      </c>
      <c r="AR281" s="25" t="s">
        <v>154</v>
      </c>
      <c r="AT281" s="25" t="s">
        <v>149</v>
      </c>
      <c r="AU281" s="25" t="s">
        <v>79</v>
      </c>
      <c r="AY281" s="25" t="s">
        <v>148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25" t="s">
        <v>79</v>
      </c>
      <c r="BK281" s="246">
        <f>ROUND(I281*H281,2)</f>
        <v>0</v>
      </c>
      <c r="BL281" s="25" t="s">
        <v>154</v>
      </c>
      <c r="BM281" s="25" t="s">
        <v>465</v>
      </c>
    </row>
    <row r="282" s="1" customFormat="1">
      <c r="B282" s="47"/>
      <c r="C282" s="75"/>
      <c r="D282" s="247" t="s">
        <v>155</v>
      </c>
      <c r="E282" s="75"/>
      <c r="F282" s="248" t="s">
        <v>464</v>
      </c>
      <c r="G282" s="75"/>
      <c r="H282" s="75"/>
      <c r="I282" s="205"/>
      <c r="J282" s="75"/>
      <c r="K282" s="75"/>
      <c r="L282" s="73"/>
      <c r="M282" s="249"/>
      <c r="N282" s="48"/>
      <c r="O282" s="48"/>
      <c r="P282" s="48"/>
      <c r="Q282" s="48"/>
      <c r="R282" s="48"/>
      <c r="S282" s="48"/>
      <c r="T282" s="96"/>
      <c r="AT282" s="25" t="s">
        <v>155</v>
      </c>
      <c r="AU282" s="25" t="s">
        <v>79</v>
      </c>
    </row>
    <row r="283" s="1" customFormat="1" ht="16.5" customHeight="1">
      <c r="B283" s="47"/>
      <c r="C283" s="235" t="s">
        <v>313</v>
      </c>
      <c r="D283" s="235" t="s">
        <v>149</v>
      </c>
      <c r="E283" s="236" t="s">
        <v>466</v>
      </c>
      <c r="F283" s="237" t="s">
        <v>467</v>
      </c>
      <c r="G283" s="238" t="s">
        <v>196</v>
      </c>
      <c r="H283" s="239">
        <v>18</v>
      </c>
      <c r="I283" s="240"/>
      <c r="J283" s="241">
        <f>ROUND(I283*H283,2)</f>
        <v>0</v>
      </c>
      <c r="K283" s="237" t="s">
        <v>160</v>
      </c>
      <c r="L283" s="73"/>
      <c r="M283" s="242" t="s">
        <v>21</v>
      </c>
      <c r="N283" s="243" t="s">
        <v>43</v>
      </c>
      <c r="O283" s="48"/>
      <c r="P283" s="244">
        <f>O283*H283</f>
        <v>0</v>
      </c>
      <c r="Q283" s="244">
        <v>0</v>
      </c>
      <c r="R283" s="244">
        <f>Q283*H283</f>
        <v>0</v>
      </c>
      <c r="S283" s="244">
        <v>0</v>
      </c>
      <c r="T283" s="245">
        <f>S283*H283</f>
        <v>0</v>
      </c>
      <c r="AR283" s="25" t="s">
        <v>154</v>
      </c>
      <c r="AT283" s="25" t="s">
        <v>149</v>
      </c>
      <c r="AU283" s="25" t="s">
        <v>79</v>
      </c>
      <c r="AY283" s="25" t="s">
        <v>148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25" t="s">
        <v>79</v>
      </c>
      <c r="BK283" s="246">
        <f>ROUND(I283*H283,2)</f>
        <v>0</v>
      </c>
      <c r="BL283" s="25" t="s">
        <v>154</v>
      </c>
      <c r="BM283" s="25" t="s">
        <v>468</v>
      </c>
    </row>
    <row r="284" s="1" customFormat="1">
      <c r="B284" s="47"/>
      <c r="C284" s="75"/>
      <c r="D284" s="247" t="s">
        <v>155</v>
      </c>
      <c r="E284" s="75"/>
      <c r="F284" s="248" t="s">
        <v>467</v>
      </c>
      <c r="G284" s="75"/>
      <c r="H284" s="75"/>
      <c r="I284" s="205"/>
      <c r="J284" s="75"/>
      <c r="K284" s="75"/>
      <c r="L284" s="73"/>
      <c r="M284" s="249"/>
      <c r="N284" s="48"/>
      <c r="O284" s="48"/>
      <c r="P284" s="48"/>
      <c r="Q284" s="48"/>
      <c r="R284" s="48"/>
      <c r="S284" s="48"/>
      <c r="T284" s="96"/>
      <c r="AT284" s="25" t="s">
        <v>155</v>
      </c>
      <c r="AU284" s="25" t="s">
        <v>79</v>
      </c>
    </row>
    <row r="285" s="11" customFormat="1" ht="29.88" customHeight="1">
      <c r="B285" s="221"/>
      <c r="C285" s="222"/>
      <c r="D285" s="223" t="s">
        <v>71</v>
      </c>
      <c r="E285" s="250" t="s">
        <v>469</v>
      </c>
      <c r="F285" s="250" t="s">
        <v>470</v>
      </c>
      <c r="G285" s="222"/>
      <c r="H285" s="222"/>
      <c r="I285" s="225"/>
      <c r="J285" s="251">
        <f>BK285</f>
        <v>0</v>
      </c>
      <c r="K285" s="222"/>
      <c r="L285" s="227"/>
      <c r="M285" s="228"/>
      <c r="N285" s="229"/>
      <c r="O285" s="229"/>
      <c r="P285" s="230">
        <f>P286+P315+P366</f>
        <v>0</v>
      </c>
      <c r="Q285" s="229"/>
      <c r="R285" s="230">
        <f>R286+R315+R366</f>
        <v>0</v>
      </c>
      <c r="S285" s="229"/>
      <c r="T285" s="231">
        <f>T286+T315+T366</f>
        <v>0</v>
      </c>
      <c r="AR285" s="232" t="s">
        <v>79</v>
      </c>
      <c r="AT285" s="233" t="s">
        <v>71</v>
      </c>
      <c r="AU285" s="233" t="s">
        <v>79</v>
      </c>
      <c r="AY285" s="232" t="s">
        <v>148</v>
      </c>
      <c r="BK285" s="234">
        <f>BK286+BK315+BK366</f>
        <v>0</v>
      </c>
    </row>
    <row r="286" s="11" customFormat="1" ht="14.88" customHeight="1">
      <c r="B286" s="221"/>
      <c r="C286" s="222"/>
      <c r="D286" s="223" t="s">
        <v>71</v>
      </c>
      <c r="E286" s="250" t="s">
        <v>471</v>
      </c>
      <c r="F286" s="250" t="s">
        <v>472</v>
      </c>
      <c r="G286" s="222"/>
      <c r="H286" s="222"/>
      <c r="I286" s="225"/>
      <c r="J286" s="251">
        <f>BK286</f>
        <v>0</v>
      </c>
      <c r="K286" s="222"/>
      <c r="L286" s="227"/>
      <c r="M286" s="228"/>
      <c r="N286" s="229"/>
      <c r="O286" s="229"/>
      <c r="P286" s="230">
        <f>SUM(P287:P314)</f>
        <v>0</v>
      </c>
      <c r="Q286" s="229"/>
      <c r="R286" s="230">
        <f>SUM(R287:R314)</f>
        <v>0</v>
      </c>
      <c r="S286" s="229"/>
      <c r="T286" s="231">
        <f>SUM(T287:T314)</f>
        <v>0</v>
      </c>
      <c r="AR286" s="232" t="s">
        <v>79</v>
      </c>
      <c r="AT286" s="233" t="s">
        <v>71</v>
      </c>
      <c r="AU286" s="233" t="s">
        <v>81</v>
      </c>
      <c r="AY286" s="232" t="s">
        <v>148</v>
      </c>
      <c r="BK286" s="234">
        <f>SUM(BK287:BK314)</f>
        <v>0</v>
      </c>
    </row>
    <row r="287" s="1" customFormat="1" ht="16.5" customHeight="1">
      <c r="B287" s="47"/>
      <c r="C287" s="252" t="s">
        <v>473</v>
      </c>
      <c r="D287" s="252" t="s">
        <v>474</v>
      </c>
      <c r="E287" s="253" t="s">
        <v>475</v>
      </c>
      <c r="F287" s="254" t="s">
        <v>476</v>
      </c>
      <c r="G287" s="255" t="s">
        <v>196</v>
      </c>
      <c r="H287" s="256">
        <v>2</v>
      </c>
      <c r="I287" s="257"/>
      <c r="J287" s="258">
        <f>ROUND(I287*H287,2)</f>
        <v>0</v>
      </c>
      <c r="K287" s="254" t="s">
        <v>160</v>
      </c>
      <c r="L287" s="259"/>
      <c r="M287" s="260" t="s">
        <v>21</v>
      </c>
      <c r="N287" s="261" t="s">
        <v>43</v>
      </c>
      <c r="O287" s="48"/>
      <c r="P287" s="244">
        <f>O287*H287</f>
        <v>0</v>
      </c>
      <c r="Q287" s="244">
        <v>0</v>
      </c>
      <c r="R287" s="244">
        <f>Q287*H287</f>
        <v>0</v>
      </c>
      <c r="S287" s="244">
        <v>0</v>
      </c>
      <c r="T287" s="245">
        <f>S287*H287</f>
        <v>0</v>
      </c>
      <c r="AR287" s="25" t="s">
        <v>166</v>
      </c>
      <c r="AT287" s="25" t="s">
        <v>474</v>
      </c>
      <c r="AU287" s="25" t="s">
        <v>87</v>
      </c>
      <c r="AY287" s="25" t="s">
        <v>148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25" t="s">
        <v>79</v>
      </c>
      <c r="BK287" s="246">
        <f>ROUND(I287*H287,2)</f>
        <v>0</v>
      </c>
      <c r="BL287" s="25" t="s">
        <v>154</v>
      </c>
      <c r="BM287" s="25" t="s">
        <v>477</v>
      </c>
    </row>
    <row r="288" s="1" customFormat="1">
      <c r="B288" s="47"/>
      <c r="C288" s="75"/>
      <c r="D288" s="247" t="s">
        <v>155</v>
      </c>
      <c r="E288" s="75"/>
      <c r="F288" s="248" t="s">
        <v>476</v>
      </c>
      <c r="G288" s="75"/>
      <c r="H288" s="75"/>
      <c r="I288" s="205"/>
      <c r="J288" s="75"/>
      <c r="K288" s="75"/>
      <c r="L288" s="73"/>
      <c r="M288" s="249"/>
      <c r="N288" s="48"/>
      <c r="O288" s="48"/>
      <c r="P288" s="48"/>
      <c r="Q288" s="48"/>
      <c r="R288" s="48"/>
      <c r="S288" s="48"/>
      <c r="T288" s="96"/>
      <c r="AT288" s="25" t="s">
        <v>155</v>
      </c>
      <c r="AU288" s="25" t="s">
        <v>87</v>
      </c>
    </row>
    <row r="289" s="1" customFormat="1" ht="16.5" customHeight="1">
      <c r="B289" s="47"/>
      <c r="C289" s="252" t="s">
        <v>317</v>
      </c>
      <c r="D289" s="252" t="s">
        <v>474</v>
      </c>
      <c r="E289" s="253" t="s">
        <v>478</v>
      </c>
      <c r="F289" s="254" t="s">
        <v>479</v>
      </c>
      <c r="G289" s="255" t="s">
        <v>196</v>
      </c>
      <c r="H289" s="256">
        <v>1</v>
      </c>
      <c r="I289" s="257"/>
      <c r="J289" s="258">
        <f>ROUND(I289*H289,2)</f>
        <v>0</v>
      </c>
      <c r="K289" s="254" t="s">
        <v>160</v>
      </c>
      <c r="L289" s="259"/>
      <c r="M289" s="260" t="s">
        <v>21</v>
      </c>
      <c r="N289" s="261" t="s">
        <v>43</v>
      </c>
      <c r="O289" s="48"/>
      <c r="P289" s="244">
        <f>O289*H289</f>
        <v>0</v>
      </c>
      <c r="Q289" s="244">
        <v>0</v>
      </c>
      <c r="R289" s="244">
        <f>Q289*H289</f>
        <v>0</v>
      </c>
      <c r="S289" s="244">
        <v>0</v>
      </c>
      <c r="T289" s="245">
        <f>S289*H289</f>
        <v>0</v>
      </c>
      <c r="AR289" s="25" t="s">
        <v>166</v>
      </c>
      <c r="AT289" s="25" t="s">
        <v>474</v>
      </c>
      <c r="AU289" s="25" t="s">
        <v>87</v>
      </c>
      <c r="AY289" s="25" t="s">
        <v>148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25" t="s">
        <v>79</v>
      </c>
      <c r="BK289" s="246">
        <f>ROUND(I289*H289,2)</f>
        <v>0</v>
      </c>
      <c r="BL289" s="25" t="s">
        <v>154</v>
      </c>
      <c r="BM289" s="25" t="s">
        <v>480</v>
      </c>
    </row>
    <row r="290" s="1" customFormat="1">
      <c r="B290" s="47"/>
      <c r="C290" s="75"/>
      <c r="D290" s="247" t="s">
        <v>155</v>
      </c>
      <c r="E290" s="75"/>
      <c r="F290" s="248" t="s">
        <v>479</v>
      </c>
      <c r="G290" s="75"/>
      <c r="H290" s="75"/>
      <c r="I290" s="205"/>
      <c r="J290" s="75"/>
      <c r="K290" s="75"/>
      <c r="L290" s="73"/>
      <c r="M290" s="249"/>
      <c r="N290" s="48"/>
      <c r="O290" s="48"/>
      <c r="P290" s="48"/>
      <c r="Q290" s="48"/>
      <c r="R290" s="48"/>
      <c r="S290" s="48"/>
      <c r="T290" s="96"/>
      <c r="AT290" s="25" t="s">
        <v>155</v>
      </c>
      <c r="AU290" s="25" t="s">
        <v>87</v>
      </c>
    </row>
    <row r="291" s="1" customFormat="1" ht="16.5" customHeight="1">
      <c r="B291" s="47"/>
      <c r="C291" s="252" t="s">
        <v>481</v>
      </c>
      <c r="D291" s="252" t="s">
        <v>474</v>
      </c>
      <c r="E291" s="253" t="s">
        <v>482</v>
      </c>
      <c r="F291" s="254" t="s">
        <v>483</v>
      </c>
      <c r="G291" s="255" t="s">
        <v>196</v>
      </c>
      <c r="H291" s="256">
        <v>2</v>
      </c>
      <c r="I291" s="257"/>
      <c r="J291" s="258">
        <f>ROUND(I291*H291,2)</f>
        <v>0</v>
      </c>
      <c r="K291" s="254" t="s">
        <v>160</v>
      </c>
      <c r="L291" s="259"/>
      <c r="M291" s="260" t="s">
        <v>21</v>
      </c>
      <c r="N291" s="261" t="s">
        <v>43</v>
      </c>
      <c r="O291" s="48"/>
      <c r="P291" s="244">
        <f>O291*H291</f>
        <v>0</v>
      </c>
      <c r="Q291" s="244">
        <v>0</v>
      </c>
      <c r="R291" s="244">
        <f>Q291*H291</f>
        <v>0</v>
      </c>
      <c r="S291" s="244">
        <v>0</v>
      </c>
      <c r="T291" s="245">
        <f>S291*H291</f>
        <v>0</v>
      </c>
      <c r="AR291" s="25" t="s">
        <v>166</v>
      </c>
      <c r="AT291" s="25" t="s">
        <v>474</v>
      </c>
      <c r="AU291" s="25" t="s">
        <v>87</v>
      </c>
      <c r="AY291" s="25" t="s">
        <v>148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25" t="s">
        <v>79</v>
      </c>
      <c r="BK291" s="246">
        <f>ROUND(I291*H291,2)</f>
        <v>0</v>
      </c>
      <c r="BL291" s="25" t="s">
        <v>154</v>
      </c>
      <c r="BM291" s="25" t="s">
        <v>484</v>
      </c>
    </row>
    <row r="292" s="1" customFormat="1">
      <c r="B292" s="47"/>
      <c r="C292" s="75"/>
      <c r="D292" s="247" t="s">
        <v>155</v>
      </c>
      <c r="E292" s="75"/>
      <c r="F292" s="248" t="s">
        <v>483</v>
      </c>
      <c r="G292" s="75"/>
      <c r="H292" s="75"/>
      <c r="I292" s="205"/>
      <c r="J292" s="75"/>
      <c r="K292" s="75"/>
      <c r="L292" s="73"/>
      <c r="M292" s="249"/>
      <c r="N292" s="48"/>
      <c r="O292" s="48"/>
      <c r="P292" s="48"/>
      <c r="Q292" s="48"/>
      <c r="R292" s="48"/>
      <c r="S292" s="48"/>
      <c r="T292" s="96"/>
      <c r="AT292" s="25" t="s">
        <v>155</v>
      </c>
      <c r="AU292" s="25" t="s">
        <v>87</v>
      </c>
    </row>
    <row r="293" s="1" customFormat="1" ht="16.5" customHeight="1">
      <c r="B293" s="47"/>
      <c r="C293" s="252" t="s">
        <v>321</v>
      </c>
      <c r="D293" s="252" t="s">
        <v>474</v>
      </c>
      <c r="E293" s="253" t="s">
        <v>485</v>
      </c>
      <c r="F293" s="254" t="s">
        <v>486</v>
      </c>
      <c r="G293" s="255" t="s">
        <v>196</v>
      </c>
      <c r="H293" s="256">
        <v>3</v>
      </c>
      <c r="I293" s="257"/>
      <c r="J293" s="258">
        <f>ROUND(I293*H293,2)</f>
        <v>0</v>
      </c>
      <c r="K293" s="254" t="s">
        <v>160</v>
      </c>
      <c r="L293" s="259"/>
      <c r="M293" s="260" t="s">
        <v>21</v>
      </c>
      <c r="N293" s="261" t="s">
        <v>43</v>
      </c>
      <c r="O293" s="48"/>
      <c r="P293" s="244">
        <f>O293*H293</f>
        <v>0</v>
      </c>
      <c r="Q293" s="244">
        <v>0</v>
      </c>
      <c r="R293" s="244">
        <f>Q293*H293</f>
        <v>0</v>
      </c>
      <c r="S293" s="244">
        <v>0</v>
      </c>
      <c r="T293" s="245">
        <f>S293*H293</f>
        <v>0</v>
      </c>
      <c r="AR293" s="25" t="s">
        <v>166</v>
      </c>
      <c r="AT293" s="25" t="s">
        <v>474</v>
      </c>
      <c r="AU293" s="25" t="s">
        <v>87</v>
      </c>
      <c r="AY293" s="25" t="s">
        <v>148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25" t="s">
        <v>79</v>
      </c>
      <c r="BK293" s="246">
        <f>ROUND(I293*H293,2)</f>
        <v>0</v>
      </c>
      <c r="BL293" s="25" t="s">
        <v>154</v>
      </c>
      <c r="BM293" s="25" t="s">
        <v>487</v>
      </c>
    </row>
    <row r="294" s="1" customFormat="1">
      <c r="B294" s="47"/>
      <c r="C294" s="75"/>
      <c r="D294" s="247" t="s">
        <v>155</v>
      </c>
      <c r="E294" s="75"/>
      <c r="F294" s="248" t="s">
        <v>486</v>
      </c>
      <c r="G294" s="75"/>
      <c r="H294" s="75"/>
      <c r="I294" s="205"/>
      <c r="J294" s="75"/>
      <c r="K294" s="75"/>
      <c r="L294" s="73"/>
      <c r="M294" s="249"/>
      <c r="N294" s="48"/>
      <c r="O294" s="48"/>
      <c r="P294" s="48"/>
      <c r="Q294" s="48"/>
      <c r="R294" s="48"/>
      <c r="S294" s="48"/>
      <c r="T294" s="96"/>
      <c r="AT294" s="25" t="s">
        <v>155</v>
      </c>
      <c r="AU294" s="25" t="s">
        <v>87</v>
      </c>
    </row>
    <row r="295" s="1" customFormat="1" ht="16.5" customHeight="1">
      <c r="B295" s="47"/>
      <c r="C295" s="252" t="s">
        <v>488</v>
      </c>
      <c r="D295" s="252" t="s">
        <v>474</v>
      </c>
      <c r="E295" s="253" t="s">
        <v>489</v>
      </c>
      <c r="F295" s="254" t="s">
        <v>490</v>
      </c>
      <c r="G295" s="255" t="s">
        <v>196</v>
      </c>
      <c r="H295" s="256">
        <v>12</v>
      </c>
      <c r="I295" s="257"/>
      <c r="J295" s="258">
        <f>ROUND(I295*H295,2)</f>
        <v>0</v>
      </c>
      <c r="K295" s="254" t="s">
        <v>160</v>
      </c>
      <c r="L295" s="259"/>
      <c r="M295" s="260" t="s">
        <v>21</v>
      </c>
      <c r="N295" s="261" t="s">
        <v>43</v>
      </c>
      <c r="O295" s="48"/>
      <c r="P295" s="244">
        <f>O295*H295</f>
        <v>0</v>
      </c>
      <c r="Q295" s="244">
        <v>0</v>
      </c>
      <c r="R295" s="244">
        <f>Q295*H295</f>
        <v>0</v>
      </c>
      <c r="S295" s="244">
        <v>0</v>
      </c>
      <c r="T295" s="245">
        <f>S295*H295</f>
        <v>0</v>
      </c>
      <c r="AR295" s="25" t="s">
        <v>166</v>
      </c>
      <c r="AT295" s="25" t="s">
        <v>474</v>
      </c>
      <c r="AU295" s="25" t="s">
        <v>87</v>
      </c>
      <c r="AY295" s="25" t="s">
        <v>148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25" t="s">
        <v>79</v>
      </c>
      <c r="BK295" s="246">
        <f>ROUND(I295*H295,2)</f>
        <v>0</v>
      </c>
      <c r="BL295" s="25" t="s">
        <v>154</v>
      </c>
      <c r="BM295" s="25" t="s">
        <v>491</v>
      </c>
    </row>
    <row r="296" s="1" customFormat="1">
      <c r="B296" s="47"/>
      <c r="C296" s="75"/>
      <c r="D296" s="247" t="s">
        <v>155</v>
      </c>
      <c r="E296" s="75"/>
      <c r="F296" s="248" t="s">
        <v>490</v>
      </c>
      <c r="G296" s="75"/>
      <c r="H296" s="75"/>
      <c r="I296" s="205"/>
      <c r="J296" s="75"/>
      <c r="K296" s="75"/>
      <c r="L296" s="73"/>
      <c r="M296" s="249"/>
      <c r="N296" s="48"/>
      <c r="O296" s="48"/>
      <c r="P296" s="48"/>
      <c r="Q296" s="48"/>
      <c r="R296" s="48"/>
      <c r="S296" s="48"/>
      <c r="T296" s="96"/>
      <c r="AT296" s="25" t="s">
        <v>155</v>
      </c>
      <c r="AU296" s="25" t="s">
        <v>87</v>
      </c>
    </row>
    <row r="297" s="1" customFormat="1" ht="16.5" customHeight="1">
      <c r="B297" s="47"/>
      <c r="C297" s="252" t="s">
        <v>324</v>
      </c>
      <c r="D297" s="252" t="s">
        <v>474</v>
      </c>
      <c r="E297" s="253" t="s">
        <v>492</v>
      </c>
      <c r="F297" s="254" t="s">
        <v>493</v>
      </c>
      <c r="G297" s="255" t="s">
        <v>196</v>
      </c>
      <c r="H297" s="256">
        <v>15</v>
      </c>
      <c r="I297" s="257"/>
      <c r="J297" s="258">
        <f>ROUND(I297*H297,2)</f>
        <v>0</v>
      </c>
      <c r="K297" s="254" t="s">
        <v>160</v>
      </c>
      <c r="L297" s="259"/>
      <c r="M297" s="260" t="s">
        <v>21</v>
      </c>
      <c r="N297" s="261" t="s">
        <v>43</v>
      </c>
      <c r="O297" s="48"/>
      <c r="P297" s="244">
        <f>O297*H297</f>
        <v>0</v>
      </c>
      <c r="Q297" s="244">
        <v>0</v>
      </c>
      <c r="R297" s="244">
        <f>Q297*H297</f>
        <v>0</v>
      </c>
      <c r="S297" s="244">
        <v>0</v>
      </c>
      <c r="T297" s="245">
        <f>S297*H297</f>
        <v>0</v>
      </c>
      <c r="AR297" s="25" t="s">
        <v>166</v>
      </c>
      <c r="AT297" s="25" t="s">
        <v>474</v>
      </c>
      <c r="AU297" s="25" t="s">
        <v>87</v>
      </c>
      <c r="AY297" s="25" t="s">
        <v>148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25" t="s">
        <v>79</v>
      </c>
      <c r="BK297" s="246">
        <f>ROUND(I297*H297,2)</f>
        <v>0</v>
      </c>
      <c r="BL297" s="25" t="s">
        <v>154</v>
      </c>
      <c r="BM297" s="25" t="s">
        <v>494</v>
      </c>
    </row>
    <row r="298" s="1" customFormat="1">
      <c r="B298" s="47"/>
      <c r="C298" s="75"/>
      <c r="D298" s="247" t="s">
        <v>155</v>
      </c>
      <c r="E298" s="75"/>
      <c r="F298" s="248" t="s">
        <v>493</v>
      </c>
      <c r="G298" s="75"/>
      <c r="H298" s="75"/>
      <c r="I298" s="205"/>
      <c r="J298" s="75"/>
      <c r="K298" s="75"/>
      <c r="L298" s="73"/>
      <c r="M298" s="249"/>
      <c r="N298" s="48"/>
      <c r="O298" s="48"/>
      <c r="P298" s="48"/>
      <c r="Q298" s="48"/>
      <c r="R298" s="48"/>
      <c r="S298" s="48"/>
      <c r="T298" s="96"/>
      <c r="AT298" s="25" t="s">
        <v>155</v>
      </c>
      <c r="AU298" s="25" t="s">
        <v>87</v>
      </c>
    </row>
    <row r="299" s="1" customFormat="1" ht="16.5" customHeight="1">
      <c r="B299" s="47"/>
      <c r="C299" s="252" t="s">
        <v>495</v>
      </c>
      <c r="D299" s="252" t="s">
        <v>474</v>
      </c>
      <c r="E299" s="253" t="s">
        <v>496</v>
      </c>
      <c r="F299" s="254" t="s">
        <v>497</v>
      </c>
      <c r="G299" s="255" t="s">
        <v>196</v>
      </c>
      <c r="H299" s="256">
        <v>6</v>
      </c>
      <c r="I299" s="257"/>
      <c r="J299" s="258">
        <f>ROUND(I299*H299,2)</f>
        <v>0</v>
      </c>
      <c r="K299" s="254" t="s">
        <v>160</v>
      </c>
      <c r="L299" s="259"/>
      <c r="M299" s="260" t="s">
        <v>21</v>
      </c>
      <c r="N299" s="261" t="s">
        <v>43</v>
      </c>
      <c r="O299" s="48"/>
      <c r="P299" s="244">
        <f>O299*H299</f>
        <v>0</v>
      </c>
      <c r="Q299" s="244">
        <v>0</v>
      </c>
      <c r="R299" s="244">
        <f>Q299*H299</f>
        <v>0</v>
      </c>
      <c r="S299" s="244">
        <v>0</v>
      </c>
      <c r="T299" s="245">
        <f>S299*H299</f>
        <v>0</v>
      </c>
      <c r="AR299" s="25" t="s">
        <v>166</v>
      </c>
      <c r="AT299" s="25" t="s">
        <v>474</v>
      </c>
      <c r="AU299" s="25" t="s">
        <v>87</v>
      </c>
      <c r="AY299" s="25" t="s">
        <v>148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25" t="s">
        <v>79</v>
      </c>
      <c r="BK299" s="246">
        <f>ROUND(I299*H299,2)</f>
        <v>0</v>
      </c>
      <c r="BL299" s="25" t="s">
        <v>154</v>
      </c>
      <c r="BM299" s="25" t="s">
        <v>498</v>
      </c>
    </row>
    <row r="300" s="1" customFormat="1">
      <c r="B300" s="47"/>
      <c r="C300" s="75"/>
      <c r="D300" s="247" t="s">
        <v>155</v>
      </c>
      <c r="E300" s="75"/>
      <c r="F300" s="248" t="s">
        <v>497</v>
      </c>
      <c r="G300" s="75"/>
      <c r="H300" s="75"/>
      <c r="I300" s="205"/>
      <c r="J300" s="75"/>
      <c r="K300" s="75"/>
      <c r="L300" s="73"/>
      <c r="M300" s="249"/>
      <c r="N300" s="48"/>
      <c r="O300" s="48"/>
      <c r="P300" s="48"/>
      <c r="Q300" s="48"/>
      <c r="R300" s="48"/>
      <c r="S300" s="48"/>
      <c r="T300" s="96"/>
      <c r="AT300" s="25" t="s">
        <v>155</v>
      </c>
      <c r="AU300" s="25" t="s">
        <v>87</v>
      </c>
    </row>
    <row r="301" s="1" customFormat="1" ht="16.5" customHeight="1">
      <c r="B301" s="47"/>
      <c r="C301" s="252" t="s">
        <v>328</v>
      </c>
      <c r="D301" s="252" t="s">
        <v>474</v>
      </c>
      <c r="E301" s="253" t="s">
        <v>499</v>
      </c>
      <c r="F301" s="254" t="s">
        <v>500</v>
      </c>
      <c r="G301" s="255" t="s">
        <v>196</v>
      </c>
      <c r="H301" s="256">
        <v>2</v>
      </c>
      <c r="I301" s="257"/>
      <c r="J301" s="258">
        <f>ROUND(I301*H301,2)</f>
        <v>0</v>
      </c>
      <c r="K301" s="254" t="s">
        <v>160</v>
      </c>
      <c r="L301" s="259"/>
      <c r="M301" s="260" t="s">
        <v>21</v>
      </c>
      <c r="N301" s="261" t="s">
        <v>43</v>
      </c>
      <c r="O301" s="48"/>
      <c r="P301" s="244">
        <f>O301*H301</f>
        <v>0</v>
      </c>
      <c r="Q301" s="244">
        <v>0</v>
      </c>
      <c r="R301" s="244">
        <f>Q301*H301</f>
        <v>0</v>
      </c>
      <c r="S301" s="244">
        <v>0</v>
      </c>
      <c r="T301" s="245">
        <f>S301*H301</f>
        <v>0</v>
      </c>
      <c r="AR301" s="25" t="s">
        <v>166</v>
      </c>
      <c r="AT301" s="25" t="s">
        <v>474</v>
      </c>
      <c r="AU301" s="25" t="s">
        <v>87</v>
      </c>
      <c r="AY301" s="25" t="s">
        <v>148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25" t="s">
        <v>79</v>
      </c>
      <c r="BK301" s="246">
        <f>ROUND(I301*H301,2)</f>
        <v>0</v>
      </c>
      <c r="BL301" s="25" t="s">
        <v>154</v>
      </c>
      <c r="BM301" s="25" t="s">
        <v>501</v>
      </c>
    </row>
    <row r="302" s="1" customFormat="1">
      <c r="B302" s="47"/>
      <c r="C302" s="75"/>
      <c r="D302" s="247" t="s">
        <v>155</v>
      </c>
      <c r="E302" s="75"/>
      <c r="F302" s="248" t="s">
        <v>500</v>
      </c>
      <c r="G302" s="75"/>
      <c r="H302" s="75"/>
      <c r="I302" s="205"/>
      <c r="J302" s="75"/>
      <c r="K302" s="75"/>
      <c r="L302" s="73"/>
      <c r="M302" s="249"/>
      <c r="N302" s="48"/>
      <c r="O302" s="48"/>
      <c r="P302" s="48"/>
      <c r="Q302" s="48"/>
      <c r="R302" s="48"/>
      <c r="S302" s="48"/>
      <c r="T302" s="96"/>
      <c r="AT302" s="25" t="s">
        <v>155</v>
      </c>
      <c r="AU302" s="25" t="s">
        <v>87</v>
      </c>
    </row>
    <row r="303" s="1" customFormat="1" ht="16.5" customHeight="1">
      <c r="B303" s="47"/>
      <c r="C303" s="252" t="s">
        <v>502</v>
      </c>
      <c r="D303" s="252" t="s">
        <v>474</v>
      </c>
      <c r="E303" s="253" t="s">
        <v>503</v>
      </c>
      <c r="F303" s="254" t="s">
        <v>504</v>
      </c>
      <c r="G303" s="255" t="s">
        <v>196</v>
      </c>
      <c r="H303" s="256">
        <v>1</v>
      </c>
      <c r="I303" s="257"/>
      <c r="J303" s="258">
        <f>ROUND(I303*H303,2)</f>
        <v>0</v>
      </c>
      <c r="K303" s="254" t="s">
        <v>160</v>
      </c>
      <c r="L303" s="259"/>
      <c r="M303" s="260" t="s">
        <v>21</v>
      </c>
      <c r="N303" s="261" t="s">
        <v>43</v>
      </c>
      <c r="O303" s="48"/>
      <c r="P303" s="244">
        <f>O303*H303</f>
        <v>0</v>
      </c>
      <c r="Q303" s="244">
        <v>0</v>
      </c>
      <c r="R303" s="244">
        <f>Q303*H303</f>
        <v>0</v>
      </c>
      <c r="S303" s="244">
        <v>0</v>
      </c>
      <c r="T303" s="245">
        <f>S303*H303</f>
        <v>0</v>
      </c>
      <c r="AR303" s="25" t="s">
        <v>166</v>
      </c>
      <c r="AT303" s="25" t="s">
        <v>474</v>
      </c>
      <c r="AU303" s="25" t="s">
        <v>87</v>
      </c>
      <c r="AY303" s="25" t="s">
        <v>148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25" t="s">
        <v>79</v>
      </c>
      <c r="BK303" s="246">
        <f>ROUND(I303*H303,2)</f>
        <v>0</v>
      </c>
      <c r="BL303" s="25" t="s">
        <v>154</v>
      </c>
      <c r="BM303" s="25" t="s">
        <v>505</v>
      </c>
    </row>
    <row r="304" s="1" customFormat="1">
      <c r="B304" s="47"/>
      <c r="C304" s="75"/>
      <c r="D304" s="247" t="s">
        <v>155</v>
      </c>
      <c r="E304" s="75"/>
      <c r="F304" s="248" t="s">
        <v>504</v>
      </c>
      <c r="G304" s="75"/>
      <c r="H304" s="75"/>
      <c r="I304" s="205"/>
      <c r="J304" s="75"/>
      <c r="K304" s="75"/>
      <c r="L304" s="73"/>
      <c r="M304" s="249"/>
      <c r="N304" s="48"/>
      <c r="O304" s="48"/>
      <c r="P304" s="48"/>
      <c r="Q304" s="48"/>
      <c r="R304" s="48"/>
      <c r="S304" s="48"/>
      <c r="T304" s="96"/>
      <c r="AT304" s="25" t="s">
        <v>155</v>
      </c>
      <c r="AU304" s="25" t="s">
        <v>87</v>
      </c>
    </row>
    <row r="305" s="1" customFormat="1" ht="16.5" customHeight="1">
      <c r="B305" s="47"/>
      <c r="C305" s="252" t="s">
        <v>331</v>
      </c>
      <c r="D305" s="252" t="s">
        <v>474</v>
      </c>
      <c r="E305" s="253" t="s">
        <v>506</v>
      </c>
      <c r="F305" s="254" t="s">
        <v>507</v>
      </c>
      <c r="G305" s="255" t="s">
        <v>196</v>
      </c>
      <c r="H305" s="256">
        <v>5</v>
      </c>
      <c r="I305" s="257"/>
      <c r="J305" s="258">
        <f>ROUND(I305*H305,2)</f>
        <v>0</v>
      </c>
      <c r="K305" s="254" t="s">
        <v>160</v>
      </c>
      <c r="L305" s="259"/>
      <c r="M305" s="260" t="s">
        <v>21</v>
      </c>
      <c r="N305" s="261" t="s">
        <v>43</v>
      </c>
      <c r="O305" s="48"/>
      <c r="P305" s="244">
        <f>O305*H305</f>
        <v>0</v>
      </c>
      <c r="Q305" s="244">
        <v>0</v>
      </c>
      <c r="R305" s="244">
        <f>Q305*H305</f>
        <v>0</v>
      </c>
      <c r="S305" s="244">
        <v>0</v>
      </c>
      <c r="T305" s="245">
        <f>S305*H305</f>
        <v>0</v>
      </c>
      <c r="AR305" s="25" t="s">
        <v>166</v>
      </c>
      <c r="AT305" s="25" t="s">
        <v>474</v>
      </c>
      <c r="AU305" s="25" t="s">
        <v>87</v>
      </c>
      <c r="AY305" s="25" t="s">
        <v>148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25" t="s">
        <v>79</v>
      </c>
      <c r="BK305" s="246">
        <f>ROUND(I305*H305,2)</f>
        <v>0</v>
      </c>
      <c r="BL305" s="25" t="s">
        <v>154</v>
      </c>
      <c r="BM305" s="25" t="s">
        <v>508</v>
      </c>
    </row>
    <row r="306" s="1" customFormat="1">
      <c r="B306" s="47"/>
      <c r="C306" s="75"/>
      <c r="D306" s="247" t="s">
        <v>155</v>
      </c>
      <c r="E306" s="75"/>
      <c r="F306" s="248" t="s">
        <v>507</v>
      </c>
      <c r="G306" s="75"/>
      <c r="H306" s="75"/>
      <c r="I306" s="205"/>
      <c r="J306" s="75"/>
      <c r="K306" s="75"/>
      <c r="L306" s="73"/>
      <c r="M306" s="249"/>
      <c r="N306" s="48"/>
      <c r="O306" s="48"/>
      <c r="P306" s="48"/>
      <c r="Q306" s="48"/>
      <c r="R306" s="48"/>
      <c r="S306" s="48"/>
      <c r="T306" s="96"/>
      <c r="AT306" s="25" t="s">
        <v>155</v>
      </c>
      <c r="AU306" s="25" t="s">
        <v>87</v>
      </c>
    </row>
    <row r="307" s="1" customFormat="1" ht="16.5" customHeight="1">
      <c r="B307" s="47"/>
      <c r="C307" s="252" t="s">
        <v>509</v>
      </c>
      <c r="D307" s="252" t="s">
        <v>474</v>
      </c>
      <c r="E307" s="253" t="s">
        <v>510</v>
      </c>
      <c r="F307" s="254" t="s">
        <v>511</v>
      </c>
      <c r="G307" s="255" t="s">
        <v>196</v>
      </c>
      <c r="H307" s="256">
        <v>12</v>
      </c>
      <c r="I307" s="257"/>
      <c r="J307" s="258">
        <f>ROUND(I307*H307,2)</f>
        <v>0</v>
      </c>
      <c r="K307" s="254" t="s">
        <v>160</v>
      </c>
      <c r="L307" s="259"/>
      <c r="M307" s="260" t="s">
        <v>21</v>
      </c>
      <c r="N307" s="261" t="s">
        <v>43</v>
      </c>
      <c r="O307" s="48"/>
      <c r="P307" s="244">
        <f>O307*H307</f>
        <v>0</v>
      </c>
      <c r="Q307" s="244">
        <v>0</v>
      </c>
      <c r="R307" s="244">
        <f>Q307*H307</f>
        <v>0</v>
      </c>
      <c r="S307" s="244">
        <v>0</v>
      </c>
      <c r="T307" s="245">
        <f>S307*H307</f>
        <v>0</v>
      </c>
      <c r="AR307" s="25" t="s">
        <v>166</v>
      </c>
      <c r="AT307" s="25" t="s">
        <v>474</v>
      </c>
      <c r="AU307" s="25" t="s">
        <v>87</v>
      </c>
      <c r="AY307" s="25" t="s">
        <v>148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25" t="s">
        <v>79</v>
      </c>
      <c r="BK307" s="246">
        <f>ROUND(I307*H307,2)</f>
        <v>0</v>
      </c>
      <c r="BL307" s="25" t="s">
        <v>154</v>
      </c>
      <c r="BM307" s="25" t="s">
        <v>512</v>
      </c>
    </row>
    <row r="308" s="1" customFormat="1">
      <c r="B308" s="47"/>
      <c r="C308" s="75"/>
      <c r="D308" s="247" t="s">
        <v>155</v>
      </c>
      <c r="E308" s="75"/>
      <c r="F308" s="248" t="s">
        <v>511</v>
      </c>
      <c r="G308" s="75"/>
      <c r="H308" s="75"/>
      <c r="I308" s="205"/>
      <c r="J308" s="75"/>
      <c r="K308" s="75"/>
      <c r="L308" s="73"/>
      <c r="M308" s="249"/>
      <c r="N308" s="48"/>
      <c r="O308" s="48"/>
      <c r="P308" s="48"/>
      <c r="Q308" s="48"/>
      <c r="R308" s="48"/>
      <c r="S308" s="48"/>
      <c r="T308" s="96"/>
      <c r="AT308" s="25" t="s">
        <v>155</v>
      </c>
      <c r="AU308" s="25" t="s">
        <v>87</v>
      </c>
    </row>
    <row r="309" s="1" customFormat="1" ht="16.5" customHeight="1">
      <c r="B309" s="47"/>
      <c r="C309" s="252" t="s">
        <v>337</v>
      </c>
      <c r="D309" s="252" t="s">
        <v>474</v>
      </c>
      <c r="E309" s="253" t="s">
        <v>513</v>
      </c>
      <c r="F309" s="254" t="s">
        <v>514</v>
      </c>
      <c r="G309" s="255" t="s">
        <v>196</v>
      </c>
      <c r="H309" s="256">
        <v>11</v>
      </c>
      <c r="I309" s="257"/>
      <c r="J309" s="258">
        <f>ROUND(I309*H309,2)</f>
        <v>0</v>
      </c>
      <c r="K309" s="254" t="s">
        <v>160</v>
      </c>
      <c r="L309" s="259"/>
      <c r="M309" s="260" t="s">
        <v>21</v>
      </c>
      <c r="N309" s="261" t="s">
        <v>43</v>
      </c>
      <c r="O309" s="48"/>
      <c r="P309" s="244">
        <f>O309*H309</f>
        <v>0</v>
      </c>
      <c r="Q309" s="244">
        <v>0</v>
      </c>
      <c r="R309" s="244">
        <f>Q309*H309</f>
        <v>0</v>
      </c>
      <c r="S309" s="244">
        <v>0</v>
      </c>
      <c r="T309" s="245">
        <f>S309*H309</f>
        <v>0</v>
      </c>
      <c r="AR309" s="25" t="s">
        <v>166</v>
      </c>
      <c r="AT309" s="25" t="s">
        <v>474</v>
      </c>
      <c r="AU309" s="25" t="s">
        <v>87</v>
      </c>
      <c r="AY309" s="25" t="s">
        <v>148</v>
      </c>
      <c r="BE309" s="246">
        <f>IF(N309="základní",J309,0)</f>
        <v>0</v>
      </c>
      <c r="BF309" s="246">
        <f>IF(N309="snížená",J309,0)</f>
        <v>0</v>
      </c>
      <c r="BG309" s="246">
        <f>IF(N309="zákl. přenesená",J309,0)</f>
        <v>0</v>
      </c>
      <c r="BH309" s="246">
        <f>IF(N309="sníž. přenesená",J309,0)</f>
        <v>0</v>
      </c>
      <c r="BI309" s="246">
        <f>IF(N309="nulová",J309,0)</f>
        <v>0</v>
      </c>
      <c r="BJ309" s="25" t="s">
        <v>79</v>
      </c>
      <c r="BK309" s="246">
        <f>ROUND(I309*H309,2)</f>
        <v>0</v>
      </c>
      <c r="BL309" s="25" t="s">
        <v>154</v>
      </c>
      <c r="BM309" s="25" t="s">
        <v>515</v>
      </c>
    </row>
    <row r="310" s="1" customFormat="1">
      <c r="B310" s="47"/>
      <c r="C310" s="75"/>
      <c r="D310" s="247" t="s">
        <v>155</v>
      </c>
      <c r="E310" s="75"/>
      <c r="F310" s="248" t="s">
        <v>514</v>
      </c>
      <c r="G310" s="75"/>
      <c r="H310" s="75"/>
      <c r="I310" s="205"/>
      <c r="J310" s="75"/>
      <c r="K310" s="75"/>
      <c r="L310" s="73"/>
      <c r="M310" s="249"/>
      <c r="N310" s="48"/>
      <c r="O310" s="48"/>
      <c r="P310" s="48"/>
      <c r="Q310" s="48"/>
      <c r="R310" s="48"/>
      <c r="S310" s="48"/>
      <c r="T310" s="96"/>
      <c r="AT310" s="25" t="s">
        <v>155</v>
      </c>
      <c r="AU310" s="25" t="s">
        <v>87</v>
      </c>
    </row>
    <row r="311" s="1" customFormat="1" ht="16.5" customHeight="1">
      <c r="B311" s="47"/>
      <c r="C311" s="252" t="s">
        <v>516</v>
      </c>
      <c r="D311" s="252" t="s">
        <v>474</v>
      </c>
      <c r="E311" s="253" t="s">
        <v>517</v>
      </c>
      <c r="F311" s="254" t="s">
        <v>518</v>
      </c>
      <c r="G311" s="255" t="s">
        <v>196</v>
      </c>
      <c r="H311" s="256">
        <v>3</v>
      </c>
      <c r="I311" s="257"/>
      <c r="J311" s="258">
        <f>ROUND(I311*H311,2)</f>
        <v>0</v>
      </c>
      <c r="K311" s="254" t="s">
        <v>160</v>
      </c>
      <c r="L311" s="259"/>
      <c r="M311" s="260" t="s">
        <v>21</v>
      </c>
      <c r="N311" s="261" t="s">
        <v>43</v>
      </c>
      <c r="O311" s="48"/>
      <c r="P311" s="244">
        <f>O311*H311</f>
        <v>0</v>
      </c>
      <c r="Q311" s="244">
        <v>0</v>
      </c>
      <c r="R311" s="244">
        <f>Q311*H311</f>
        <v>0</v>
      </c>
      <c r="S311" s="244">
        <v>0</v>
      </c>
      <c r="T311" s="245">
        <f>S311*H311</f>
        <v>0</v>
      </c>
      <c r="AR311" s="25" t="s">
        <v>166</v>
      </c>
      <c r="AT311" s="25" t="s">
        <v>474</v>
      </c>
      <c r="AU311" s="25" t="s">
        <v>87</v>
      </c>
      <c r="AY311" s="25" t="s">
        <v>148</v>
      </c>
      <c r="BE311" s="246">
        <f>IF(N311="základní",J311,0)</f>
        <v>0</v>
      </c>
      <c r="BF311" s="246">
        <f>IF(N311="snížená",J311,0)</f>
        <v>0</v>
      </c>
      <c r="BG311" s="246">
        <f>IF(N311="zákl. přenesená",J311,0)</f>
        <v>0</v>
      </c>
      <c r="BH311" s="246">
        <f>IF(N311="sníž. přenesená",J311,0)</f>
        <v>0</v>
      </c>
      <c r="BI311" s="246">
        <f>IF(N311="nulová",J311,0)</f>
        <v>0</v>
      </c>
      <c r="BJ311" s="25" t="s">
        <v>79</v>
      </c>
      <c r="BK311" s="246">
        <f>ROUND(I311*H311,2)</f>
        <v>0</v>
      </c>
      <c r="BL311" s="25" t="s">
        <v>154</v>
      </c>
      <c r="BM311" s="25" t="s">
        <v>519</v>
      </c>
    </row>
    <row r="312" s="1" customFormat="1">
      <c r="B312" s="47"/>
      <c r="C312" s="75"/>
      <c r="D312" s="247" t="s">
        <v>155</v>
      </c>
      <c r="E312" s="75"/>
      <c r="F312" s="248" t="s">
        <v>518</v>
      </c>
      <c r="G312" s="75"/>
      <c r="H312" s="75"/>
      <c r="I312" s="205"/>
      <c r="J312" s="75"/>
      <c r="K312" s="75"/>
      <c r="L312" s="73"/>
      <c r="M312" s="249"/>
      <c r="N312" s="48"/>
      <c r="O312" s="48"/>
      <c r="P312" s="48"/>
      <c r="Q312" s="48"/>
      <c r="R312" s="48"/>
      <c r="S312" s="48"/>
      <c r="T312" s="96"/>
      <c r="AT312" s="25" t="s">
        <v>155</v>
      </c>
      <c r="AU312" s="25" t="s">
        <v>87</v>
      </c>
    </row>
    <row r="313" s="1" customFormat="1" ht="16.5" customHeight="1">
      <c r="B313" s="47"/>
      <c r="C313" s="252" t="s">
        <v>340</v>
      </c>
      <c r="D313" s="252" t="s">
        <v>474</v>
      </c>
      <c r="E313" s="253" t="s">
        <v>520</v>
      </c>
      <c r="F313" s="254" t="s">
        <v>521</v>
      </c>
      <c r="G313" s="255" t="s">
        <v>196</v>
      </c>
      <c r="H313" s="256">
        <v>4</v>
      </c>
      <c r="I313" s="257"/>
      <c r="J313" s="258">
        <f>ROUND(I313*H313,2)</f>
        <v>0</v>
      </c>
      <c r="K313" s="254" t="s">
        <v>160</v>
      </c>
      <c r="L313" s="259"/>
      <c r="M313" s="260" t="s">
        <v>21</v>
      </c>
      <c r="N313" s="261" t="s">
        <v>43</v>
      </c>
      <c r="O313" s="48"/>
      <c r="P313" s="244">
        <f>O313*H313</f>
        <v>0</v>
      </c>
      <c r="Q313" s="244">
        <v>0</v>
      </c>
      <c r="R313" s="244">
        <f>Q313*H313</f>
        <v>0</v>
      </c>
      <c r="S313" s="244">
        <v>0</v>
      </c>
      <c r="T313" s="245">
        <f>S313*H313</f>
        <v>0</v>
      </c>
      <c r="AR313" s="25" t="s">
        <v>166</v>
      </c>
      <c r="AT313" s="25" t="s">
        <v>474</v>
      </c>
      <c r="AU313" s="25" t="s">
        <v>87</v>
      </c>
      <c r="AY313" s="25" t="s">
        <v>148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25" t="s">
        <v>79</v>
      </c>
      <c r="BK313" s="246">
        <f>ROUND(I313*H313,2)</f>
        <v>0</v>
      </c>
      <c r="BL313" s="25" t="s">
        <v>154</v>
      </c>
      <c r="BM313" s="25" t="s">
        <v>522</v>
      </c>
    </row>
    <row r="314" s="1" customFormat="1">
      <c r="B314" s="47"/>
      <c r="C314" s="75"/>
      <c r="D314" s="247" t="s">
        <v>155</v>
      </c>
      <c r="E314" s="75"/>
      <c r="F314" s="248" t="s">
        <v>521</v>
      </c>
      <c r="G314" s="75"/>
      <c r="H314" s="75"/>
      <c r="I314" s="205"/>
      <c r="J314" s="75"/>
      <c r="K314" s="75"/>
      <c r="L314" s="73"/>
      <c r="M314" s="249"/>
      <c r="N314" s="48"/>
      <c r="O314" s="48"/>
      <c r="P314" s="48"/>
      <c r="Q314" s="48"/>
      <c r="R314" s="48"/>
      <c r="S314" s="48"/>
      <c r="T314" s="96"/>
      <c r="AT314" s="25" t="s">
        <v>155</v>
      </c>
      <c r="AU314" s="25" t="s">
        <v>87</v>
      </c>
    </row>
    <row r="315" s="11" customFormat="1" ht="22.32" customHeight="1">
      <c r="B315" s="221"/>
      <c r="C315" s="222"/>
      <c r="D315" s="223" t="s">
        <v>71</v>
      </c>
      <c r="E315" s="250" t="s">
        <v>523</v>
      </c>
      <c r="F315" s="250" t="s">
        <v>524</v>
      </c>
      <c r="G315" s="222"/>
      <c r="H315" s="222"/>
      <c r="I315" s="225"/>
      <c r="J315" s="251">
        <f>BK315</f>
        <v>0</v>
      </c>
      <c r="K315" s="222"/>
      <c r="L315" s="227"/>
      <c r="M315" s="228"/>
      <c r="N315" s="229"/>
      <c r="O315" s="229"/>
      <c r="P315" s="230">
        <f>SUM(P316:P365)</f>
        <v>0</v>
      </c>
      <c r="Q315" s="229"/>
      <c r="R315" s="230">
        <f>SUM(R316:R365)</f>
        <v>0</v>
      </c>
      <c r="S315" s="229"/>
      <c r="T315" s="231">
        <f>SUM(T316:T365)</f>
        <v>0</v>
      </c>
      <c r="AR315" s="232" t="s">
        <v>79</v>
      </c>
      <c r="AT315" s="233" t="s">
        <v>71</v>
      </c>
      <c r="AU315" s="233" t="s">
        <v>81</v>
      </c>
      <c r="AY315" s="232" t="s">
        <v>148</v>
      </c>
      <c r="BK315" s="234">
        <f>SUM(BK316:BK365)</f>
        <v>0</v>
      </c>
    </row>
    <row r="316" s="1" customFormat="1" ht="16.5" customHeight="1">
      <c r="B316" s="47"/>
      <c r="C316" s="252" t="s">
        <v>525</v>
      </c>
      <c r="D316" s="252" t="s">
        <v>474</v>
      </c>
      <c r="E316" s="253" t="s">
        <v>526</v>
      </c>
      <c r="F316" s="254" t="s">
        <v>527</v>
      </c>
      <c r="G316" s="255" t="s">
        <v>196</v>
      </c>
      <c r="H316" s="256">
        <v>1</v>
      </c>
      <c r="I316" s="257"/>
      <c r="J316" s="258">
        <f>ROUND(I316*H316,2)</f>
        <v>0</v>
      </c>
      <c r="K316" s="254" t="s">
        <v>160</v>
      </c>
      <c r="L316" s="259"/>
      <c r="M316" s="260" t="s">
        <v>21</v>
      </c>
      <c r="N316" s="261" t="s">
        <v>43</v>
      </c>
      <c r="O316" s="48"/>
      <c r="P316" s="244">
        <f>O316*H316</f>
        <v>0</v>
      </c>
      <c r="Q316" s="244">
        <v>0</v>
      </c>
      <c r="R316" s="244">
        <f>Q316*H316</f>
        <v>0</v>
      </c>
      <c r="S316" s="244">
        <v>0</v>
      </c>
      <c r="T316" s="245">
        <f>S316*H316</f>
        <v>0</v>
      </c>
      <c r="AR316" s="25" t="s">
        <v>166</v>
      </c>
      <c r="AT316" s="25" t="s">
        <v>474</v>
      </c>
      <c r="AU316" s="25" t="s">
        <v>87</v>
      </c>
      <c r="AY316" s="25" t="s">
        <v>148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25" t="s">
        <v>79</v>
      </c>
      <c r="BK316" s="246">
        <f>ROUND(I316*H316,2)</f>
        <v>0</v>
      </c>
      <c r="BL316" s="25" t="s">
        <v>154</v>
      </c>
      <c r="BM316" s="25" t="s">
        <v>528</v>
      </c>
    </row>
    <row r="317" s="1" customFormat="1">
      <c r="B317" s="47"/>
      <c r="C317" s="75"/>
      <c r="D317" s="247" t="s">
        <v>155</v>
      </c>
      <c r="E317" s="75"/>
      <c r="F317" s="248" t="s">
        <v>527</v>
      </c>
      <c r="G317" s="75"/>
      <c r="H317" s="75"/>
      <c r="I317" s="205"/>
      <c r="J317" s="75"/>
      <c r="K317" s="75"/>
      <c r="L317" s="73"/>
      <c r="M317" s="249"/>
      <c r="N317" s="48"/>
      <c r="O317" s="48"/>
      <c r="P317" s="48"/>
      <c r="Q317" s="48"/>
      <c r="R317" s="48"/>
      <c r="S317" s="48"/>
      <c r="T317" s="96"/>
      <c r="AT317" s="25" t="s">
        <v>155</v>
      </c>
      <c r="AU317" s="25" t="s">
        <v>87</v>
      </c>
    </row>
    <row r="318" s="1" customFormat="1" ht="16.5" customHeight="1">
      <c r="B318" s="47"/>
      <c r="C318" s="252" t="s">
        <v>344</v>
      </c>
      <c r="D318" s="252" t="s">
        <v>474</v>
      </c>
      <c r="E318" s="253" t="s">
        <v>529</v>
      </c>
      <c r="F318" s="254" t="s">
        <v>530</v>
      </c>
      <c r="G318" s="255" t="s">
        <v>196</v>
      </c>
      <c r="H318" s="256">
        <v>1</v>
      </c>
      <c r="I318" s="257"/>
      <c r="J318" s="258">
        <f>ROUND(I318*H318,2)</f>
        <v>0</v>
      </c>
      <c r="K318" s="254" t="s">
        <v>160</v>
      </c>
      <c r="L318" s="259"/>
      <c r="M318" s="260" t="s">
        <v>21</v>
      </c>
      <c r="N318" s="261" t="s">
        <v>43</v>
      </c>
      <c r="O318" s="48"/>
      <c r="P318" s="244">
        <f>O318*H318</f>
        <v>0</v>
      </c>
      <c r="Q318" s="244">
        <v>0</v>
      </c>
      <c r="R318" s="244">
        <f>Q318*H318</f>
        <v>0</v>
      </c>
      <c r="S318" s="244">
        <v>0</v>
      </c>
      <c r="T318" s="245">
        <f>S318*H318</f>
        <v>0</v>
      </c>
      <c r="AR318" s="25" t="s">
        <v>166</v>
      </c>
      <c r="AT318" s="25" t="s">
        <v>474</v>
      </c>
      <c r="AU318" s="25" t="s">
        <v>87</v>
      </c>
      <c r="AY318" s="25" t="s">
        <v>148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25" t="s">
        <v>79</v>
      </c>
      <c r="BK318" s="246">
        <f>ROUND(I318*H318,2)</f>
        <v>0</v>
      </c>
      <c r="BL318" s="25" t="s">
        <v>154</v>
      </c>
      <c r="BM318" s="25" t="s">
        <v>531</v>
      </c>
    </row>
    <row r="319" s="1" customFormat="1">
      <c r="B319" s="47"/>
      <c r="C319" s="75"/>
      <c r="D319" s="247" t="s">
        <v>155</v>
      </c>
      <c r="E319" s="75"/>
      <c r="F319" s="248" t="s">
        <v>530</v>
      </c>
      <c r="G319" s="75"/>
      <c r="H319" s="75"/>
      <c r="I319" s="205"/>
      <c r="J319" s="75"/>
      <c r="K319" s="75"/>
      <c r="L319" s="73"/>
      <c r="M319" s="249"/>
      <c r="N319" s="48"/>
      <c r="O319" s="48"/>
      <c r="P319" s="48"/>
      <c r="Q319" s="48"/>
      <c r="R319" s="48"/>
      <c r="S319" s="48"/>
      <c r="T319" s="96"/>
      <c r="AT319" s="25" t="s">
        <v>155</v>
      </c>
      <c r="AU319" s="25" t="s">
        <v>87</v>
      </c>
    </row>
    <row r="320" s="1" customFormat="1" ht="16.5" customHeight="1">
      <c r="B320" s="47"/>
      <c r="C320" s="252" t="s">
        <v>532</v>
      </c>
      <c r="D320" s="252" t="s">
        <v>474</v>
      </c>
      <c r="E320" s="253" t="s">
        <v>533</v>
      </c>
      <c r="F320" s="254" t="s">
        <v>534</v>
      </c>
      <c r="G320" s="255" t="s">
        <v>196</v>
      </c>
      <c r="H320" s="256">
        <v>1</v>
      </c>
      <c r="I320" s="257"/>
      <c r="J320" s="258">
        <f>ROUND(I320*H320,2)</f>
        <v>0</v>
      </c>
      <c r="K320" s="254" t="s">
        <v>160</v>
      </c>
      <c r="L320" s="259"/>
      <c r="M320" s="260" t="s">
        <v>21</v>
      </c>
      <c r="N320" s="261" t="s">
        <v>43</v>
      </c>
      <c r="O320" s="48"/>
      <c r="P320" s="244">
        <f>O320*H320</f>
        <v>0</v>
      </c>
      <c r="Q320" s="244">
        <v>0</v>
      </c>
      <c r="R320" s="244">
        <f>Q320*H320</f>
        <v>0</v>
      </c>
      <c r="S320" s="244">
        <v>0</v>
      </c>
      <c r="T320" s="245">
        <f>S320*H320</f>
        <v>0</v>
      </c>
      <c r="AR320" s="25" t="s">
        <v>166</v>
      </c>
      <c r="AT320" s="25" t="s">
        <v>474</v>
      </c>
      <c r="AU320" s="25" t="s">
        <v>87</v>
      </c>
      <c r="AY320" s="25" t="s">
        <v>148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25" t="s">
        <v>79</v>
      </c>
      <c r="BK320" s="246">
        <f>ROUND(I320*H320,2)</f>
        <v>0</v>
      </c>
      <c r="BL320" s="25" t="s">
        <v>154</v>
      </c>
      <c r="BM320" s="25" t="s">
        <v>535</v>
      </c>
    </row>
    <row r="321" s="1" customFormat="1">
      <c r="B321" s="47"/>
      <c r="C321" s="75"/>
      <c r="D321" s="247" t="s">
        <v>155</v>
      </c>
      <c r="E321" s="75"/>
      <c r="F321" s="248" t="s">
        <v>534</v>
      </c>
      <c r="G321" s="75"/>
      <c r="H321" s="75"/>
      <c r="I321" s="205"/>
      <c r="J321" s="75"/>
      <c r="K321" s="75"/>
      <c r="L321" s="73"/>
      <c r="M321" s="249"/>
      <c r="N321" s="48"/>
      <c r="O321" s="48"/>
      <c r="P321" s="48"/>
      <c r="Q321" s="48"/>
      <c r="R321" s="48"/>
      <c r="S321" s="48"/>
      <c r="T321" s="96"/>
      <c r="AT321" s="25" t="s">
        <v>155</v>
      </c>
      <c r="AU321" s="25" t="s">
        <v>87</v>
      </c>
    </row>
    <row r="322" s="1" customFormat="1" ht="16.5" customHeight="1">
      <c r="B322" s="47"/>
      <c r="C322" s="252" t="s">
        <v>347</v>
      </c>
      <c r="D322" s="252" t="s">
        <v>474</v>
      </c>
      <c r="E322" s="253" t="s">
        <v>536</v>
      </c>
      <c r="F322" s="254" t="s">
        <v>537</v>
      </c>
      <c r="G322" s="255" t="s">
        <v>196</v>
      </c>
      <c r="H322" s="256">
        <v>1</v>
      </c>
      <c r="I322" s="257"/>
      <c r="J322" s="258">
        <f>ROUND(I322*H322,2)</f>
        <v>0</v>
      </c>
      <c r="K322" s="254" t="s">
        <v>160</v>
      </c>
      <c r="L322" s="259"/>
      <c r="M322" s="260" t="s">
        <v>21</v>
      </c>
      <c r="N322" s="261" t="s">
        <v>43</v>
      </c>
      <c r="O322" s="48"/>
      <c r="P322" s="244">
        <f>O322*H322</f>
        <v>0</v>
      </c>
      <c r="Q322" s="244">
        <v>0</v>
      </c>
      <c r="R322" s="244">
        <f>Q322*H322</f>
        <v>0</v>
      </c>
      <c r="S322" s="244">
        <v>0</v>
      </c>
      <c r="T322" s="245">
        <f>S322*H322</f>
        <v>0</v>
      </c>
      <c r="AR322" s="25" t="s">
        <v>166</v>
      </c>
      <c r="AT322" s="25" t="s">
        <v>474</v>
      </c>
      <c r="AU322" s="25" t="s">
        <v>87</v>
      </c>
      <c r="AY322" s="25" t="s">
        <v>148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25" t="s">
        <v>79</v>
      </c>
      <c r="BK322" s="246">
        <f>ROUND(I322*H322,2)</f>
        <v>0</v>
      </c>
      <c r="BL322" s="25" t="s">
        <v>154</v>
      </c>
      <c r="BM322" s="25" t="s">
        <v>538</v>
      </c>
    </row>
    <row r="323" s="1" customFormat="1">
      <c r="B323" s="47"/>
      <c r="C323" s="75"/>
      <c r="D323" s="247" t="s">
        <v>155</v>
      </c>
      <c r="E323" s="75"/>
      <c r="F323" s="248" t="s">
        <v>537</v>
      </c>
      <c r="G323" s="75"/>
      <c r="H323" s="75"/>
      <c r="I323" s="205"/>
      <c r="J323" s="75"/>
      <c r="K323" s="75"/>
      <c r="L323" s="73"/>
      <c r="M323" s="249"/>
      <c r="N323" s="48"/>
      <c r="O323" s="48"/>
      <c r="P323" s="48"/>
      <c r="Q323" s="48"/>
      <c r="R323" s="48"/>
      <c r="S323" s="48"/>
      <c r="T323" s="96"/>
      <c r="AT323" s="25" t="s">
        <v>155</v>
      </c>
      <c r="AU323" s="25" t="s">
        <v>87</v>
      </c>
    </row>
    <row r="324" s="1" customFormat="1" ht="16.5" customHeight="1">
      <c r="B324" s="47"/>
      <c r="C324" s="252" t="s">
        <v>539</v>
      </c>
      <c r="D324" s="252" t="s">
        <v>474</v>
      </c>
      <c r="E324" s="253" t="s">
        <v>540</v>
      </c>
      <c r="F324" s="254" t="s">
        <v>479</v>
      </c>
      <c r="G324" s="255" t="s">
        <v>196</v>
      </c>
      <c r="H324" s="256">
        <v>1</v>
      </c>
      <c r="I324" s="257"/>
      <c r="J324" s="258">
        <f>ROUND(I324*H324,2)</f>
        <v>0</v>
      </c>
      <c r="K324" s="254" t="s">
        <v>160</v>
      </c>
      <c r="L324" s="259"/>
      <c r="M324" s="260" t="s">
        <v>21</v>
      </c>
      <c r="N324" s="261" t="s">
        <v>43</v>
      </c>
      <c r="O324" s="48"/>
      <c r="P324" s="244">
        <f>O324*H324</f>
        <v>0</v>
      </c>
      <c r="Q324" s="244">
        <v>0</v>
      </c>
      <c r="R324" s="244">
        <f>Q324*H324</f>
        <v>0</v>
      </c>
      <c r="S324" s="244">
        <v>0</v>
      </c>
      <c r="T324" s="245">
        <f>S324*H324</f>
        <v>0</v>
      </c>
      <c r="AR324" s="25" t="s">
        <v>166</v>
      </c>
      <c r="AT324" s="25" t="s">
        <v>474</v>
      </c>
      <c r="AU324" s="25" t="s">
        <v>87</v>
      </c>
      <c r="AY324" s="25" t="s">
        <v>148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25" t="s">
        <v>79</v>
      </c>
      <c r="BK324" s="246">
        <f>ROUND(I324*H324,2)</f>
        <v>0</v>
      </c>
      <c r="BL324" s="25" t="s">
        <v>154</v>
      </c>
      <c r="BM324" s="25" t="s">
        <v>541</v>
      </c>
    </row>
    <row r="325" s="1" customFormat="1">
      <c r="B325" s="47"/>
      <c r="C325" s="75"/>
      <c r="D325" s="247" t="s">
        <v>155</v>
      </c>
      <c r="E325" s="75"/>
      <c r="F325" s="248" t="s">
        <v>479</v>
      </c>
      <c r="G325" s="75"/>
      <c r="H325" s="75"/>
      <c r="I325" s="205"/>
      <c r="J325" s="75"/>
      <c r="K325" s="75"/>
      <c r="L325" s="73"/>
      <c r="M325" s="249"/>
      <c r="N325" s="48"/>
      <c r="O325" s="48"/>
      <c r="P325" s="48"/>
      <c r="Q325" s="48"/>
      <c r="R325" s="48"/>
      <c r="S325" s="48"/>
      <c r="T325" s="96"/>
      <c r="AT325" s="25" t="s">
        <v>155</v>
      </c>
      <c r="AU325" s="25" t="s">
        <v>87</v>
      </c>
    </row>
    <row r="326" s="1" customFormat="1" ht="16.5" customHeight="1">
      <c r="B326" s="47"/>
      <c r="C326" s="252" t="s">
        <v>351</v>
      </c>
      <c r="D326" s="252" t="s">
        <v>474</v>
      </c>
      <c r="E326" s="253" t="s">
        <v>542</v>
      </c>
      <c r="F326" s="254" t="s">
        <v>543</v>
      </c>
      <c r="G326" s="255" t="s">
        <v>196</v>
      </c>
      <c r="H326" s="256">
        <v>2</v>
      </c>
      <c r="I326" s="257"/>
      <c r="J326" s="258">
        <f>ROUND(I326*H326,2)</f>
        <v>0</v>
      </c>
      <c r="K326" s="254" t="s">
        <v>160</v>
      </c>
      <c r="L326" s="259"/>
      <c r="M326" s="260" t="s">
        <v>21</v>
      </c>
      <c r="N326" s="261" t="s">
        <v>43</v>
      </c>
      <c r="O326" s="48"/>
      <c r="P326" s="244">
        <f>O326*H326</f>
        <v>0</v>
      </c>
      <c r="Q326" s="244">
        <v>0</v>
      </c>
      <c r="R326" s="244">
        <f>Q326*H326</f>
        <v>0</v>
      </c>
      <c r="S326" s="244">
        <v>0</v>
      </c>
      <c r="T326" s="245">
        <f>S326*H326</f>
        <v>0</v>
      </c>
      <c r="AR326" s="25" t="s">
        <v>166</v>
      </c>
      <c r="AT326" s="25" t="s">
        <v>474</v>
      </c>
      <c r="AU326" s="25" t="s">
        <v>87</v>
      </c>
      <c r="AY326" s="25" t="s">
        <v>148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25" t="s">
        <v>79</v>
      </c>
      <c r="BK326" s="246">
        <f>ROUND(I326*H326,2)</f>
        <v>0</v>
      </c>
      <c r="BL326" s="25" t="s">
        <v>154</v>
      </c>
      <c r="BM326" s="25" t="s">
        <v>544</v>
      </c>
    </row>
    <row r="327" s="1" customFormat="1">
      <c r="B327" s="47"/>
      <c r="C327" s="75"/>
      <c r="D327" s="247" t="s">
        <v>155</v>
      </c>
      <c r="E327" s="75"/>
      <c r="F327" s="248" t="s">
        <v>543</v>
      </c>
      <c r="G327" s="75"/>
      <c r="H327" s="75"/>
      <c r="I327" s="205"/>
      <c r="J327" s="75"/>
      <c r="K327" s="75"/>
      <c r="L327" s="73"/>
      <c r="M327" s="249"/>
      <c r="N327" s="48"/>
      <c r="O327" s="48"/>
      <c r="P327" s="48"/>
      <c r="Q327" s="48"/>
      <c r="R327" s="48"/>
      <c r="S327" s="48"/>
      <c r="T327" s="96"/>
      <c r="AT327" s="25" t="s">
        <v>155</v>
      </c>
      <c r="AU327" s="25" t="s">
        <v>87</v>
      </c>
    </row>
    <row r="328" s="1" customFormat="1" ht="16.5" customHeight="1">
      <c r="B328" s="47"/>
      <c r="C328" s="252" t="s">
        <v>545</v>
      </c>
      <c r="D328" s="252" t="s">
        <v>474</v>
      </c>
      <c r="E328" s="253" t="s">
        <v>546</v>
      </c>
      <c r="F328" s="254" t="s">
        <v>547</v>
      </c>
      <c r="G328" s="255" t="s">
        <v>196</v>
      </c>
      <c r="H328" s="256">
        <v>1</v>
      </c>
      <c r="I328" s="257"/>
      <c r="J328" s="258">
        <f>ROUND(I328*H328,2)</f>
        <v>0</v>
      </c>
      <c r="K328" s="254" t="s">
        <v>160</v>
      </c>
      <c r="L328" s="259"/>
      <c r="M328" s="260" t="s">
        <v>21</v>
      </c>
      <c r="N328" s="261" t="s">
        <v>43</v>
      </c>
      <c r="O328" s="48"/>
      <c r="P328" s="244">
        <f>O328*H328</f>
        <v>0</v>
      </c>
      <c r="Q328" s="244">
        <v>0</v>
      </c>
      <c r="R328" s="244">
        <f>Q328*H328</f>
        <v>0</v>
      </c>
      <c r="S328" s="244">
        <v>0</v>
      </c>
      <c r="T328" s="245">
        <f>S328*H328</f>
        <v>0</v>
      </c>
      <c r="AR328" s="25" t="s">
        <v>166</v>
      </c>
      <c r="AT328" s="25" t="s">
        <v>474</v>
      </c>
      <c r="AU328" s="25" t="s">
        <v>87</v>
      </c>
      <c r="AY328" s="25" t="s">
        <v>148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25" t="s">
        <v>79</v>
      </c>
      <c r="BK328" s="246">
        <f>ROUND(I328*H328,2)</f>
        <v>0</v>
      </c>
      <c r="BL328" s="25" t="s">
        <v>154</v>
      </c>
      <c r="BM328" s="25" t="s">
        <v>548</v>
      </c>
    </row>
    <row r="329" s="1" customFormat="1">
      <c r="B329" s="47"/>
      <c r="C329" s="75"/>
      <c r="D329" s="247" t="s">
        <v>155</v>
      </c>
      <c r="E329" s="75"/>
      <c r="F329" s="248" t="s">
        <v>547</v>
      </c>
      <c r="G329" s="75"/>
      <c r="H329" s="75"/>
      <c r="I329" s="205"/>
      <c r="J329" s="75"/>
      <c r="K329" s="75"/>
      <c r="L329" s="73"/>
      <c r="M329" s="249"/>
      <c r="N329" s="48"/>
      <c r="O329" s="48"/>
      <c r="P329" s="48"/>
      <c r="Q329" s="48"/>
      <c r="R329" s="48"/>
      <c r="S329" s="48"/>
      <c r="T329" s="96"/>
      <c r="AT329" s="25" t="s">
        <v>155</v>
      </c>
      <c r="AU329" s="25" t="s">
        <v>87</v>
      </c>
    </row>
    <row r="330" s="1" customFormat="1" ht="16.5" customHeight="1">
      <c r="B330" s="47"/>
      <c r="C330" s="252" t="s">
        <v>354</v>
      </c>
      <c r="D330" s="252" t="s">
        <v>474</v>
      </c>
      <c r="E330" s="253" t="s">
        <v>549</v>
      </c>
      <c r="F330" s="254" t="s">
        <v>550</v>
      </c>
      <c r="G330" s="255" t="s">
        <v>196</v>
      </c>
      <c r="H330" s="256">
        <v>2</v>
      </c>
      <c r="I330" s="257"/>
      <c r="J330" s="258">
        <f>ROUND(I330*H330,2)</f>
        <v>0</v>
      </c>
      <c r="K330" s="254" t="s">
        <v>160</v>
      </c>
      <c r="L330" s="259"/>
      <c r="M330" s="260" t="s">
        <v>21</v>
      </c>
      <c r="N330" s="261" t="s">
        <v>43</v>
      </c>
      <c r="O330" s="48"/>
      <c r="P330" s="244">
        <f>O330*H330</f>
        <v>0</v>
      </c>
      <c r="Q330" s="244">
        <v>0</v>
      </c>
      <c r="R330" s="244">
        <f>Q330*H330</f>
        <v>0</v>
      </c>
      <c r="S330" s="244">
        <v>0</v>
      </c>
      <c r="T330" s="245">
        <f>S330*H330</f>
        <v>0</v>
      </c>
      <c r="AR330" s="25" t="s">
        <v>166</v>
      </c>
      <c r="AT330" s="25" t="s">
        <v>474</v>
      </c>
      <c r="AU330" s="25" t="s">
        <v>87</v>
      </c>
      <c r="AY330" s="25" t="s">
        <v>148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25" t="s">
        <v>79</v>
      </c>
      <c r="BK330" s="246">
        <f>ROUND(I330*H330,2)</f>
        <v>0</v>
      </c>
      <c r="BL330" s="25" t="s">
        <v>154</v>
      </c>
      <c r="BM330" s="25" t="s">
        <v>551</v>
      </c>
    </row>
    <row r="331" s="1" customFormat="1">
      <c r="B331" s="47"/>
      <c r="C331" s="75"/>
      <c r="D331" s="247" t="s">
        <v>155</v>
      </c>
      <c r="E331" s="75"/>
      <c r="F331" s="248" t="s">
        <v>550</v>
      </c>
      <c r="G331" s="75"/>
      <c r="H331" s="75"/>
      <c r="I331" s="205"/>
      <c r="J331" s="75"/>
      <c r="K331" s="75"/>
      <c r="L331" s="73"/>
      <c r="M331" s="249"/>
      <c r="N331" s="48"/>
      <c r="O331" s="48"/>
      <c r="P331" s="48"/>
      <c r="Q331" s="48"/>
      <c r="R331" s="48"/>
      <c r="S331" s="48"/>
      <c r="T331" s="96"/>
      <c r="AT331" s="25" t="s">
        <v>155</v>
      </c>
      <c r="AU331" s="25" t="s">
        <v>87</v>
      </c>
    </row>
    <row r="332" s="1" customFormat="1" ht="16.5" customHeight="1">
      <c r="B332" s="47"/>
      <c r="C332" s="252" t="s">
        <v>552</v>
      </c>
      <c r="D332" s="252" t="s">
        <v>474</v>
      </c>
      <c r="E332" s="253" t="s">
        <v>553</v>
      </c>
      <c r="F332" s="254" t="s">
        <v>554</v>
      </c>
      <c r="G332" s="255" t="s">
        <v>196</v>
      </c>
      <c r="H332" s="256">
        <v>1</v>
      </c>
      <c r="I332" s="257"/>
      <c r="J332" s="258">
        <f>ROUND(I332*H332,2)</f>
        <v>0</v>
      </c>
      <c r="K332" s="254" t="s">
        <v>160</v>
      </c>
      <c r="L332" s="259"/>
      <c r="M332" s="260" t="s">
        <v>21</v>
      </c>
      <c r="N332" s="261" t="s">
        <v>43</v>
      </c>
      <c r="O332" s="48"/>
      <c r="P332" s="244">
        <f>O332*H332</f>
        <v>0</v>
      </c>
      <c r="Q332" s="244">
        <v>0</v>
      </c>
      <c r="R332" s="244">
        <f>Q332*H332</f>
        <v>0</v>
      </c>
      <c r="S332" s="244">
        <v>0</v>
      </c>
      <c r="T332" s="245">
        <f>S332*H332</f>
        <v>0</v>
      </c>
      <c r="AR332" s="25" t="s">
        <v>166</v>
      </c>
      <c r="AT332" s="25" t="s">
        <v>474</v>
      </c>
      <c r="AU332" s="25" t="s">
        <v>87</v>
      </c>
      <c r="AY332" s="25" t="s">
        <v>148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25" t="s">
        <v>79</v>
      </c>
      <c r="BK332" s="246">
        <f>ROUND(I332*H332,2)</f>
        <v>0</v>
      </c>
      <c r="BL332" s="25" t="s">
        <v>154</v>
      </c>
      <c r="BM332" s="25" t="s">
        <v>555</v>
      </c>
    </row>
    <row r="333" s="1" customFormat="1">
      <c r="B333" s="47"/>
      <c r="C333" s="75"/>
      <c r="D333" s="247" t="s">
        <v>155</v>
      </c>
      <c r="E333" s="75"/>
      <c r="F333" s="248" t="s">
        <v>554</v>
      </c>
      <c r="G333" s="75"/>
      <c r="H333" s="75"/>
      <c r="I333" s="205"/>
      <c r="J333" s="75"/>
      <c r="K333" s="75"/>
      <c r="L333" s="73"/>
      <c r="M333" s="249"/>
      <c r="N333" s="48"/>
      <c r="O333" s="48"/>
      <c r="P333" s="48"/>
      <c r="Q333" s="48"/>
      <c r="R333" s="48"/>
      <c r="S333" s="48"/>
      <c r="T333" s="96"/>
      <c r="AT333" s="25" t="s">
        <v>155</v>
      </c>
      <c r="AU333" s="25" t="s">
        <v>87</v>
      </c>
    </row>
    <row r="334" s="1" customFormat="1" ht="16.5" customHeight="1">
      <c r="B334" s="47"/>
      <c r="C334" s="252" t="s">
        <v>358</v>
      </c>
      <c r="D334" s="252" t="s">
        <v>474</v>
      </c>
      <c r="E334" s="253" t="s">
        <v>556</v>
      </c>
      <c r="F334" s="254" t="s">
        <v>557</v>
      </c>
      <c r="G334" s="255" t="s">
        <v>196</v>
      </c>
      <c r="H334" s="256">
        <v>1</v>
      </c>
      <c r="I334" s="257"/>
      <c r="J334" s="258">
        <f>ROUND(I334*H334,2)</f>
        <v>0</v>
      </c>
      <c r="K334" s="254" t="s">
        <v>160</v>
      </c>
      <c r="L334" s="259"/>
      <c r="M334" s="260" t="s">
        <v>21</v>
      </c>
      <c r="N334" s="261" t="s">
        <v>43</v>
      </c>
      <c r="O334" s="48"/>
      <c r="P334" s="244">
        <f>O334*H334</f>
        <v>0</v>
      </c>
      <c r="Q334" s="244">
        <v>0</v>
      </c>
      <c r="R334" s="244">
        <f>Q334*H334</f>
        <v>0</v>
      </c>
      <c r="S334" s="244">
        <v>0</v>
      </c>
      <c r="T334" s="245">
        <f>S334*H334</f>
        <v>0</v>
      </c>
      <c r="AR334" s="25" t="s">
        <v>166</v>
      </c>
      <c r="AT334" s="25" t="s">
        <v>474</v>
      </c>
      <c r="AU334" s="25" t="s">
        <v>87</v>
      </c>
      <c r="AY334" s="25" t="s">
        <v>148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25" t="s">
        <v>79</v>
      </c>
      <c r="BK334" s="246">
        <f>ROUND(I334*H334,2)</f>
        <v>0</v>
      </c>
      <c r="BL334" s="25" t="s">
        <v>154</v>
      </c>
      <c r="BM334" s="25" t="s">
        <v>558</v>
      </c>
    </row>
    <row r="335" s="1" customFormat="1">
      <c r="B335" s="47"/>
      <c r="C335" s="75"/>
      <c r="D335" s="247" t="s">
        <v>155</v>
      </c>
      <c r="E335" s="75"/>
      <c r="F335" s="248" t="s">
        <v>557</v>
      </c>
      <c r="G335" s="75"/>
      <c r="H335" s="75"/>
      <c r="I335" s="205"/>
      <c r="J335" s="75"/>
      <c r="K335" s="75"/>
      <c r="L335" s="73"/>
      <c r="M335" s="249"/>
      <c r="N335" s="48"/>
      <c r="O335" s="48"/>
      <c r="P335" s="48"/>
      <c r="Q335" s="48"/>
      <c r="R335" s="48"/>
      <c r="S335" s="48"/>
      <c r="T335" s="96"/>
      <c r="AT335" s="25" t="s">
        <v>155</v>
      </c>
      <c r="AU335" s="25" t="s">
        <v>87</v>
      </c>
    </row>
    <row r="336" s="1" customFormat="1" ht="16.5" customHeight="1">
      <c r="B336" s="47"/>
      <c r="C336" s="252" t="s">
        <v>559</v>
      </c>
      <c r="D336" s="252" t="s">
        <v>474</v>
      </c>
      <c r="E336" s="253" t="s">
        <v>560</v>
      </c>
      <c r="F336" s="254" t="s">
        <v>561</v>
      </c>
      <c r="G336" s="255" t="s">
        <v>196</v>
      </c>
      <c r="H336" s="256">
        <v>1</v>
      </c>
      <c r="I336" s="257"/>
      <c r="J336" s="258">
        <f>ROUND(I336*H336,2)</f>
        <v>0</v>
      </c>
      <c r="K336" s="254" t="s">
        <v>160</v>
      </c>
      <c r="L336" s="259"/>
      <c r="M336" s="260" t="s">
        <v>21</v>
      </c>
      <c r="N336" s="261" t="s">
        <v>43</v>
      </c>
      <c r="O336" s="48"/>
      <c r="P336" s="244">
        <f>O336*H336</f>
        <v>0</v>
      </c>
      <c r="Q336" s="244">
        <v>0</v>
      </c>
      <c r="R336" s="244">
        <f>Q336*H336</f>
        <v>0</v>
      </c>
      <c r="S336" s="244">
        <v>0</v>
      </c>
      <c r="T336" s="245">
        <f>S336*H336</f>
        <v>0</v>
      </c>
      <c r="AR336" s="25" t="s">
        <v>166</v>
      </c>
      <c r="AT336" s="25" t="s">
        <v>474</v>
      </c>
      <c r="AU336" s="25" t="s">
        <v>87</v>
      </c>
      <c r="AY336" s="25" t="s">
        <v>148</v>
      </c>
      <c r="BE336" s="246">
        <f>IF(N336="základní",J336,0)</f>
        <v>0</v>
      </c>
      <c r="BF336" s="246">
        <f>IF(N336="snížená",J336,0)</f>
        <v>0</v>
      </c>
      <c r="BG336" s="246">
        <f>IF(N336="zákl. přenesená",J336,0)</f>
        <v>0</v>
      </c>
      <c r="BH336" s="246">
        <f>IF(N336="sníž. přenesená",J336,0)</f>
        <v>0</v>
      </c>
      <c r="BI336" s="246">
        <f>IF(N336="nulová",J336,0)</f>
        <v>0</v>
      </c>
      <c r="BJ336" s="25" t="s">
        <v>79</v>
      </c>
      <c r="BK336" s="246">
        <f>ROUND(I336*H336,2)</f>
        <v>0</v>
      </c>
      <c r="BL336" s="25" t="s">
        <v>154</v>
      </c>
      <c r="BM336" s="25" t="s">
        <v>562</v>
      </c>
    </row>
    <row r="337" s="1" customFormat="1">
      <c r="B337" s="47"/>
      <c r="C337" s="75"/>
      <c r="D337" s="247" t="s">
        <v>155</v>
      </c>
      <c r="E337" s="75"/>
      <c r="F337" s="248" t="s">
        <v>561</v>
      </c>
      <c r="G337" s="75"/>
      <c r="H337" s="75"/>
      <c r="I337" s="205"/>
      <c r="J337" s="75"/>
      <c r="K337" s="75"/>
      <c r="L337" s="73"/>
      <c r="M337" s="249"/>
      <c r="N337" s="48"/>
      <c r="O337" s="48"/>
      <c r="P337" s="48"/>
      <c r="Q337" s="48"/>
      <c r="R337" s="48"/>
      <c r="S337" s="48"/>
      <c r="T337" s="96"/>
      <c r="AT337" s="25" t="s">
        <v>155</v>
      </c>
      <c r="AU337" s="25" t="s">
        <v>87</v>
      </c>
    </row>
    <row r="338" s="1" customFormat="1" ht="16.5" customHeight="1">
      <c r="B338" s="47"/>
      <c r="C338" s="252" t="s">
        <v>361</v>
      </c>
      <c r="D338" s="252" t="s">
        <v>474</v>
      </c>
      <c r="E338" s="253" t="s">
        <v>563</v>
      </c>
      <c r="F338" s="254" t="s">
        <v>564</v>
      </c>
      <c r="G338" s="255" t="s">
        <v>196</v>
      </c>
      <c r="H338" s="256">
        <v>1</v>
      </c>
      <c r="I338" s="257"/>
      <c r="J338" s="258">
        <f>ROUND(I338*H338,2)</f>
        <v>0</v>
      </c>
      <c r="K338" s="254" t="s">
        <v>160</v>
      </c>
      <c r="L338" s="259"/>
      <c r="M338" s="260" t="s">
        <v>21</v>
      </c>
      <c r="N338" s="261" t="s">
        <v>43</v>
      </c>
      <c r="O338" s="48"/>
      <c r="P338" s="244">
        <f>O338*H338</f>
        <v>0</v>
      </c>
      <c r="Q338" s="244">
        <v>0</v>
      </c>
      <c r="R338" s="244">
        <f>Q338*H338</f>
        <v>0</v>
      </c>
      <c r="S338" s="244">
        <v>0</v>
      </c>
      <c r="T338" s="245">
        <f>S338*H338</f>
        <v>0</v>
      </c>
      <c r="AR338" s="25" t="s">
        <v>166</v>
      </c>
      <c r="AT338" s="25" t="s">
        <v>474</v>
      </c>
      <c r="AU338" s="25" t="s">
        <v>87</v>
      </c>
      <c r="AY338" s="25" t="s">
        <v>148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25" t="s">
        <v>79</v>
      </c>
      <c r="BK338" s="246">
        <f>ROUND(I338*H338,2)</f>
        <v>0</v>
      </c>
      <c r="BL338" s="25" t="s">
        <v>154</v>
      </c>
      <c r="BM338" s="25" t="s">
        <v>565</v>
      </c>
    </row>
    <row r="339" s="1" customFormat="1">
      <c r="B339" s="47"/>
      <c r="C339" s="75"/>
      <c r="D339" s="247" t="s">
        <v>155</v>
      </c>
      <c r="E339" s="75"/>
      <c r="F339" s="248" t="s">
        <v>564</v>
      </c>
      <c r="G339" s="75"/>
      <c r="H339" s="75"/>
      <c r="I339" s="205"/>
      <c r="J339" s="75"/>
      <c r="K339" s="75"/>
      <c r="L339" s="73"/>
      <c r="M339" s="249"/>
      <c r="N339" s="48"/>
      <c r="O339" s="48"/>
      <c r="P339" s="48"/>
      <c r="Q339" s="48"/>
      <c r="R339" s="48"/>
      <c r="S339" s="48"/>
      <c r="T339" s="96"/>
      <c r="AT339" s="25" t="s">
        <v>155</v>
      </c>
      <c r="AU339" s="25" t="s">
        <v>87</v>
      </c>
    </row>
    <row r="340" s="1" customFormat="1" ht="16.5" customHeight="1">
      <c r="B340" s="47"/>
      <c r="C340" s="252" t="s">
        <v>566</v>
      </c>
      <c r="D340" s="252" t="s">
        <v>474</v>
      </c>
      <c r="E340" s="253" t="s">
        <v>567</v>
      </c>
      <c r="F340" s="254" t="s">
        <v>568</v>
      </c>
      <c r="G340" s="255" t="s">
        <v>196</v>
      </c>
      <c r="H340" s="256">
        <v>1</v>
      </c>
      <c r="I340" s="257"/>
      <c r="J340" s="258">
        <f>ROUND(I340*H340,2)</f>
        <v>0</v>
      </c>
      <c r="K340" s="254" t="s">
        <v>160</v>
      </c>
      <c r="L340" s="259"/>
      <c r="M340" s="260" t="s">
        <v>21</v>
      </c>
      <c r="N340" s="261" t="s">
        <v>43</v>
      </c>
      <c r="O340" s="48"/>
      <c r="P340" s="244">
        <f>O340*H340</f>
        <v>0</v>
      </c>
      <c r="Q340" s="244">
        <v>0</v>
      </c>
      <c r="R340" s="244">
        <f>Q340*H340</f>
        <v>0</v>
      </c>
      <c r="S340" s="244">
        <v>0</v>
      </c>
      <c r="T340" s="245">
        <f>S340*H340</f>
        <v>0</v>
      </c>
      <c r="AR340" s="25" t="s">
        <v>166</v>
      </c>
      <c r="AT340" s="25" t="s">
        <v>474</v>
      </c>
      <c r="AU340" s="25" t="s">
        <v>87</v>
      </c>
      <c r="AY340" s="25" t="s">
        <v>148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25" t="s">
        <v>79</v>
      </c>
      <c r="BK340" s="246">
        <f>ROUND(I340*H340,2)</f>
        <v>0</v>
      </c>
      <c r="BL340" s="25" t="s">
        <v>154</v>
      </c>
      <c r="BM340" s="25" t="s">
        <v>569</v>
      </c>
    </row>
    <row r="341" s="1" customFormat="1">
      <c r="B341" s="47"/>
      <c r="C341" s="75"/>
      <c r="D341" s="247" t="s">
        <v>155</v>
      </c>
      <c r="E341" s="75"/>
      <c r="F341" s="248" t="s">
        <v>568</v>
      </c>
      <c r="G341" s="75"/>
      <c r="H341" s="75"/>
      <c r="I341" s="205"/>
      <c r="J341" s="75"/>
      <c r="K341" s="75"/>
      <c r="L341" s="73"/>
      <c r="M341" s="249"/>
      <c r="N341" s="48"/>
      <c r="O341" s="48"/>
      <c r="P341" s="48"/>
      <c r="Q341" s="48"/>
      <c r="R341" s="48"/>
      <c r="S341" s="48"/>
      <c r="T341" s="96"/>
      <c r="AT341" s="25" t="s">
        <v>155</v>
      </c>
      <c r="AU341" s="25" t="s">
        <v>87</v>
      </c>
    </row>
    <row r="342" s="1" customFormat="1" ht="16.5" customHeight="1">
      <c r="B342" s="47"/>
      <c r="C342" s="252" t="s">
        <v>365</v>
      </c>
      <c r="D342" s="252" t="s">
        <v>474</v>
      </c>
      <c r="E342" s="253" t="s">
        <v>570</v>
      </c>
      <c r="F342" s="254" t="s">
        <v>571</v>
      </c>
      <c r="G342" s="255" t="s">
        <v>196</v>
      </c>
      <c r="H342" s="256">
        <v>1</v>
      </c>
      <c r="I342" s="257"/>
      <c r="J342" s="258">
        <f>ROUND(I342*H342,2)</f>
        <v>0</v>
      </c>
      <c r="K342" s="254" t="s">
        <v>160</v>
      </c>
      <c r="L342" s="259"/>
      <c r="M342" s="260" t="s">
        <v>21</v>
      </c>
      <c r="N342" s="261" t="s">
        <v>43</v>
      </c>
      <c r="O342" s="48"/>
      <c r="P342" s="244">
        <f>O342*H342</f>
        <v>0</v>
      </c>
      <c r="Q342" s="244">
        <v>0</v>
      </c>
      <c r="R342" s="244">
        <f>Q342*H342</f>
        <v>0</v>
      </c>
      <c r="S342" s="244">
        <v>0</v>
      </c>
      <c r="T342" s="245">
        <f>S342*H342</f>
        <v>0</v>
      </c>
      <c r="AR342" s="25" t="s">
        <v>166</v>
      </c>
      <c r="AT342" s="25" t="s">
        <v>474</v>
      </c>
      <c r="AU342" s="25" t="s">
        <v>87</v>
      </c>
      <c r="AY342" s="25" t="s">
        <v>148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25" t="s">
        <v>79</v>
      </c>
      <c r="BK342" s="246">
        <f>ROUND(I342*H342,2)</f>
        <v>0</v>
      </c>
      <c r="BL342" s="25" t="s">
        <v>154</v>
      </c>
      <c r="BM342" s="25" t="s">
        <v>572</v>
      </c>
    </row>
    <row r="343" s="1" customFormat="1">
      <c r="B343" s="47"/>
      <c r="C343" s="75"/>
      <c r="D343" s="247" t="s">
        <v>155</v>
      </c>
      <c r="E343" s="75"/>
      <c r="F343" s="248" t="s">
        <v>571</v>
      </c>
      <c r="G343" s="75"/>
      <c r="H343" s="75"/>
      <c r="I343" s="205"/>
      <c r="J343" s="75"/>
      <c r="K343" s="75"/>
      <c r="L343" s="73"/>
      <c r="M343" s="249"/>
      <c r="N343" s="48"/>
      <c r="O343" s="48"/>
      <c r="P343" s="48"/>
      <c r="Q343" s="48"/>
      <c r="R343" s="48"/>
      <c r="S343" s="48"/>
      <c r="T343" s="96"/>
      <c r="AT343" s="25" t="s">
        <v>155</v>
      </c>
      <c r="AU343" s="25" t="s">
        <v>87</v>
      </c>
    </row>
    <row r="344" s="1" customFormat="1" ht="16.5" customHeight="1">
      <c r="B344" s="47"/>
      <c r="C344" s="252" t="s">
        <v>573</v>
      </c>
      <c r="D344" s="252" t="s">
        <v>474</v>
      </c>
      <c r="E344" s="253" t="s">
        <v>574</v>
      </c>
      <c r="F344" s="254" t="s">
        <v>575</v>
      </c>
      <c r="G344" s="255" t="s">
        <v>196</v>
      </c>
      <c r="H344" s="256">
        <v>2</v>
      </c>
      <c r="I344" s="257"/>
      <c r="J344" s="258">
        <f>ROUND(I344*H344,2)</f>
        <v>0</v>
      </c>
      <c r="K344" s="254" t="s">
        <v>160</v>
      </c>
      <c r="L344" s="259"/>
      <c r="M344" s="260" t="s">
        <v>21</v>
      </c>
      <c r="N344" s="261" t="s">
        <v>43</v>
      </c>
      <c r="O344" s="48"/>
      <c r="P344" s="244">
        <f>O344*H344</f>
        <v>0</v>
      </c>
      <c r="Q344" s="244">
        <v>0</v>
      </c>
      <c r="R344" s="244">
        <f>Q344*H344</f>
        <v>0</v>
      </c>
      <c r="S344" s="244">
        <v>0</v>
      </c>
      <c r="T344" s="245">
        <f>S344*H344</f>
        <v>0</v>
      </c>
      <c r="AR344" s="25" t="s">
        <v>166</v>
      </c>
      <c r="AT344" s="25" t="s">
        <v>474</v>
      </c>
      <c r="AU344" s="25" t="s">
        <v>87</v>
      </c>
      <c r="AY344" s="25" t="s">
        <v>148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25" t="s">
        <v>79</v>
      </c>
      <c r="BK344" s="246">
        <f>ROUND(I344*H344,2)</f>
        <v>0</v>
      </c>
      <c r="BL344" s="25" t="s">
        <v>154</v>
      </c>
      <c r="BM344" s="25" t="s">
        <v>576</v>
      </c>
    </row>
    <row r="345" s="1" customFormat="1">
      <c r="B345" s="47"/>
      <c r="C345" s="75"/>
      <c r="D345" s="247" t="s">
        <v>155</v>
      </c>
      <c r="E345" s="75"/>
      <c r="F345" s="248" t="s">
        <v>575</v>
      </c>
      <c r="G345" s="75"/>
      <c r="H345" s="75"/>
      <c r="I345" s="205"/>
      <c r="J345" s="75"/>
      <c r="K345" s="75"/>
      <c r="L345" s="73"/>
      <c r="M345" s="249"/>
      <c r="N345" s="48"/>
      <c r="O345" s="48"/>
      <c r="P345" s="48"/>
      <c r="Q345" s="48"/>
      <c r="R345" s="48"/>
      <c r="S345" s="48"/>
      <c r="T345" s="96"/>
      <c r="AT345" s="25" t="s">
        <v>155</v>
      </c>
      <c r="AU345" s="25" t="s">
        <v>87</v>
      </c>
    </row>
    <row r="346" s="1" customFormat="1" ht="16.5" customHeight="1">
      <c r="B346" s="47"/>
      <c r="C346" s="252" t="s">
        <v>368</v>
      </c>
      <c r="D346" s="252" t="s">
        <v>474</v>
      </c>
      <c r="E346" s="253" t="s">
        <v>577</v>
      </c>
      <c r="F346" s="254" t="s">
        <v>578</v>
      </c>
      <c r="G346" s="255" t="s">
        <v>196</v>
      </c>
      <c r="H346" s="256">
        <v>2</v>
      </c>
      <c r="I346" s="257"/>
      <c r="J346" s="258">
        <f>ROUND(I346*H346,2)</f>
        <v>0</v>
      </c>
      <c r="K346" s="254" t="s">
        <v>160</v>
      </c>
      <c r="L346" s="259"/>
      <c r="M346" s="260" t="s">
        <v>21</v>
      </c>
      <c r="N346" s="261" t="s">
        <v>43</v>
      </c>
      <c r="O346" s="48"/>
      <c r="P346" s="244">
        <f>O346*H346</f>
        <v>0</v>
      </c>
      <c r="Q346" s="244">
        <v>0</v>
      </c>
      <c r="R346" s="244">
        <f>Q346*H346</f>
        <v>0</v>
      </c>
      <c r="S346" s="244">
        <v>0</v>
      </c>
      <c r="T346" s="245">
        <f>S346*H346</f>
        <v>0</v>
      </c>
      <c r="AR346" s="25" t="s">
        <v>166</v>
      </c>
      <c r="AT346" s="25" t="s">
        <v>474</v>
      </c>
      <c r="AU346" s="25" t="s">
        <v>87</v>
      </c>
      <c r="AY346" s="25" t="s">
        <v>148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25" t="s">
        <v>79</v>
      </c>
      <c r="BK346" s="246">
        <f>ROUND(I346*H346,2)</f>
        <v>0</v>
      </c>
      <c r="BL346" s="25" t="s">
        <v>154</v>
      </c>
      <c r="BM346" s="25" t="s">
        <v>579</v>
      </c>
    </row>
    <row r="347" s="1" customFormat="1">
      <c r="B347" s="47"/>
      <c r="C347" s="75"/>
      <c r="D347" s="247" t="s">
        <v>155</v>
      </c>
      <c r="E347" s="75"/>
      <c r="F347" s="248" t="s">
        <v>578</v>
      </c>
      <c r="G347" s="75"/>
      <c r="H347" s="75"/>
      <c r="I347" s="205"/>
      <c r="J347" s="75"/>
      <c r="K347" s="75"/>
      <c r="L347" s="73"/>
      <c r="M347" s="249"/>
      <c r="N347" s="48"/>
      <c r="O347" s="48"/>
      <c r="P347" s="48"/>
      <c r="Q347" s="48"/>
      <c r="R347" s="48"/>
      <c r="S347" s="48"/>
      <c r="T347" s="96"/>
      <c r="AT347" s="25" t="s">
        <v>155</v>
      </c>
      <c r="AU347" s="25" t="s">
        <v>87</v>
      </c>
    </row>
    <row r="348" s="1" customFormat="1" ht="16.5" customHeight="1">
      <c r="B348" s="47"/>
      <c r="C348" s="252" t="s">
        <v>580</v>
      </c>
      <c r="D348" s="252" t="s">
        <v>474</v>
      </c>
      <c r="E348" s="253" t="s">
        <v>581</v>
      </c>
      <c r="F348" s="254" t="s">
        <v>486</v>
      </c>
      <c r="G348" s="255" t="s">
        <v>196</v>
      </c>
      <c r="H348" s="256">
        <v>5</v>
      </c>
      <c r="I348" s="257"/>
      <c r="J348" s="258">
        <f>ROUND(I348*H348,2)</f>
        <v>0</v>
      </c>
      <c r="K348" s="254" t="s">
        <v>160</v>
      </c>
      <c r="L348" s="259"/>
      <c r="M348" s="260" t="s">
        <v>21</v>
      </c>
      <c r="N348" s="261" t="s">
        <v>43</v>
      </c>
      <c r="O348" s="48"/>
      <c r="P348" s="244">
        <f>O348*H348</f>
        <v>0</v>
      </c>
      <c r="Q348" s="244">
        <v>0</v>
      </c>
      <c r="R348" s="244">
        <f>Q348*H348</f>
        <v>0</v>
      </c>
      <c r="S348" s="244">
        <v>0</v>
      </c>
      <c r="T348" s="245">
        <f>S348*H348</f>
        <v>0</v>
      </c>
      <c r="AR348" s="25" t="s">
        <v>166</v>
      </c>
      <c r="AT348" s="25" t="s">
        <v>474</v>
      </c>
      <c r="AU348" s="25" t="s">
        <v>87</v>
      </c>
      <c r="AY348" s="25" t="s">
        <v>148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25" t="s">
        <v>79</v>
      </c>
      <c r="BK348" s="246">
        <f>ROUND(I348*H348,2)</f>
        <v>0</v>
      </c>
      <c r="BL348" s="25" t="s">
        <v>154</v>
      </c>
      <c r="BM348" s="25" t="s">
        <v>582</v>
      </c>
    </row>
    <row r="349" s="1" customFormat="1">
      <c r="B349" s="47"/>
      <c r="C349" s="75"/>
      <c r="D349" s="247" t="s">
        <v>155</v>
      </c>
      <c r="E349" s="75"/>
      <c r="F349" s="248" t="s">
        <v>486</v>
      </c>
      <c r="G349" s="75"/>
      <c r="H349" s="75"/>
      <c r="I349" s="205"/>
      <c r="J349" s="75"/>
      <c r="K349" s="75"/>
      <c r="L349" s="73"/>
      <c r="M349" s="249"/>
      <c r="N349" s="48"/>
      <c r="O349" s="48"/>
      <c r="P349" s="48"/>
      <c r="Q349" s="48"/>
      <c r="R349" s="48"/>
      <c r="S349" s="48"/>
      <c r="T349" s="96"/>
      <c r="AT349" s="25" t="s">
        <v>155</v>
      </c>
      <c r="AU349" s="25" t="s">
        <v>87</v>
      </c>
    </row>
    <row r="350" s="1" customFormat="1" ht="16.5" customHeight="1">
      <c r="B350" s="47"/>
      <c r="C350" s="252" t="s">
        <v>372</v>
      </c>
      <c r="D350" s="252" t="s">
        <v>474</v>
      </c>
      <c r="E350" s="253" t="s">
        <v>583</v>
      </c>
      <c r="F350" s="254" t="s">
        <v>490</v>
      </c>
      <c r="G350" s="255" t="s">
        <v>196</v>
      </c>
      <c r="H350" s="256">
        <v>8</v>
      </c>
      <c r="I350" s="257"/>
      <c r="J350" s="258">
        <f>ROUND(I350*H350,2)</f>
        <v>0</v>
      </c>
      <c r="K350" s="254" t="s">
        <v>160</v>
      </c>
      <c r="L350" s="259"/>
      <c r="M350" s="260" t="s">
        <v>21</v>
      </c>
      <c r="N350" s="261" t="s">
        <v>43</v>
      </c>
      <c r="O350" s="48"/>
      <c r="P350" s="244">
        <f>O350*H350</f>
        <v>0</v>
      </c>
      <c r="Q350" s="244">
        <v>0</v>
      </c>
      <c r="R350" s="244">
        <f>Q350*H350</f>
        <v>0</v>
      </c>
      <c r="S350" s="244">
        <v>0</v>
      </c>
      <c r="T350" s="245">
        <f>S350*H350</f>
        <v>0</v>
      </c>
      <c r="AR350" s="25" t="s">
        <v>166</v>
      </c>
      <c r="AT350" s="25" t="s">
        <v>474</v>
      </c>
      <c r="AU350" s="25" t="s">
        <v>87</v>
      </c>
      <c r="AY350" s="25" t="s">
        <v>148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25" t="s">
        <v>79</v>
      </c>
      <c r="BK350" s="246">
        <f>ROUND(I350*H350,2)</f>
        <v>0</v>
      </c>
      <c r="BL350" s="25" t="s">
        <v>154</v>
      </c>
      <c r="BM350" s="25" t="s">
        <v>584</v>
      </c>
    </row>
    <row r="351" s="1" customFormat="1">
      <c r="B351" s="47"/>
      <c r="C351" s="75"/>
      <c r="D351" s="247" t="s">
        <v>155</v>
      </c>
      <c r="E351" s="75"/>
      <c r="F351" s="248" t="s">
        <v>490</v>
      </c>
      <c r="G351" s="75"/>
      <c r="H351" s="75"/>
      <c r="I351" s="205"/>
      <c r="J351" s="75"/>
      <c r="K351" s="75"/>
      <c r="L351" s="73"/>
      <c r="M351" s="249"/>
      <c r="N351" s="48"/>
      <c r="O351" s="48"/>
      <c r="P351" s="48"/>
      <c r="Q351" s="48"/>
      <c r="R351" s="48"/>
      <c r="S351" s="48"/>
      <c r="T351" s="96"/>
      <c r="AT351" s="25" t="s">
        <v>155</v>
      </c>
      <c r="AU351" s="25" t="s">
        <v>87</v>
      </c>
    </row>
    <row r="352" s="1" customFormat="1" ht="16.5" customHeight="1">
      <c r="B352" s="47"/>
      <c r="C352" s="252" t="s">
        <v>585</v>
      </c>
      <c r="D352" s="252" t="s">
        <v>474</v>
      </c>
      <c r="E352" s="253" t="s">
        <v>586</v>
      </c>
      <c r="F352" s="254" t="s">
        <v>493</v>
      </c>
      <c r="G352" s="255" t="s">
        <v>196</v>
      </c>
      <c r="H352" s="256">
        <v>13</v>
      </c>
      <c r="I352" s="257"/>
      <c r="J352" s="258">
        <f>ROUND(I352*H352,2)</f>
        <v>0</v>
      </c>
      <c r="K352" s="254" t="s">
        <v>160</v>
      </c>
      <c r="L352" s="259"/>
      <c r="M352" s="260" t="s">
        <v>21</v>
      </c>
      <c r="N352" s="261" t="s">
        <v>43</v>
      </c>
      <c r="O352" s="48"/>
      <c r="P352" s="244">
        <f>O352*H352</f>
        <v>0</v>
      </c>
      <c r="Q352" s="244">
        <v>0</v>
      </c>
      <c r="R352" s="244">
        <f>Q352*H352</f>
        <v>0</v>
      </c>
      <c r="S352" s="244">
        <v>0</v>
      </c>
      <c r="T352" s="245">
        <f>S352*H352</f>
        <v>0</v>
      </c>
      <c r="AR352" s="25" t="s">
        <v>166</v>
      </c>
      <c r="AT352" s="25" t="s">
        <v>474</v>
      </c>
      <c r="AU352" s="25" t="s">
        <v>87</v>
      </c>
      <c r="AY352" s="25" t="s">
        <v>148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25" t="s">
        <v>79</v>
      </c>
      <c r="BK352" s="246">
        <f>ROUND(I352*H352,2)</f>
        <v>0</v>
      </c>
      <c r="BL352" s="25" t="s">
        <v>154</v>
      </c>
      <c r="BM352" s="25" t="s">
        <v>587</v>
      </c>
    </row>
    <row r="353" s="1" customFormat="1">
      <c r="B353" s="47"/>
      <c r="C353" s="75"/>
      <c r="D353" s="247" t="s">
        <v>155</v>
      </c>
      <c r="E353" s="75"/>
      <c r="F353" s="248" t="s">
        <v>493</v>
      </c>
      <c r="G353" s="75"/>
      <c r="H353" s="75"/>
      <c r="I353" s="205"/>
      <c r="J353" s="75"/>
      <c r="K353" s="75"/>
      <c r="L353" s="73"/>
      <c r="M353" s="249"/>
      <c r="N353" s="48"/>
      <c r="O353" s="48"/>
      <c r="P353" s="48"/>
      <c r="Q353" s="48"/>
      <c r="R353" s="48"/>
      <c r="S353" s="48"/>
      <c r="T353" s="96"/>
      <c r="AT353" s="25" t="s">
        <v>155</v>
      </c>
      <c r="AU353" s="25" t="s">
        <v>87</v>
      </c>
    </row>
    <row r="354" s="1" customFormat="1" ht="16.5" customHeight="1">
      <c r="B354" s="47"/>
      <c r="C354" s="252" t="s">
        <v>375</v>
      </c>
      <c r="D354" s="252" t="s">
        <v>474</v>
      </c>
      <c r="E354" s="253" t="s">
        <v>588</v>
      </c>
      <c r="F354" s="254" t="s">
        <v>497</v>
      </c>
      <c r="G354" s="255" t="s">
        <v>196</v>
      </c>
      <c r="H354" s="256">
        <v>1</v>
      </c>
      <c r="I354" s="257"/>
      <c r="J354" s="258">
        <f>ROUND(I354*H354,2)</f>
        <v>0</v>
      </c>
      <c r="K354" s="254" t="s">
        <v>160</v>
      </c>
      <c r="L354" s="259"/>
      <c r="M354" s="260" t="s">
        <v>21</v>
      </c>
      <c r="N354" s="261" t="s">
        <v>43</v>
      </c>
      <c r="O354" s="48"/>
      <c r="P354" s="244">
        <f>O354*H354</f>
        <v>0</v>
      </c>
      <c r="Q354" s="244">
        <v>0</v>
      </c>
      <c r="R354" s="244">
        <f>Q354*H354</f>
        <v>0</v>
      </c>
      <c r="S354" s="244">
        <v>0</v>
      </c>
      <c r="T354" s="245">
        <f>S354*H354</f>
        <v>0</v>
      </c>
      <c r="AR354" s="25" t="s">
        <v>166</v>
      </c>
      <c r="AT354" s="25" t="s">
        <v>474</v>
      </c>
      <c r="AU354" s="25" t="s">
        <v>87</v>
      </c>
      <c r="AY354" s="25" t="s">
        <v>148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25" t="s">
        <v>79</v>
      </c>
      <c r="BK354" s="246">
        <f>ROUND(I354*H354,2)</f>
        <v>0</v>
      </c>
      <c r="BL354" s="25" t="s">
        <v>154</v>
      </c>
      <c r="BM354" s="25" t="s">
        <v>589</v>
      </c>
    </row>
    <row r="355" s="1" customFormat="1">
      <c r="B355" s="47"/>
      <c r="C355" s="75"/>
      <c r="D355" s="247" t="s">
        <v>155</v>
      </c>
      <c r="E355" s="75"/>
      <c r="F355" s="248" t="s">
        <v>497</v>
      </c>
      <c r="G355" s="75"/>
      <c r="H355" s="75"/>
      <c r="I355" s="205"/>
      <c r="J355" s="75"/>
      <c r="K355" s="75"/>
      <c r="L355" s="73"/>
      <c r="M355" s="249"/>
      <c r="N355" s="48"/>
      <c r="O355" s="48"/>
      <c r="P355" s="48"/>
      <c r="Q355" s="48"/>
      <c r="R355" s="48"/>
      <c r="S355" s="48"/>
      <c r="T355" s="96"/>
      <c r="AT355" s="25" t="s">
        <v>155</v>
      </c>
      <c r="AU355" s="25" t="s">
        <v>87</v>
      </c>
    </row>
    <row r="356" s="1" customFormat="1" ht="16.5" customHeight="1">
      <c r="B356" s="47"/>
      <c r="C356" s="252" t="s">
        <v>590</v>
      </c>
      <c r="D356" s="252" t="s">
        <v>474</v>
      </c>
      <c r="E356" s="253" t="s">
        <v>591</v>
      </c>
      <c r="F356" s="254" t="s">
        <v>592</v>
      </c>
      <c r="G356" s="255" t="s">
        <v>196</v>
      </c>
      <c r="H356" s="256">
        <v>1</v>
      </c>
      <c r="I356" s="257"/>
      <c r="J356" s="258">
        <f>ROUND(I356*H356,2)</f>
        <v>0</v>
      </c>
      <c r="K356" s="254" t="s">
        <v>160</v>
      </c>
      <c r="L356" s="259"/>
      <c r="M356" s="260" t="s">
        <v>21</v>
      </c>
      <c r="N356" s="261" t="s">
        <v>43</v>
      </c>
      <c r="O356" s="48"/>
      <c r="P356" s="244">
        <f>O356*H356</f>
        <v>0</v>
      </c>
      <c r="Q356" s="244">
        <v>0</v>
      </c>
      <c r="R356" s="244">
        <f>Q356*H356</f>
        <v>0</v>
      </c>
      <c r="S356" s="244">
        <v>0</v>
      </c>
      <c r="T356" s="245">
        <f>S356*H356</f>
        <v>0</v>
      </c>
      <c r="AR356" s="25" t="s">
        <v>166</v>
      </c>
      <c r="AT356" s="25" t="s">
        <v>474</v>
      </c>
      <c r="AU356" s="25" t="s">
        <v>87</v>
      </c>
      <c r="AY356" s="25" t="s">
        <v>148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25" t="s">
        <v>79</v>
      </c>
      <c r="BK356" s="246">
        <f>ROUND(I356*H356,2)</f>
        <v>0</v>
      </c>
      <c r="BL356" s="25" t="s">
        <v>154</v>
      </c>
      <c r="BM356" s="25" t="s">
        <v>593</v>
      </c>
    </row>
    <row r="357" s="1" customFormat="1">
      <c r="B357" s="47"/>
      <c r="C357" s="75"/>
      <c r="D357" s="247" t="s">
        <v>155</v>
      </c>
      <c r="E357" s="75"/>
      <c r="F357" s="248" t="s">
        <v>592</v>
      </c>
      <c r="G357" s="75"/>
      <c r="H357" s="75"/>
      <c r="I357" s="205"/>
      <c r="J357" s="75"/>
      <c r="K357" s="75"/>
      <c r="L357" s="73"/>
      <c r="M357" s="249"/>
      <c r="N357" s="48"/>
      <c r="O357" s="48"/>
      <c r="P357" s="48"/>
      <c r="Q357" s="48"/>
      <c r="R357" s="48"/>
      <c r="S357" s="48"/>
      <c r="T357" s="96"/>
      <c r="AT357" s="25" t="s">
        <v>155</v>
      </c>
      <c r="AU357" s="25" t="s">
        <v>87</v>
      </c>
    </row>
    <row r="358" s="1" customFormat="1" ht="16.5" customHeight="1">
      <c r="B358" s="47"/>
      <c r="C358" s="252" t="s">
        <v>379</v>
      </c>
      <c r="D358" s="252" t="s">
        <v>474</v>
      </c>
      <c r="E358" s="253" t="s">
        <v>594</v>
      </c>
      <c r="F358" s="254" t="s">
        <v>595</v>
      </c>
      <c r="G358" s="255" t="s">
        <v>196</v>
      </c>
      <c r="H358" s="256">
        <v>1</v>
      </c>
      <c r="I358" s="257"/>
      <c r="J358" s="258">
        <f>ROUND(I358*H358,2)</f>
        <v>0</v>
      </c>
      <c r="K358" s="254" t="s">
        <v>160</v>
      </c>
      <c r="L358" s="259"/>
      <c r="M358" s="260" t="s">
        <v>21</v>
      </c>
      <c r="N358" s="261" t="s">
        <v>43</v>
      </c>
      <c r="O358" s="48"/>
      <c r="P358" s="244">
        <f>O358*H358</f>
        <v>0</v>
      </c>
      <c r="Q358" s="244">
        <v>0</v>
      </c>
      <c r="R358" s="244">
        <f>Q358*H358</f>
        <v>0</v>
      </c>
      <c r="S358" s="244">
        <v>0</v>
      </c>
      <c r="T358" s="245">
        <f>S358*H358</f>
        <v>0</v>
      </c>
      <c r="AR358" s="25" t="s">
        <v>166</v>
      </c>
      <c r="AT358" s="25" t="s">
        <v>474</v>
      </c>
      <c r="AU358" s="25" t="s">
        <v>87</v>
      </c>
      <c r="AY358" s="25" t="s">
        <v>148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25" t="s">
        <v>79</v>
      </c>
      <c r="BK358" s="246">
        <f>ROUND(I358*H358,2)</f>
        <v>0</v>
      </c>
      <c r="BL358" s="25" t="s">
        <v>154</v>
      </c>
      <c r="BM358" s="25" t="s">
        <v>596</v>
      </c>
    </row>
    <row r="359" s="1" customFormat="1">
      <c r="B359" s="47"/>
      <c r="C359" s="75"/>
      <c r="D359" s="247" t="s">
        <v>155</v>
      </c>
      <c r="E359" s="75"/>
      <c r="F359" s="248" t="s">
        <v>595</v>
      </c>
      <c r="G359" s="75"/>
      <c r="H359" s="75"/>
      <c r="I359" s="205"/>
      <c r="J359" s="75"/>
      <c r="K359" s="75"/>
      <c r="L359" s="73"/>
      <c r="M359" s="249"/>
      <c r="N359" s="48"/>
      <c r="O359" s="48"/>
      <c r="P359" s="48"/>
      <c r="Q359" s="48"/>
      <c r="R359" s="48"/>
      <c r="S359" s="48"/>
      <c r="T359" s="96"/>
      <c r="AT359" s="25" t="s">
        <v>155</v>
      </c>
      <c r="AU359" s="25" t="s">
        <v>87</v>
      </c>
    </row>
    <row r="360" s="1" customFormat="1" ht="16.5" customHeight="1">
      <c r="B360" s="47"/>
      <c r="C360" s="252" t="s">
        <v>597</v>
      </c>
      <c r="D360" s="252" t="s">
        <v>474</v>
      </c>
      <c r="E360" s="253" t="s">
        <v>598</v>
      </c>
      <c r="F360" s="254" t="s">
        <v>599</v>
      </c>
      <c r="G360" s="255" t="s">
        <v>196</v>
      </c>
      <c r="H360" s="256">
        <v>4</v>
      </c>
      <c r="I360" s="257"/>
      <c r="J360" s="258">
        <f>ROUND(I360*H360,2)</f>
        <v>0</v>
      </c>
      <c r="K360" s="254" t="s">
        <v>160</v>
      </c>
      <c r="L360" s="259"/>
      <c r="M360" s="260" t="s">
        <v>21</v>
      </c>
      <c r="N360" s="261" t="s">
        <v>43</v>
      </c>
      <c r="O360" s="48"/>
      <c r="P360" s="244">
        <f>O360*H360</f>
        <v>0</v>
      </c>
      <c r="Q360" s="244">
        <v>0</v>
      </c>
      <c r="R360" s="244">
        <f>Q360*H360</f>
        <v>0</v>
      </c>
      <c r="S360" s="244">
        <v>0</v>
      </c>
      <c r="T360" s="245">
        <f>S360*H360</f>
        <v>0</v>
      </c>
      <c r="AR360" s="25" t="s">
        <v>166</v>
      </c>
      <c r="AT360" s="25" t="s">
        <v>474</v>
      </c>
      <c r="AU360" s="25" t="s">
        <v>87</v>
      </c>
      <c r="AY360" s="25" t="s">
        <v>148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25" t="s">
        <v>79</v>
      </c>
      <c r="BK360" s="246">
        <f>ROUND(I360*H360,2)</f>
        <v>0</v>
      </c>
      <c r="BL360" s="25" t="s">
        <v>154</v>
      </c>
      <c r="BM360" s="25" t="s">
        <v>600</v>
      </c>
    </row>
    <row r="361" s="1" customFormat="1">
      <c r="B361" s="47"/>
      <c r="C361" s="75"/>
      <c r="D361" s="247" t="s">
        <v>155</v>
      </c>
      <c r="E361" s="75"/>
      <c r="F361" s="248" t="s">
        <v>599</v>
      </c>
      <c r="G361" s="75"/>
      <c r="H361" s="75"/>
      <c r="I361" s="205"/>
      <c r="J361" s="75"/>
      <c r="K361" s="75"/>
      <c r="L361" s="73"/>
      <c r="M361" s="249"/>
      <c r="N361" s="48"/>
      <c r="O361" s="48"/>
      <c r="P361" s="48"/>
      <c r="Q361" s="48"/>
      <c r="R361" s="48"/>
      <c r="S361" s="48"/>
      <c r="T361" s="96"/>
      <c r="AT361" s="25" t="s">
        <v>155</v>
      </c>
      <c r="AU361" s="25" t="s">
        <v>87</v>
      </c>
    </row>
    <row r="362" s="1" customFormat="1" ht="16.5" customHeight="1">
      <c r="B362" s="47"/>
      <c r="C362" s="252" t="s">
        <v>382</v>
      </c>
      <c r="D362" s="252" t="s">
        <v>474</v>
      </c>
      <c r="E362" s="253" t="s">
        <v>601</v>
      </c>
      <c r="F362" s="254" t="s">
        <v>602</v>
      </c>
      <c r="G362" s="255" t="s">
        <v>196</v>
      </c>
      <c r="H362" s="256">
        <v>4</v>
      </c>
      <c r="I362" s="257"/>
      <c r="J362" s="258">
        <f>ROUND(I362*H362,2)</f>
        <v>0</v>
      </c>
      <c r="K362" s="254" t="s">
        <v>160</v>
      </c>
      <c r="L362" s="259"/>
      <c r="M362" s="260" t="s">
        <v>21</v>
      </c>
      <c r="N362" s="261" t="s">
        <v>43</v>
      </c>
      <c r="O362" s="48"/>
      <c r="P362" s="244">
        <f>O362*H362</f>
        <v>0</v>
      </c>
      <c r="Q362" s="244">
        <v>0</v>
      </c>
      <c r="R362" s="244">
        <f>Q362*H362</f>
        <v>0</v>
      </c>
      <c r="S362" s="244">
        <v>0</v>
      </c>
      <c r="T362" s="245">
        <f>S362*H362</f>
        <v>0</v>
      </c>
      <c r="AR362" s="25" t="s">
        <v>166</v>
      </c>
      <c r="AT362" s="25" t="s">
        <v>474</v>
      </c>
      <c r="AU362" s="25" t="s">
        <v>87</v>
      </c>
      <c r="AY362" s="25" t="s">
        <v>148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25" t="s">
        <v>79</v>
      </c>
      <c r="BK362" s="246">
        <f>ROUND(I362*H362,2)</f>
        <v>0</v>
      </c>
      <c r="BL362" s="25" t="s">
        <v>154</v>
      </c>
      <c r="BM362" s="25" t="s">
        <v>603</v>
      </c>
    </row>
    <row r="363" s="1" customFormat="1">
      <c r="B363" s="47"/>
      <c r="C363" s="75"/>
      <c r="D363" s="247" t="s">
        <v>155</v>
      </c>
      <c r="E363" s="75"/>
      <c r="F363" s="248" t="s">
        <v>602</v>
      </c>
      <c r="G363" s="75"/>
      <c r="H363" s="75"/>
      <c r="I363" s="205"/>
      <c r="J363" s="75"/>
      <c r="K363" s="75"/>
      <c r="L363" s="73"/>
      <c r="M363" s="249"/>
      <c r="N363" s="48"/>
      <c r="O363" s="48"/>
      <c r="P363" s="48"/>
      <c r="Q363" s="48"/>
      <c r="R363" s="48"/>
      <c r="S363" s="48"/>
      <c r="T363" s="96"/>
      <c r="AT363" s="25" t="s">
        <v>155</v>
      </c>
      <c r="AU363" s="25" t="s">
        <v>87</v>
      </c>
    </row>
    <row r="364" s="1" customFormat="1" ht="16.5" customHeight="1">
      <c r="B364" s="47"/>
      <c r="C364" s="252" t="s">
        <v>604</v>
      </c>
      <c r="D364" s="252" t="s">
        <v>474</v>
      </c>
      <c r="E364" s="253" t="s">
        <v>605</v>
      </c>
      <c r="F364" s="254" t="s">
        <v>606</v>
      </c>
      <c r="G364" s="255" t="s">
        <v>196</v>
      </c>
      <c r="H364" s="256">
        <v>12</v>
      </c>
      <c r="I364" s="257"/>
      <c r="J364" s="258">
        <f>ROUND(I364*H364,2)</f>
        <v>0</v>
      </c>
      <c r="K364" s="254" t="s">
        <v>160</v>
      </c>
      <c r="L364" s="259"/>
      <c r="M364" s="260" t="s">
        <v>21</v>
      </c>
      <c r="N364" s="261" t="s">
        <v>43</v>
      </c>
      <c r="O364" s="48"/>
      <c r="P364" s="244">
        <f>O364*H364</f>
        <v>0</v>
      </c>
      <c r="Q364" s="244">
        <v>0</v>
      </c>
      <c r="R364" s="244">
        <f>Q364*H364</f>
        <v>0</v>
      </c>
      <c r="S364" s="244">
        <v>0</v>
      </c>
      <c r="T364" s="245">
        <f>S364*H364</f>
        <v>0</v>
      </c>
      <c r="AR364" s="25" t="s">
        <v>166</v>
      </c>
      <c r="AT364" s="25" t="s">
        <v>474</v>
      </c>
      <c r="AU364" s="25" t="s">
        <v>87</v>
      </c>
      <c r="AY364" s="25" t="s">
        <v>148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25" t="s">
        <v>79</v>
      </c>
      <c r="BK364" s="246">
        <f>ROUND(I364*H364,2)</f>
        <v>0</v>
      </c>
      <c r="BL364" s="25" t="s">
        <v>154</v>
      </c>
      <c r="BM364" s="25" t="s">
        <v>607</v>
      </c>
    </row>
    <row r="365" s="1" customFormat="1">
      <c r="B365" s="47"/>
      <c r="C365" s="75"/>
      <c r="D365" s="247" t="s">
        <v>155</v>
      </c>
      <c r="E365" s="75"/>
      <c r="F365" s="248" t="s">
        <v>606</v>
      </c>
      <c r="G365" s="75"/>
      <c r="H365" s="75"/>
      <c r="I365" s="205"/>
      <c r="J365" s="75"/>
      <c r="K365" s="75"/>
      <c r="L365" s="73"/>
      <c r="M365" s="249"/>
      <c r="N365" s="48"/>
      <c r="O365" s="48"/>
      <c r="P365" s="48"/>
      <c r="Q365" s="48"/>
      <c r="R365" s="48"/>
      <c r="S365" s="48"/>
      <c r="T365" s="96"/>
      <c r="AT365" s="25" t="s">
        <v>155</v>
      </c>
      <c r="AU365" s="25" t="s">
        <v>87</v>
      </c>
    </row>
    <row r="366" s="11" customFormat="1" ht="22.32" customHeight="1">
      <c r="B366" s="221"/>
      <c r="C366" s="222"/>
      <c r="D366" s="223" t="s">
        <v>71</v>
      </c>
      <c r="E366" s="250" t="s">
        <v>608</v>
      </c>
      <c r="F366" s="250" t="s">
        <v>609</v>
      </c>
      <c r="G366" s="222"/>
      <c r="H366" s="222"/>
      <c r="I366" s="225"/>
      <c r="J366" s="251">
        <f>BK366</f>
        <v>0</v>
      </c>
      <c r="K366" s="222"/>
      <c r="L366" s="227"/>
      <c r="M366" s="228"/>
      <c r="N366" s="229"/>
      <c r="O366" s="229"/>
      <c r="P366" s="230">
        <f>SUM(P367:P394)</f>
        <v>0</v>
      </c>
      <c r="Q366" s="229"/>
      <c r="R366" s="230">
        <f>SUM(R367:R394)</f>
        <v>0</v>
      </c>
      <c r="S366" s="229"/>
      <c r="T366" s="231">
        <f>SUM(T367:T394)</f>
        <v>0</v>
      </c>
      <c r="AR366" s="232" t="s">
        <v>79</v>
      </c>
      <c r="AT366" s="233" t="s">
        <v>71</v>
      </c>
      <c r="AU366" s="233" t="s">
        <v>81</v>
      </c>
      <c r="AY366" s="232" t="s">
        <v>148</v>
      </c>
      <c r="BK366" s="234">
        <f>SUM(BK367:BK394)</f>
        <v>0</v>
      </c>
    </row>
    <row r="367" s="1" customFormat="1" ht="16.5" customHeight="1">
      <c r="B367" s="47"/>
      <c r="C367" s="252" t="s">
        <v>386</v>
      </c>
      <c r="D367" s="252" t="s">
        <v>474</v>
      </c>
      <c r="E367" s="253" t="s">
        <v>610</v>
      </c>
      <c r="F367" s="254" t="s">
        <v>550</v>
      </c>
      <c r="G367" s="255" t="s">
        <v>196</v>
      </c>
      <c r="H367" s="256">
        <v>1</v>
      </c>
      <c r="I367" s="257"/>
      <c r="J367" s="258">
        <f>ROUND(I367*H367,2)</f>
        <v>0</v>
      </c>
      <c r="K367" s="254" t="s">
        <v>160</v>
      </c>
      <c r="L367" s="259"/>
      <c r="M367" s="260" t="s">
        <v>21</v>
      </c>
      <c r="N367" s="261" t="s">
        <v>43</v>
      </c>
      <c r="O367" s="48"/>
      <c r="P367" s="244">
        <f>O367*H367</f>
        <v>0</v>
      </c>
      <c r="Q367" s="244">
        <v>0</v>
      </c>
      <c r="R367" s="244">
        <f>Q367*H367</f>
        <v>0</v>
      </c>
      <c r="S367" s="244">
        <v>0</v>
      </c>
      <c r="T367" s="245">
        <f>S367*H367</f>
        <v>0</v>
      </c>
      <c r="AR367" s="25" t="s">
        <v>166</v>
      </c>
      <c r="AT367" s="25" t="s">
        <v>474</v>
      </c>
      <c r="AU367" s="25" t="s">
        <v>87</v>
      </c>
      <c r="AY367" s="25" t="s">
        <v>148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25" t="s">
        <v>79</v>
      </c>
      <c r="BK367" s="246">
        <f>ROUND(I367*H367,2)</f>
        <v>0</v>
      </c>
      <c r="BL367" s="25" t="s">
        <v>154</v>
      </c>
      <c r="BM367" s="25" t="s">
        <v>611</v>
      </c>
    </row>
    <row r="368" s="1" customFormat="1">
      <c r="B368" s="47"/>
      <c r="C368" s="75"/>
      <c r="D368" s="247" t="s">
        <v>155</v>
      </c>
      <c r="E368" s="75"/>
      <c r="F368" s="248" t="s">
        <v>550</v>
      </c>
      <c r="G368" s="75"/>
      <c r="H368" s="75"/>
      <c r="I368" s="205"/>
      <c r="J368" s="75"/>
      <c r="K368" s="75"/>
      <c r="L368" s="73"/>
      <c r="M368" s="249"/>
      <c r="N368" s="48"/>
      <c r="O368" s="48"/>
      <c r="P368" s="48"/>
      <c r="Q368" s="48"/>
      <c r="R368" s="48"/>
      <c r="S368" s="48"/>
      <c r="T368" s="96"/>
      <c r="AT368" s="25" t="s">
        <v>155</v>
      </c>
      <c r="AU368" s="25" t="s">
        <v>87</v>
      </c>
    </row>
    <row r="369" s="1" customFormat="1" ht="16.5" customHeight="1">
      <c r="B369" s="47"/>
      <c r="C369" s="252" t="s">
        <v>612</v>
      </c>
      <c r="D369" s="252" t="s">
        <v>474</v>
      </c>
      <c r="E369" s="253" t="s">
        <v>613</v>
      </c>
      <c r="F369" s="254" t="s">
        <v>614</v>
      </c>
      <c r="G369" s="255" t="s">
        <v>196</v>
      </c>
      <c r="H369" s="256">
        <v>1</v>
      </c>
      <c r="I369" s="257"/>
      <c r="J369" s="258">
        <f>ROUND(I369*H369,2)</f>
        <v>0</v>
      </c>
      <c r="K369" s="254" t="s">
        <v>160</v>
      </c>
      <c r="L369" s="259"/>
      <c r="M369" s="260" t="s">
        <v>21</v>
      </c>
      <c r="N369" s="261" t="s">
        <v>43</v>
      </c>
      <c r="O369" s="48"/>
      <c r="P369" s="244">
        <f>O369*H369</f>
        <v>0</v>
      </c>
      <c r="Q369" s="244">
        <v>0</v>
      </c>
      <c r="R369" s="244">
        <f>Q369*H369</f>
        <v>0</v>
      </c>
      <c r="S369" s="244">
        <v>0</v>
      </c>
      <c r="T369" s="245">
        <f>S369*H369</f>
        <v>0</v>
      </c>
      <c r="AR369" s="25" t="s">
        <v>166</v>
      </c>
      <c r="AT369" s="25" t="s">
        <v>474</v>
      </c>
      <c r="AU369" s="25" t="s">
        <v>87</v>
      </c>
      <c r="AY369" s="25" t="s">
        <v>148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25" t="s">
        <v>79</v>
      </c>
      <c r="BK369" s="246">
        <f>ROUND(I369*H369,2)</f>
        <v>0</v>
      </c>
      <c r="BL369" s="25" t="s">
        <v>154</v>
      </c>
      <c r="BM369" s="25" t="s">
        <v>615</v>
      </c>
    </row>
    <row r="370" s="1" customFormat="1">
      <c r="B370" s="47"/>
      <c r="C370" s="75"/>
      <c r="D370" s="247" t="s">
        <v>155</v>
      </c>
      <c r="E370" s="75"/>
      <c r="F370" s="248" t="s">
        <v>614</v>
      </c>
      <c r="G370" s="75"/>
      <c r="H370" s="75"/>
      <c r="I370" s="205"/>
      <c r="J370" s="75"/>
      <c r="K370" s="75"/>
      <c r="L370" s="73"/>
      <c r="M370" s="249"/>
      <c r="N370" s="48"/>
      <c r="O370" s="48"/>
      <c r="P370" s="48"/>
      <c r="Q370" s="48"/>
      <c r="R370" s="48"/>
      <c r="S370" s="48"/>
      <c r="T370" s="96"/>
      <c r="AT370" s="25" t="s">
        <v>155</v>
      </c>
      <c r="AU370" s="25" t="s">
        <v>87</v>
      </c>
    </row>
    <row r="371" s="1" customFormat="1" ht="16.5" customHeight="1">
      <c r="B371" s="47"/>
      <c r="C371" s="252" t="s">
        <v>389</v>
      </c>
      <c r="D371" s="252" t="s">
        <v>474</v>
      </c>
      <c r="E371" s="253" t="s">
        <v>616</v>
      </c>
      <c r="F371" s="254" t="s">
        <v>486</v>
      </c>
      <c r="G371" s="255" t="s">
        <v>196</v>
      </c>
      <c r="H371" s="256">
        <v>1</v>
      </c>
      <c r="I371" s="257"/>
      <c r="J371" s="258">
        <f>ROUND(I371*H371,2)</f>
        <v>0</v>
      </c>
      <c r="K371" s="254" t="s">
        <v>160</v>
      </c>
      <c r="L371" s="259"/>
      <c r="M371" s="260" t="s">
        <v>21</v>
      </c>
      <c r="N371" s="261" t="s">
        <v>43</v>
      </c>
      <c r="O371" s="48"/>
      <c r="P371" s="244">
        <f>O371*H371</f>
        <v>0</v>
      </c>
      <c r="Q371" s="244">
        <v>0</v>
      </c>
      <c r="R371" s="244">
        <f>Q371*H371</f>
        <v>0</v>
      </c>
      <c r="S371" s="244">
        <v>0</v>
      </c>
      <c r="T371" s="245">
        <f>S371*H371</f>
        <v>0</v>
      </c>
      <c r="AR371" s="25" t="s">
        <v>166</v>
      </c>
      <c r="AT371" s="25" t="s">
        <v>474</v>
      </c>
      <c r="AU371" s="25" t="s">
        <v>87</v>
      </c>
      <c r="AY371" s="25" t="s">
        <v>148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25" t="s">
        <v>79</v>
      </c>
      <c r="BK371" s="246">
        <f>ROUND(I371*H371,2)</f>
        <v>0</v>
      </c>
      <c r="BL371" s="25" t="s">
        <v>154</v>
      </c>
      <c r="BM371" s="25" t="s">
        <v>617</v>
      </c>
    </row>
    <row r="372" s="1" customFormat="1">
      <c r="B372" s="47"/>
      <c r="C372" s="75"/>
      <c r="D372" s="247" t="s">
        <v>155</v>
      </c>
      <c r="E372" s="75"/>
      <c r="F372" s="248" t="s">
        <v>486</v>
      </c>
      <c r="G372" s="75"/>
      <c r="H372" s="75"/>
      <c r="I372" s="205"/>
      <c r="J372" s="75"/>
      <c r="K372" s="75"/>
      <c r="L372" s="73"/>
      <c r="M372" s="249"/>
      <c r="N372" s="48"/>
      <c r="O372" s="48"/>
      <c r="P372" s="48"/>
      <c r="Q372" s="48"/>
      <c r="R372" s="48"/>
      <c r="S372" s="48"/>
      <c r="T372" s="96"/>
      <c r="AT372" s="25" t="s">
        <v>155</v>
      </c>
      <c r="AU372" s="25" t="s">
        <v>87</v>
      </c>
    </row>
    <row r="373" s="1" customFormat="1" ht="16.5" customHeight="1">
      <c r="B373" s="47"/>
      <c r="C373" s="252" t="s">
        <v>618</v>
      </c>
      <c r="D373" s="252" t="s">
        <v>474</v>
      </c>
      <c r="E373" s="253" t="s">
        <v>619</v>
      </c>
      <c r="F373" s="254" t="s">
        <v>490</v>
      </c>
      <c r="G373" s="255" t="s">
        <v>196</v>
      </c>
      <c r="H373" s="256">
        <v>4</v>
      </c>
      <c r="I373" s="257"/>
      <c r="J373" s="258">
        <f>ROUND(I373*H373,2)</f>
        <v>0</v>
      </c>
      <c r="K373" s="254" t="s">
        <v>160</v>
      </c>
      <c r="L373" s="259"/>
      <c r="M373" s="260" t="s">
        <v>21</v>
      </c>
      <c r="N373" s="261" t="s">
        <v>43</v>
      </c>
      <c r="O373" s="48"/>
      <c r="P373" s="244">
        <f>O373*H373</f>
        <v>0</v>
      </c>
      <c r="Q373" s="244">
        <v>0</v>
      </c>
      <c r="R373" s="244">
        <f>Q373*H373</f>
        <v>0</v>
      </c>
      <c r="S373" s="244">
        <v>0</v>
      </c>
      <c r="T373" s="245">
        <f>S373*H373</f>
        <v>0</v>
      </c>
      <c r="AR373" s="25" t="s">
        <v>166</v>
      </c>
      <c r="AT373" s="25" t="s">
        <v>474</v>
      </c>
      <c r="AU373" s="25" t="s">
        <v>87</v>
      </c>
      <c r="AY373" s="25" t="s">
        <v>148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25" t="s">
        <v>79</v>
      </c>
      <c r="BK373" s="246">
        <f>ROUND(I373*H373,2)</f>
        <v>0</v>
      </c>
      <c r="BL373" s="25" t="s">
        <v>154</v>
      </c>
      <c r="BM373" s="25" t="s">
        <v>620</v>
      </c>
    </row>
    <row r="374" s="1" customFormat="1">
      <c r="B374" s="47"/>
      <c r="C374" s="75"/>
      <c r="D374" s="247" t="s">
        <v>155</v>
      </c>
      <c r="E374" s="75"/>
      <c r="F374" s="248" t="s">
        <v>490</v>
      </c>
      <c r="G374" s="75"/>
      <c r="H374" s="75"/>
      <c r="I374" s="205"/>
      <c r="J374" s="75"/>
      <c r="K374" s="75"/>
      <c r="L374" s="73"/>
      <c r="M374" s="249"/>
      <c r="N374" s="48"/>
      <c r="O374" s="48"/>
      <c r="P374" s="48"/>
      <c r="Q374" s="48"/>
      <c r="R374" s="48"/>
      <c r="S374" s="48"/>
      <c r="T374" s="96"/>
      <c r="AT374" s="25" t="s">
        <v>155</v>
      </c>
      <c r="AU374" s="25" t="s">
        <v>87</v>
      </c>
    </row>
    <row r="375" s="1" customFormat="1" ht="16.5" customHeight="1">
      <c r="B375" s="47"/>
      <c r="C375" s="252" t="s">
        <v>393</v>
      </c>
      <c r="D375" s="252" t="s">
        <v>474</v>
      </c>
      <c r="E375" s="253" t="s">
        <v>621</v>
      </c>
      <c r="F375" s="254" t="s">
        <v>493</v>
      </c>
      <c r="G375" s="255" t="s">
        <v>196</v>
      </c>
      <c r="H375" s="256">
        <v>9</v>
      </c>
      <c r="I375" s="257"/>
      <c r="J375" s="258">
        <f>ROUND(I375*H375,2)</f>
        <v>0</v>
      </c>
      <c r="K375" s="254" t="s">
        <v>160</v>
      </c>
      <c r="L375" s="259"/>
      <c r="M375" s="260" t="s">
        <v>21</v>
      </c>
      <c r="N375" s="261" t="s">
        <v>43</v>
      </c>
      <c r="O375" s="48"/>
      <c r="P375" s="244">
        <f>O375*H375</f>
        <v>0</v>
      </c>
      <c r="Q375" s="244">
        <v>0</v>
      </c>
      <c r="R375" s="244">
        <f>Q375*H375</f>
        <v>0</v>
      </c>
      <c r="S375" s="244">
        <v>0</v>
      </c>
      <c r="T375" s="245">
        <f>S375*H375</f>
        <v>0</v>
      </c>
      <c r="AR375" s="25" t="s">
        <v>166</v>
      </c>
      <c r="AT375" s="25" t="s">
        <v>474</v>
      </c>
      <c r="AU375" s="25" t="s">
        <v>87</v>
      </c>
      <c r="AY375" s="25" t="s">
        <v>148</v>
      </c>
      <c r="BE375" s="246">
        <f>IF(N375="základní",J375,0)</f>
        <v>0</v>
      </c>
      <c r="BF375" s="246">
        <f>IF(N375="snížená",J375,0)</f>
        <v>0</v>
      </c>
      <c r="BG375" s="246">
        <f>IF(N375="zákl. přenesená",J375,0)</f>
        <v>0</v>
      </c>
      <c r="BH375" s="246">
        <f>IF(N375="sníž. přenesená",J375,0)</f>
        <v>0</v>
      </c>
      <c r="BI375" s="246">
        <f>IF(N375="nulová",J375,0)</f>
        <v>0</v>
      </c>
      <c r="BJ375" s="25" t="s">
        <v>79</v>
      </c>
      <c r="BK375" s="246">
        <f>ROUND(I375*H375,2)</f>
        <v>0</v>
      </c>
      <c r="BL375" s="25" t="s">
        <v>154</v>
      </c>
      <c r="BM375" s="25" t="s">
        <v>622</v>
      </c>
    </row>
    <row r="376" s="1" customFormat="1">
      <c r="B376" s="47"/>
      <c r="C376" s="75"/>
      <c r="D376" s="247" t="s">
        <v>155</v>
      </c>
      <c r="E376" s="75"/>
      <c r="F376" s="248" t="s">
        <v>493</v>
      </c>
      <c r="G376" s="75"/>
      <c r="H376" s="75"/>
      <c r="I376" s="205"/>
      <c r="J376" s="75"/>
      <c r="K376" s="75"/>
      <c r="L376" s="73"/>
      <c r="M376" s="249"/>
      <c r="N376" s="48"/>
      <c r="O376" s="48"/>
      <c r="P376" s="48"/>
      <c r="Q376" s="48"/>
      <c r="R376" s="48"/>
      <c r="S376" s="48"/>
      <c r="T376" s="96"/>
      <c r="AT376" s="25" t="s">
        <v>155</v>
      </c>
      <c r="AU376" s="25" t="s">
        <v>87</v>
      </c>
    </row>
    <row r="377" s="1" customFormat="1" ht="16.5" customHeight="1">
      <c r="B377" s="47"/>
      <c r="C377" s="252" t="s">
        <v>623</v>
      </c>
      <c r="D377" s="252" t="s">
        <v>474</v>
      </c>
      <c r="E377" s="253" t="s">
        <v>624</v>
      </c>
      <c r="F377" s="254" t="s">
        <v>625</v>
      </c>
      <c r="G377" s="255" t="s">
        <v>196</v>
      </c>
      <c r="H377" s="256">
        <v>1</v>
      </c>
      <c r="I377" s="257"/>
      <c r="J377" s="258">
        <f>ROUND(I377*H377,2)</f>
        <v>0</v>
      </c>
      <c r="K377" s="254" t="s">
        <v>160</v>
      </c>
      <c r="L377" s="259"/>
      <c r="M377" s="260" t="s">
        <v>21</v>
      </c>
      <c r="N377" s="261" t="s">
        <v>43</v>
      </c>
      <c r="O377" s="48"/>
      <c r="P377" s="244">
        <f>O377*H377</f>
        <v>0</v>
      </c>
      <c r="Q377" s="244">
        <v>0</v>
      </c>
      <c r="R377" s="244">
        <f>Q377*H377</f>
        <v>0</v>
      </c>
      <c r="S377" s="244">
        <v>0</v>
      </c>
      <c r="T377" s="245">
        <f>S377*H377</f>
        <v>0</v>
      </c>
      <c r="AR377" s="25" t="s">
        <v>166</v>
      </c>
      <c r="AT377" s="25" t="s">
        <v>474</v>
      </c>
      <c r="AU377" s="25" t="s">
        <v>87</v>
      </c>
      <c r="AY377" s="25" t="s">
        <v>148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25" t="s">
        <v>79</v>
      </c>
      <c r="BK377" s="246">
        <f>ROUND(I377*H377,2)</f>
        <v>0</v>
      </c>
      <c r="BL377" s="25" t="s">
        <v>154</v>
      </c>
      <c r="BM377" s="25" t="s">
        <v>626</v>
      </c>
    </row>
    <row r="378" s="1" customFormat="1">
      <c r="B378" s="47"/>
      <c r="C378" s="75"/>
      <c r="D378" s="247" t="s">
        <v>155</v>
      </c>
      <c r="E378" s="75"/>
      <c r="F378" s="248" t="s">
        <v>625</v>
      </c>
      <c r="G378" s="75"/>
      <c r="H378" s="75"/>
      <c r="I378" s="205"/>
      <c r="J378" s="75"/>
      <c r="K378" s="75"/>
      <c r="L378" s="73"/>
      <c r="M378" s="249"/>
      <c r="N378" s="48"/>
      <c r="O378" s="48"/>
      <c r="P378" s="48"/>
      <c r="Q378" s="48"/>
      <c r="R378" s="48"/>
      <c r="S378" s="48"/>
      <c r="T378" s="96"/>
      <c r="AT378" s="25" t="s">
        <v>155</v>
      </c>
      <c r="AU378" s="25" t="s">
        <v>87</v>
      </c>
    </row>
    <row r="379" s="1" customFormat="1" ht="16.5" customHeight="1">
      <c r="B379" s="47"/>
      <c r="C379" s="252" t="s">
        <v>396</v>
      </c>
      <c r="D379" s="252" t="s">
        <v>474</v>
      </c>
      <c r="E379" s="253" t="s">
        <v>627</v>
      </c>
      <c r="F379" s="254" t="s">
        <v>628</v>
      </c>
      <c r="G379" s="255" t="s">
        <v>196</v>
      </c>
      <c r="H379" s="256">
        <v>2</v>
      </c>
      <c r="I379" s="257"/>
      <c r="J379" s="258">
        <f>ROUND(I379*H379,2)</f>
        <v>0</v>
      </c>
      <c r="K379" s="254" t="s">
        <v>160</v>
      </c>
      <c r="L379" s="259"/>
      <c r="M379" s="260" t="s">
        <v>21</v>
      </c>
      <c r="N379" s="261" t="s">
        <v>43</v>
      </c>
      <c r="O379" s="48"/>
      <c r="P379" s="244">
        <f>O379*H379</f>
        <v>0</v>
      </c>
      <c r="Q379" s="244">
        <v>0</v>
      </c>
      <c r="R379" s="244">
        <f>Q379*H379</f>
        <v>0</v>
      </c>
      <c r="S379" s="244">
        <v>0</v>
      </c>
      <c r="T379" s="245">
        <f>S379*H379</f>
        <v>0</v>
      </c>
      <c r="AR379" s="25" t="s">
        <v>166</v>
      </c>
      <c r="AT379" s="25" t="s">
        <v>474</v>
      </c>
      <c r="AU379" s="25" t="s">
        <v>87</v>
      </c>
      <c r="AY379" s="25" t="s">
        <v>148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25" t="s">
        <v>79</v>
      </c>
      <c r="BK379" s="246">
        <f>ROUND(I379*H379,2)</f>
        <v>0</v>
      </c>
      <c r="BL379" s="25" t="s">
        <v>154</v>
      </c>
      <c r="BM379" s="25" t="s">
        <v>629</v>
      </c>
    </row>
    <row r="380" s="1" customFormat="1">
      <c r="B380" s="47"/>
      <c r="C380" s="75"/>
      <c r="D380" s="247" t="s">
        <v>155</v>
      </c>
      <c r="E380" s="75"/>
      <c r="F380" s="248" t="s">
        <v>628</v>
      </c>
      <c r="G380" s="75"/>
      <c r="H380" s="75"/>
      <c r="I380" s="205"/>
      <c r="J380" s="75"/>
      <c r="K380" s="75"/>
      <c r="L380" s="73"/>
      <c r="M380" s="249"/>
      <c r="N380" s="48"/>
      <c r="O380" s="48"/>
      <c r="P380" s="48"/>
      <c r="Q380" s="48"/>
      <c r="R380" s="48"/>
      <c r="S380" s="48"/>
      <c r="T380" s="96"/>
      <c r="AT380" s="25" t="s">
        <v>155</v>
      </c>
      <c r="AU380" s="25" t="s">
        <v>87</v>
      </c>
    </row>
    <row r="381" s="1" customFormat="1" ht="16.5" customHeight="1">
      <c r="B381" s="47"/>
      <c r="C381" s="252" t="s">
        <v>630</v>
      </c>
      <c r="D381" s="252" t="s">
        <v>474</v>
      </c>
      <c r="E381" s="253" t="s">
        <v>631</v>
      </c>
      <c r="F381" s="254" t="s">
        <v>602</v>
      </c>
      <c r="G381" s="255" t="s">
        <v>196</v>
      </c>
      <c r="H381" s="256">
        <v>8</v>
      </c>
      <c r="I381" s="257"/>
      <c r="J381" s="258">
        <f>ROUND(I381*H381,2)</f>
        <v>0</v>
      </c>
      <c r="K381" s="254" t="s">
        <v>160</v>
      </c>
      <c r="L381" s="259"/>
      <c r="M381" s="260" t="s">
        <v>21</v>
      </c>
      <c r="N381" s="261" t="s">
        <v>43</v>
      </c>
      <c r="O381" s="48"/>
      <c r="P381" s="244">
        <f>O381*H381</f>
        <v>0</v>
      </c>
      <c r="Q381" s="244">
        <v>0</v>
      </c>
      <c r="R381" s="244">
        <f>Q381*H381</f>
        <v>0</v>
      </c>
      <c r="S381" s="244">
        <v>0</v>
      </c>
      <c r="T381" s="245">
        <f>S381*H381</f>
        <v>0</v>
      </c>
      <c r="AR381" s="25" t="s">
        <v>166</v>
      </c>
      <c r="AT381" s="25" t="s">
        <v>474</v>
      </c>
      <c r="AU381" s="25" t="s">
        <v>87</v>
      </c>
      <c r="AY381" s="25" t="s">
        <v>148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25" t="s">
        <v>79</v>
      </c>
      <c r="BK381" s="246">
        <f>ROUND(I381*H381,2)</f>
        <v>0</v>
      </c>
      <c r="BL381" s="25" t="s">
        <v>154</v>
      </c>
      <c r="BM381" s="25" t="s">
        <v>632</v>
      </c>
    </row>
    <row r="382" s="1" customFormat="1">
      <c r="B382" s="47"/>
      <c r="C382" s="75"/>
      <c r="D382" s="247" t="s">
        <v>155</v>
      </c>
      <c r="E382" s="75"/>
      <c r="F382" s="248" t="s">
        <v>602</v>
      </c>
      <c r="G382" s="75"/>
      <c r="H382" s="75"/>
      <c r="I382" s="205"/>
      <c r="J382" s="75"/>
      <c r="K382" s="75"/>
      <c r="L382" s="73"/>
      <c r="M382" s="249"/>
      <c r="N382" s="48"/>
      <c r="O382" s="48"/>
      <c r="P382" s="48"/>
      <c r="Q382" s="48"/>
      <c r="R382" s="48"/>
      <c r="S382" s="48"/>
      <c r="T382" s="96"/>
      <c r="AT382" s="25" t="s">
        <v>155</v>
      </c>
      <c r="AU382" s="25" t="s">
        <v>87</v>
      </c>
    </row>
    <row r="383" s="1" customFormat="1" ht="16.5" customHeight="1">
      <c r="B383" s="47"/>
      <c r="C383" s="252" t="s">
        <v>400</v>
      </c>
      <c r="D383" s="252" t="s">
        <v>474</v>
      </c>
      <c r="E383" s="253" t="s">
        <v>633</v>
      </c>
      <c r="F383" s="254" t="s">
        <v>511</v>
      </c>
      <c r="G383" s="255" t="s">
        <v>196</v>
      </c>
      <c r="H383" s="256">
        <v>4</v>
      </c>
      <c r="I383" s="257"/>
      <c r="J383" s="258">
        <f>ROUND(I383*H383,2)</f>
        <v>0</v>
      </c>
      <c r="K383" s="254" t="s">
        <v>160</v>
      </c>
      <c r="L383" s="259"/>
      <c r="M383" s="260" t="s">
        <v>21</v>
      </c>
      <c r="N383" s="261" t="s">
        <v>43</v>
      </c>
      <c r="O383" s="48"/>
      <c r="P383" s="244">
        <f>O383*H383</f>
        <v>0</v>
      </c>
      <c r="Q383" s="244">
        <v>0</v>
      </c>
      <c r="R383" s="244">
        <f>Q383*H383</f>
        <v>0</v>
      </c>
      <c r="S383" s="244">
        <v>0</v>
      </c>
      <c r="T383" s="245">
        <f>S383*H383</f>
        <v>0</v>
      </c>
      <c r="AR383" s="25" t="s">
        <v>166</v>
      </c>
      <c r="AT383" s="25" t="s">
        <v>474</v>
      </c>
      <c r="AU383" s="25" t="s">
        <v>87</v>
      </c>
      <c r="AY383" s="25" t="s">
        <v>148</v>
      </c>
      <c r="BE383" s="246">
        <f>IF(N383="základní",J383,0)</f>
        <v>0</v>
      </c>
      <c r="BF383" s="246">
        <f>IF(N383="snížená",J383,0)</f>
        <v>0</v>
      </c>
      <c r="BG383" s="246">
        <f>IF(N383="zákl. přenesená",J383,0)</f>
        <v>0</v>
      </c>
      <c r="BH383" s="246">
        <f>IF(N383="sníž. přenesená",J383,0)</f>
        <v>0</v>
      </c>
      <c r="BI383" s="246">
        <f>IF(N383="nulová",J383,0)</f>
        <v>0</v>
      </c>
      <c r="BJ383" s="25" t="s">
        <v>79</v>
      </c>
      <c r="BK383" s="246">
        <f>ROUND(I383*H383,2)</f>
        <v>0</v>
      </c>
      <c r="BL383" s="25" t="s">
        <v>154</v>
      </c>
      <c r="BM383" s="25" t="s">
        <v>634</v>
      </c>
    </row>
    <row r="384" s="1" customFormat="1">
      <c r="B384" s="47"/>
      <c r="C384" s="75"/>
      <c r="D384" s="247" t="s">
        <v>155</v>
      </c>
      <c r="E384" s="75"/>
      <c r="F384" s="248" t="s">
        <v>511</v>
      </c>
      <c r="G384" s="75"/>
      <c r="H384" s="75"/>
      <c r="I384" s="205"/>
      <c r="J384" s="75"/>
      <c r="K384" s="75"/>
      <c r="L384" s="73"/>
      <c r="M384" s="249"/>
      <c r="N384" s="48"/>
      <c r="O384" s="48"/>
      <c r="P384" s="48"/>
      <c r="Q384" s="48"/>
      <c r="R384" s="48"/>
      <c r="S384" s="48"/>
      <c r="T384" s="96"/>
      <c r="AT384" s="25" t="s">
        <v>155</v>
      </c>
      <c r="AU384" s="25" t="s">
        <v>87</v>
      </c>
    </row>
    <row r="385" s="1" customFormat="1" ht="16.5" customHeight="1">
      <c r="B385" s="47"/>
      <c r="C385" s="252" t="s">
        <v>635</v>
      </c>
      <c r="D385" s="252" t="s">
        <v>474</v>
      </c>
      <c r="E385" s="253" t="s">
        <v>636</v>
      </c>
      <c r="F385" s="254" t="s">
        <v>514</v>
      </c>
      <c r="G385" s="255" t="s">
        <v>196</v>
      </c>
      <c r="H385" s="256">
        <v>10</v>
      </c>
      <c r="I385" s="257"/>
      <c r="J385" s="258">
        <f>ROUND(I385*H385,2)</f>
        <v>0</v>
      </c>
      <c r="K385" s="254" t="s">
        <v>160</v>
      </c>
      <c r="L385" s="259"/>
      <c r="M385" s="260" t="s">
        <v>21</v>
      </c>
      <c r="N385" s="261" t="s">
        <v>43</v>
      </c>
      <c r="O385" s="48"/>
      <c r="P385" s="244">
        <f>O385*H385</f>
        <v>0</v>
      </c>
      <c r="Q385" s="244">
        <v>0</v>
      </c>
      <c r="R385" s="244">
        <f>Q385*H385</f>
        <v>0</v>
      </c>
      <c r="S385" s="244">
        <v>0</v>
      </c>
      <c r="T385" s="245">
        <f>S385*H385</f>
        <v>0</v>
      </c>
      <c r="AR385" s="25" t="s">
        <v>166</v>
      </c>
      <c r="AT385" s="25" t="s">
        <v>474</v>
      </c>
      <c r="AU385" s="25" t="s">
        <v>87</v>
      </c>
      <c r="AY385" s="25" t="s">
        <v>148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25" t="s">
        <v>79</v>
      </c>
      <c r="BK385" s="246">
        <f>ROUND(I385*H385,2)</f>
        <v>0</v>
      </c>
      <c r="BL385" s="25" t="s">
        <v>154</v>
      </c>
      <c r="BM385" s="25" t="s">
        <v>637</v>
      </c>
    </row>
    <row r="386" s="1" customFormat="1">
      <c r="B386" s="47"/>
      <c r="C386" s="75"/>
      <c r="D386" s="247" t="s">
        <v>155</v>
      </c>
      <c r="E386" s="75"/>
      <c r="F386" s="248" t="s">
        <v>514</v>
      </c>
      <c r="G386" s="75"/>
      <c r="H386" s="75"/>
      <c r="I386" s="205"/>
      <c r="J386" s="75"/>
      <c r="K386" s="75"/>
      <c r="L386" s="73"/>
      <c r="M386" s="249"/>
      <c r="N386" s="48"/>
      <c r="O386" s="48"/>
      <c r="P386" s="48"/>
      <c r="Q386" s="48"/>
      <c r="R386" s="48"/>
      <c r="S386" s="48"/>
      <c r="T386" s="96"/>
      <c r="AT386" s="25" t="s">
        <v>155</v>
      </c>
      <c r="AU386" s="25" t="s">
        <v>87</v>
      </c>
    </row>
    <row r="387" s="1" customFormat="1" ht="16.5" customHeight="1">
      <c r="B387" s="47"/>
      <c r="C387" s="252" t="s">
        <v>403</v>
      </c>
      <c r="D387" s="252" t="s">
        <v>474</v>
      </c>
      <c r="E387" s="253" t="s">
        <v>638</v>
      </c>
      <c r="F387" s="254" t="s">
        <v>518</v>
      </c>
      <c r="G387" s="255" t="s">
        <v>196</v>
      </c>
      <c r="H387" s="256">
        <v>2</v>
      </c>
      <c r="I387" s="257"/>
      <c r="J387" s="258">
        <f>ROUND(I387*H387,2)</f>
        <v>0</v>
      </c>
      <c r="K387" s="254" t="s">
        <v>160</v>
      </c>
      <c r="L387" s="259"/>
      <c r="M387" s="260" t="s">
        <v>21</v>
      </c>
      <c r="N387" s="261" t="s">
        <v>43</v>
      </c>
      <c r="O387" s="48"/>
      <c r="P387" s="244">
        <f>O387*H387</f>
        <v>0</v>
      </c>
      <c r="Q387" s="244">
        <v>0</v>
      </c>
      <c r="R387" s="244">
        <f>Q387*H387</f>
        <v>0</v>
      </c>
      <c r="S387" s="244">
        <v>0</v>
      </c>
      <c r="T387" s="245">
        <f>S387*H387</f>
        <v>0</v>
      </c>
      <c r="AR387" s="25" t="s">
        <v>166</v>
      </c>
      <c r="AT387" s="25" t="s">
        <v>474</v>
      </c>
      <c r="AU387" s="25" t="s">
        <v>87</v>
      </c>
      <c r="AY387" s="25" t="s">
        <v>148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25" t="s">
        <v>79</v>
      </c>
      <c r="BK387" s="246">
        <f>ROUND(I387*H387,2)</f>
        <v>0</v>
      </c>
      <c r="BL387" s="25" t="s">
        <v>154</v>
      </c>
      <c r="BM387" s="25" t="s">
        <v>639</v>
      </c>
    </row>
    <row r="388" s="1" customFormat="1">
      <c r="B388" s="47"/>
      <c r="C388" s="75"/>
      <c r="D388" s="247" t="s">
        <v>155</v>
      </c>
      <c r="E388" s="75"/>
      <c r="F388" s="248" t="s">
        <v>518</v>
      </c>
      <c r="G388" s="75"/>
      <c r="H388" s="75"/>
      <c r="I388" s="205"/>
      <c r="J388" s="75"/>
      <c r="K388" s="75"/>
      <c r="L388" s="73"/>
      <c r="M388" s="249"/>
      <c r="N388" s="48"/>
      <c r="O388" s="48"/>
      <c r="P388" s="48"/>
      <c r="Q388" s="48"/>
      <c r="R388" s="48"/>
      <c r="S388" s="48"/>
      <c r="T388" s="96"/>
      <c r="AT388" s="25" t="s">
        <v>155</v>
      </c>
      <c r="AU388" s="25" t="s">
        <v>87</v>
      </c>
    </row>
    <row r="389" s="1" customFormat="1" ht="16.5" customHeight="1">
      <c r="B389" s="47"/>
      <c r="C389" s="252" t="s">
        <v>640</v>
      </c>
      <c r="D389" s="252" t="s">
        <v>474</v>
      </c>
      <c r="E389" s="253" t="s">
        <v>641</v>
      </c>
      <c r="F389" s="254" t="s">
        <v>642</v>
      </c>
      <c r="G389" s="255" t="s">
        <v>196</v>
      </c>
      <c r="H389" s="256">
        <v>2</v>
      </c>
      <c r="I389" s="257"/>
      <c r="J389" s="258">
        <f>ROUND(I389*H389,2)</f>
        <v>0</v>
      </c>
      <c r="K389" s="254" t="s">
        <v>160</v>
      </c>
      <c r="L389" s="259"/>
      <c r="M389" s="260" t="s">
        <v>21</v>
      </c>
      <c r="N389" s="261" t="s">
        <v>43</v>
      </c>
      <c r="O389" s="48"/>
      <c r="P389" s="244">
        <f>O389*H389</f>
        <v>0</v>
      </c>
      <c r="Q389" s="244">
        <v>0</v>
      </c>
      <c r="R389" s="244">
        <f>Q389*H389</f>
        <v>0</v>
      </c>
      <c r="S389" s="244">
        <v>0</v>
      </c>
      <c r="T389" s="245">
        <f>S389*H389</f>
        <v>0</v>
      </c>
      <c r="AR389" s="25" t="s">
        <v>166</v>
      </c>
      <c r="AT389" s="25" t="s">
        <v>474</v>
      </c>
      <c r="AU389" s="25" t="s">
        <v>87</v>
      </c>
      <c r="AY389" s="25" t="s">
        <v>148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25" t="s">
        <v>79</v>
      </c>
      <c r="BK389" s="246">
        <f>ROUND(I389*H389,2)</f>
        <v>0</v>
      </c>
      <c r="BL389" s="25" t="s">
        <v>154</v>
      </c>
      <c r="BM389" s="25" t="s">
        <v>643</v>
      </c>
    </row>
    <row r="390" s="1" customFormat="1">
      <c r="B390" s="47"/>
      <c r="C390" s="75"/>
      <c r="D390" s="247" t="s">
        <v>155</v>
      </c>
      <c r="E390" s="75"/>
      <c r="F390" s="248" t="s">
        <v>642</v>
      </c>
      <c r="G390" s="75"/>
      <c r="H390" s="75"/>
      <c r="I390" s="205"/>
      <c r="J390" s="75"/>
      <c r="K390" s="75"/>
      <c r="L390" s="73"/>
      <c r="M390" s="249"/>
      <c r="N390" s="48"/>
      <c r="O390" s="48"/>
      <c r="P390" s="48"/>
      <c r="Q390" s="48"/>
      <c r="R390" s="48"/>
      <c r="S390" s="48"/>
      <c r="T390" s="96"/>
      <c r="AT390" s="25" t="s">
        <v>155</v>
      </c>
      <c r="AU390" s="25" t="s">
        <v>87</v>
      </c>
    </row>
    <row r="391" s="1" customFormat="1" ht="16.5" customHeight="1">
      <c r="B391" s="47"/>
      <c r="C391" s="252" t="s">
        <v>407</v>
      </c>
      <c r="D391" s="252" t="s">
        <v>474</v>
      </c>
      <c r="E391" s="253" t="s">
        <v>644</v>
      </c>
      <c r="F391" s="254" t="s">
        <v>645</v>
      </c>
      <c r="G391" s="255" t="s">
        <v>196</v>
      </c>
      <c r="H391" s="256">
        <v>3</v>
      </c>
      <c r="I391" s="257"/>
      <c r="J391" s="258">
        <f>ROUND(I391*H391,2)</f>
        <v>0</v>
      </c>
      <c r="K391" s="254" t="s">
        <v>160</v>
      </c>
      <c r="L391" s="259"/>
      <c r="M391" s="260" t="s">
        <v>21</v>
      </c>
      <c r="N391" s="261" t="s">
        <v>43</v>
      </c>
      <c r="O391" s="48"/>
      <c r="P391" s="244">
        <f>O391*H391</f>
        <v>0</v>
      </c>
      <c r="Q391" s="244">
        <v>0</v>
      </c>
      <c r="R391" s="244">
        <f>Q391*H391</f>
        <v>0</v>
      </c>
      <c r="S391" s="244">
        <v>0</v>
      </c>
      <c r="T391" s="245">
        <f>S391*H391</f>
        <v>0</v>
      </c>
      <c r="AR391" s="25" t="s">
        <v>166</v>
      </c>
      <c r="AT391" s="25" t="s">
        <v>474</v>
      </c>
      <c r="AU391" s="25" t="s">
        <v>87</v>
      </c>
      <c r="AY391" s="25" t="s">
        <v>148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25" t="s">
        <v>79</v>
      </c>
      <c r="BK391" s="246">
        <f>ROUND(I391*H391,2)</f>
        <v>0</v>
      </c>
      <c r="BL391" s="25" t="s">
        <v>154</v>
      </c>
      <c r="BM391" s="25" t="s">
        <v>646</v>
      </c>
    </row>
    <row r="392" s="1" customFormat="1">
      <c r="B392" s="47"/>
      <c r="C392" s="75"/>
      <c r="D392" s="247" t="s">
        <v>155</v>
      </c>
      <c r="E392" s="75"/>
      <c r="F392" s="248" t="s">
        <v>645</v>
      </c>
      <c r="G392" s="75"/>
      <c r="H392" s="75"/>
      <c r="I392" s="205"/>
      <c r="J392" s="75"/>
      <c r="K392" s="75"/>
      <c r="L392" s="73"/>
      <c r="M392" s="249"/>
      <c r="N392" s="48"/>
      <c r="O392" s="48"/>
      <c r="P392" s="48"/>
      <c r="Q392" s="48"/>
      <c r="R392" s="48"/>
      <c r="S392" s="48"/>
      <c r="T392" s="96"/>
      <c r="AT392" s="25" t="s">
        <v>155</v>
      </c>
      <c r="AU392" s="25" t="s">
        <v>87</v>
      </c>
    </row>
    <row r="393" s="1" customFormat="1" ht="16.5" customHeight="1">
      <c r="B393" s="47"/>
      <c r="C393" s="252" t="s">
        <v>647</v>
      </c>
      <c r="D393" s="252" t="s">
        <v>474</v>
      </c>
      <c r="E393" s="253" t="s">
        <v>648</v>
      </c>
      <c r="F393" s="254" t="s">
        <v>649</v>
      </c>
      <c r="G393" s="255" t="s">
        <v>196</v>
      </c>
      <c r="H393" s="256">
        <v>3</v>
      </c>
      <c r="I393" s="257"/>
      <c r="J393" s="258">
        <f>ROUND(I393*H393,2)</f>
        <v>0</v>
      </c>
      <c r="K393" s="254" t="s">
        <v>160</v>
      </c>
      <c r="L393" s="259"/>
      <c r="M393" s="260" t="s">
        <v>21</v>
      </c>
      <c r="N393" s="261" t="s">
        <v>43</v>
      </c>
      <c r="O393" s="48"/>
      <c r="P393" s="244">
        <f>O393*H393</f>
        <v>0</v>
      </c>
      <c r="Q393" s="244">
        <v>0</v>
      </c>
      <c r="R393" s="244">
        <f>Q393*H393</f>
        <v>0</v>
      </c>
      <c r="S393" s="244">
        <v>0</v>
      </c>
      <c r="T393" s="245">
        <f>S393*H393</f>
        <v>0</v>
      </c>
      <c r="AR393" s="25" t="s">
        <v>166</v>
      </c>
      <c r="AT393" s="25" t="s">
        <v>474</v>
      </c>
      <c r="AU393" s="25" t="s">
        <v>87</v>
      </c>
      <c r="AY393" s="25" t="s">
        <v>148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25" t="s">
        <v>79</v>
      </c>
      <c r="BK393" s="246">
        <f>ROUND(I393*H393,2)</f>
        <v>0</v>
      </c>
      <c r="BL393" s="25" t="s">
        <v>154</v>
      </c>
      <c r="BM393" s="25" t="s">
        <v>650</v>
      </c>
    </row>
    <row r="394" s="1" customFormat="1">
      <c r="B394" s="47"/>
      <c r="C394" s="75"/>
      <c r="D394" s="247" t="s">
        <v>155</v>
      </c>
      <c r="E394" s="75"/>
      <c r="F394" s="248" t="s">
        <v>649</v>
      </c>
      <c r="G394" s="75"/>
      <c r="H394" s="75"/>
      <c r="I394" s="205"/>
      <c r="J394" s="75"/>
      <c r="K394" s="75"/>
      <c r="L394" s="73"/>
      <c r="M394" s="249"/>
      <c r="N394" s="48"/>
      <c r="O394" s="48"/>
      <c r="P394" s="48"/>
      <c r="Q394" s="48"/>
      <c r="R394" s="48"/>
      <c r="S394" s="48"/>
      <c r="T394" s="96"/>
      <c r="AT394" s="25" t="s">
        <v>155</v>
      </c>
      <c r="AU394" s="25" t="s">
        <v>87</v>
      </c>
    </row>
    <row r="395" s="11" customFormat="1" ht="37.44001" customHeight="1">
      <c r="B395" s="221"/>
      <c r="C395" s="222"/>
      <c r="D395" s="223" t="s">
        <v>71</v>
      </c>
      <c r="E395" s="224" t="s">
        <v>651</v>
      </c>
      <c r="F395" s="224" t="s">
        <v>652</v>
      </c>
      <c r="G395" s="222"/>
      <c r="H395" s="222"/>
      <c r="I395" s="225"/>
      <c r="J395" s="226">
        <f>BK395</f>
        <v>0</v>
      </c>
      <c r="K395" s="222"/>
      <c r="L395" s="227"/>
      <c r="M395" s="228"/>
      <c r="N395" s="229"/>
      <c r="O395" s="229"/>
      <c r="P395" s="230">
        <f>SUM(P396:P399)</f>
        <v>0</v>
      </c>
      <c r="Q395" s="229"/>
      <c r="R395" s="230">
        <f>SUM(R396:R399)</f>
        <v>0</v>
      </c>
      <c r="S395" s="229"/>
      <c r="T395" s="231">
        <f>SUM(T396:T399)</f>
        <v>0</v>
      </c>
      <c r="AR395" s="232" t="s">
        <v>79</v>
      </c>
      <c r="AT395" s="233" t="s">
        <v>71</v>
      </c>
      <c r="AU395" s="233" t="s">
        <v>72</v>
      </c>
      <c r="AY395" s="232" t="s">
        <v>148</v>
      </c>
      <c r="BK395" s="234">
        <f>SUM(BK396:BK399)</f>
        <v>0</v>
      </c>
    </row>
    <row r="396" s="1" customFormat="1" ht="16.5" customHeight="1">
      <c r="B396" s="47"/>
      <c r="C396" s="235" t="s">
        <v>410</v>
      </c>
      <c r="D396" s="235" t="s">
        <v>149</v>
      </c>
      <c r="E396" s="236" t="s">
        <v>653</v>
      </c>
      <c r="F396" s="237" t="s">
        <v>654</v>
      </c>
      <c r="G396" s="238" t="s">
        <v>316</v>
      </c>
      <c r="H396" s="239">
        <v>300</v>
      </c>
      <c r="I396" s="240"/>
      <c r="J396" s="241">
        <f>ROUND(I396*H396,2)</f>
        <v>0</v>
      </c>
      <c r="K396" s="237" t="s">
        <v>153</v>
      </c>
      <c r="L396" s="73"/>
      <c r="M396" s="242" t="s">
        <v>21</v>
      </c>
      <c r="N396" s="243" t="s">
        <v>43</v>
      </c>
      <c r="O396" s="48"/>
      <c r="P396" s="244">
        <f>O396*H396</f>
        <v>0</v>
      </c>
      <c r="Q396" s="244">
        <v>0</v>
      </c>
      <c r="R396" s="244">
        <f>Q396*H396</f>
        <v>0</v>
      </c>
      <c r="S396" s="244">
        <v>0</v>
      </c>
      <c r="T396" s="245">
        <f>S396*H396</f>
        <v>0</v>
      </c>
      <c r="AR396" s="25" t="s">
        <v>154</v>
      </c>
      <c r="AT396" s="25" t="s">
        <v>149</v>
      </c>
      <c r="AU396" s="25" t="s">
        <v>79</v>
      </c>
      <c r="AY396" s="25" t="s">
        <v>148</v>
      </c>
      <c r="BE396" s="246">
        <f>IF(N396="základní",J396,0)</f>
        <v>0</v>
      </c>
      <c r="BF396" s="246">
        <f>IF(N396="snížená",J396,0)</f>
        <v>0</v>
      </c>
      <c r="BG396" s="246">
        <f>IF(N396="zákl. přenesená",J396,0)</f>
        <v>0</v>
      </c>
      <c r="BH396" s="246">
        <f>IF(N396="sníž. přenesená",J396,0)</f>
        <v>0</v>
      </c>
      <c r="BI396" s="246">
        <f>IF(N396="nulová",J396,0)</f>
        <v>0</v>
      </c>
      <c r="BJ396" s="25" t="s">
        <v>79</v>
      </c>
      <c r="BK396" s="246">
        <f>ROUND(I396*H396,2)</f>
        <v>0</v>
      </c>
      <c r="BL396" s="25" t="s">
        <v>154</v>
      </c>
      <c r="BM396" s="25" t="s">
        <v>655</v>
      </c>
    </row>
    <row r="397" s="1" customFormat="1">
      <c r="B397" s="47"/>
      <c r="C397" s="75"/>
      <c r="D397" s="247" t="s">
        <v>155</v>
      </c>
      <c r="E397" s="75"/>
      <c r="F397" s="248" t="s">
        <v>654</v>
      </c>
      <c r="G397" s="75"/>
      <c r="H397" s="75"/>
      <c r="I397" s="205"/>
      <c r="J397" s="75"/>
      <c r="K397" s="75"/>
      <c r="L397" s="73"/>
      <c r="M397" s="249"/>
      <c r="N397" s="48"/>
      <c r="O397" s="48"/>
      <c r="P397" s="48"/>
      <c r="Q397" s="48"/>
      <c r="R397" s="48"/>
      <c r="S397" s="48"/>
      <c r="T397" s="96"/>
      <c r="AT397" s="25" t="s">
        <v>155</v>
      </c>
      <c r="AU397" s="25" t="s">
        <v>79</v>
      </c>
    </row>
    <row r="398" s="1" customFormat="1" ht="16.5" customHeight="1">
      <c r="B398" s="47"/>
      <c r="C398" s="235" t="s">
        <v>656</v>
      </c>
      <c r="D398" s="235" t="s">
        <v>149</v>
      </c>
      <c r="E398" s="236" t="s">
        <v>657</v>
      </c>
      <c r="F398" s="237" t="s">
        <v>658</v>
      </c>
      <c r="G398" s="238" t="s">
        <v>316</v>
      </c>
      <c r="H398" s="239">
        <v>400</v>
      </c>
      <c r="I398" s="240"/>
      <c r="J398" s="241">
        <f>ROUND(I398*H398,2)</f>
        <v>0</v>
      </c>
      <c r="K398" s="237" t="s">
        <v>153</v>
      </c>
      <c r="L398" s="73"/>
      <c r="M398" s="242" t="s">
        <v>21</v>
      </c>
      <c r="N398" s="243" t="s">
        <v>43</v>
      </c>
      <c r="O398" s="48"/>
      <c r="P398" s="244">
        <f>O398*H398</f>
        <v>0</v>
      </c>
      <c r="Q398" s="244">
        <v>0</v>
      </c>
      <c r="R398" s="244">
        <f>Q398*H398</f>
        <v>0</v>
      </c>
      <c r="S398" s="244">
        <v>0</v>
      </c>
      <c r="T398" s="245">
        <f>S398*H398</f>
        <v>0</v>
      </c>
      <c r="AR398" s="25" t="s">
        <v>154</v>
      </c>
      <c r="AT398" s="25" t="s">
        <v>149</v>
      </c>
      <c r="AU398" s="25" t="s">
        <v>79</v>
      </c>
      <c r="AY398" s="25" t="s">
        <v>148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25" t="s">
        <v>79</v>
      </c>
      <c r="BK398" s="246">
        <f>ROUND(I398*H398,2)</f>
        <v>0</v>
      </c>
      <c r="BL398" s="25" t="s">
        <v>154</v>
      </c>
      <c r="BM398" s="25" t="s">
        <v>659</v>
      </c>
    </row>
    <row r="399" s="1" customFormat="1">
      <c r="B399" s="47"/>
      <c r="C399" s="75"/>
      <c r="D399" s="247" t="s">
        <v>155</v>
      </c>
      <c r="E399" s="75"/>
      <c r="F399" s="248" t="s">
        <v>658</v>
      </c>
      <c r="G399" s="75"/>
      <c r="H399" s="75"/>
      <c r="I399" s="205"/>
      <c r="J399" s="75"/>
      <c r="K399" s="75"/>
      <c r="L399" s="73"/>
      <c r="M399" s="249"/>
      <c r="N399" s="48"/>
      <c r="O399" s="48"/>
      <c r="P399" s="48"/>
      <c r="Q399" s="48"/>
      <c r="R399" s="48"/>
      <c r="S399" s="48"/>
      <c r="T399" s="96"/>
      <c r="AT399" s="25" t="s">
        <v>155</v>
      </c>
      <c r="AU399" s="25" t="s">
        <v>79</v>
      </c>
    </row>
    <row r="400" s="11" customFormat="1" ht="37.44001" customHeight="1">
      <c r="B400" s="221"/>
      <c r="C400" s="222"/>
      <c r="D400" s="223" t="s">
        <v>71</v>
      </c>
      <c r="E400" s="224" t="s">
        <v>660</v>
      </c>
      <c r="F400" s="224" t="s">
        <v>661</v>
      </c>
      <c r="G400" s="222"/>
      <c r="H400" s="222"/>
      <c r="I400" s="225"/>
      <c r="J400" s="226">
        <f>BK400</f>
        <v>0</v>
      </c>
      <c r="K400" s="222"/>
      <c r="L400" s="227"/>
      <c r="M400" s="228"/>
      <c r="N400" s="229"/>
      <c r="O400" s="229"/>
      <c r="P400" s="230">
        <f>SUM(P401:P404)</f>
        <v>0</v>
      </c>
      <c r="Q400" s="229"/>
      <c r="R400" s="230">
        <f>SUM(R401:R404)</f>
        <v>0</v>
      </c>
      <c r="S400" s="229"/>
      <c r="T400" s="231">
        <f>SUM(T401:T404)</f>
        <v>0</v>
      </c>
      <c r="AR400" s="232" t="s">
        <v>79</v>
      </c>
      <c r="AT400" s="233" t="s">
        <v>71</v>
      </c>
      <c r="AU400" s="233" t="s">
        <v>72</v>
      </c>
      <c r="AY400" s="232" t="s">
        <v>148</v>
      </c>
      <c r="BK400" s="234">
        <f>SUM(BK401:BK404)</f>
        <v>0</v>
      </c>
    </row>
    <row r="401" s="1" customFormat="1" ht="16.5" customHeight="1">
      <c r="B401" s="47"/>
      <c r="C401" s="235" t="s">
        <v>414</v>
      </c>
      <c r="D401" s="235" t="s">
        <v>149</v>
      </c>
      <c r="E401" s="236" t="s">
        <v>662</v>
      </c>
      <c r="F401" s="237" t="s">
        <v>663</v>
      </c>
      <c r="G401" s="238" t="s">
        <v>159</v>
      </c>
      <c r="H401" s="239">
        <v>502</v>
      </c>
      <c r="I401" s="240"/>
      <c r="J401" s="241">
        <f>ROUND(I401*H401,2)</f>
        <v>0</v>
      </c>
      <c r="K401" s="237" t="s">
        <v>153</v>
      </c>
      <c r="L401" s="73"/>
      <c r="M401" s="242" t="s">
        <v>21</v>
      </c>
      <c r="N401" s="243" t="s">
        <v>43</v>
      </c>
      <c r="O401" s="48"/>
      <c r="P401" s="244">
        <f>O401*H401</f>
        <v>0</v>
      </c>
      <c r="Q401" s="244">
        <v>0</v>
      </c>
      <c r="R401" s="244">
        <f>Q401*H401</f>
        <v>0</v>
      </c>
      <c r="S401" s="244">
        <v>0</v>
      </c>
      <c r="T401" s="245">
        <f>S401*H401</f>
        <v>0</v>
      </c>
      <c r="AR401" s="25" t="s">
        <v>154</v>
      </c>
      <c r="AT401" s="25" t="s">
        <v>149</v>
      </c>
      <c r="AU401" s="25" t="s">
        <v>79</v>
      </c>
      <c r="AY401" s="25" t="s">
        <v>148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25" t="s">
        <v>79</v>
      </c>
      <c r="BK401" s="246">
        <f>ROUND(I401*H401,2)</f>
        <v>0</v>
      </c>
      <c r="BL401" s="25" t="s">
        <v>154</v>
      </c>
      <c r="BM401" s="25" t="s">
        <v>664</v>
      </c>
    </row>
    <row r="402" s="1" customFormat="1">
      <c r="B402" s="47"/>
      <c r="C402" s="75"/>
      <c r="D402" s="247" t="s">
        <v>155</v>
      </c>
      <c r="E402" s="75"/>
      <c r="F402" s="248" t="s">
        <v>663</v>
      </c>
      <c r="G402" s="75"/>
      <c r="H402" s="75"/>
      <c r="I402" s="205"/>
      <c r="J402" s="75"/>
      <c r="K402" s="75"/>
      <c r="L402" s="73"/>
      <c r="M402" s="249"/>
      <c r="N402" s="48"/>
      <c r="O402" s="48"/>
      <c r="P402" s="48"/>
      <c r="Q402" s="48"/>
      <c r="R402" s="48"/>
      <c r="S402" s="48"/>
      <c r="T402" s="96"/>
      <c r="AT402" s="25" t="s">
        <v>155</v>
      </c>
      <c r="AU402" s="25" t="s">
        <v>79</v>
      </c>
    </row>
    <row r="403" s="1" customFormat="1" ht="16.5" customHeight="1">
      <c r="B403" s="47"/>
      <c r="C403" s="235" t="s">
        <v>665</v>
      </c>
      <c r="D403" s="235" t="s">
        <v>149</v>
      </c>
      <c r="E403" s="236" t="s">
        <v>666</v>
      </c>
      <c r="F403" s="237" t="s">
        <v>667</v>
      </c>
      <c r="G403" s="238" t="s">
        <v>152</v>
      </c>
      <c r="H403" s="239">
        <v>50</v>
      </c>
      <c r="I403" s="240"/>
      <c r="J403" s="241">
        <f>ROUND(I403*H403,2)</f>
        <v>0</v>
      </c>
      <c r="K403" s="237" t="s">
        <v>153</v>
      </c>
      <c r="L403" s="73"/>
      <c r="M403" s="242" t="s">
        <v>21</v>
      </c>
      <c r="N403" s="243" t="s">
        <v>43</v>
      </c>
      <c r="O403" s="48"/>
      <c r="P403" s="244">
        <f>O403*H403</f>
        <v>0</v>
      </c>
      <c r="Q403" s="244">
        <v>0</v>
      </c>
      <c r="R403" s="244">
        <f>Q403*H403</f>
        <v>0</v>
      </c>
      <c r="S403" s="244">
        <v>0</v>
      </c>
      <c r="T403" s="245">
        <f>S403*H403</f>
        <v>0</v>
      </c>
      <c r="AR403" s="25" t="s">
        <v>154</v>
      </c>
      <c r="AT403" s="25" t="s">
        <v>149</v>
      </c>
      <c r="AU403" s="25" t="s">
        <v>79</v>
      </c>
      <c r="AY403" s="25" t="s">
        <v>148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25" t="s">
        <v>79</v>
      </c>
      <c r="BK403" s="246">
        <f>ROUND(I403*H403,2)</f>
        <v>0</v>
      </c>
      <c r="BL403" s="25" t="s">
        <v>154</v>
      </c>
      <c r="BM403" s="25" t="s">
        <v>668</v>
      </c>
    </row>
    <row r="404" s="1" customFormat="1">
      <c r="B404" s="47"/>
      <c r="C404" s="75"/>
      <c r="D404" s="247" t="s">
        <v>155</v>
      </c>
      <c r="E404" s="75"/>
      <c r="F404" s="248" t="s">
        <v>667</v>
      </c>
      <c r="G404" s="75"/>
      <c r="H404" s="75"/>
      <c r="I404" s="205"/>
      <c r="J404" s="75"/>
      <c r="K404" s="75"/>
      <c r="L404" s="73"/>
      <c r="M404" s="249"/>
      <c r="N404" s="48"/>
      <c r="O404" s="48"/>
      <c r="P404" s="48"/>
      <c r="Q404" s="48"/>
      <c r="R404" s="48"/>
      <c r="S404" s="48"/>
      <c r="T404" s="96"/>
      <c r="AT404" s="25" t="s">
        <v>155</v>
      </c>
      <c r="AU404" s="25" t="s">
        <v>79</v>
      </c>
    </row>
    <row r="405" s="11" customFormat="1" ht="37.44001" customHeight="1">
      <c r="B405" s="221"/>
      <c r="C405" s="222"/>
      <c r="D405" s="223" t="s">
        <v>71</v>
      </c>
      <c r="E405" s="224" t="s">
        <v>321</v>
      </c>
      <c r="F405" s="224" t="s">
        <v>669</v>
      </c>
      <c r="G405" s="222"/>
      <c r="H405" s="222"/>
      <c r="I405" s="225"/>
      <c r="J405" s="226">
        <f>BK405</f>
        <v>0</v>
      </c>
      <c r="K405" s="222"/>
      <c r="L405" s="227"/>
      <c r="M405" s="228"/>
      <c r="N405" s="229"/>
      <c r="O405" s="229"/>
      <c r="P405" s="230">
        <f>SUM(P406:P413)</f>
        <v>0</v>
      </c>
      <c r="Q405" s="229"/>
      <c r="R405" s="230">
        <f>SUM(R406:R413)</f>
        <v>0</v>
      </c>
      <c r="S405" s="229"/>
      <c r="T405" s="231">
        <f>SUM(T406:T413)</f>
        <v>0</v>
      </c>
      <c r="AR405" s="232" t="s">
        <v>79</v>
      </c>
      <c r="AT405" s="233" t="s">
        <v>71</v>
      </c>
      <c r="AU405" s="233" t="s">
        <v>72</v>
      </c>
      <c r="AY405" s="232" t="s">
        <v>148</v>
      </c>
      <c r="BK405" s="234">
        <f>SUM(BK406:BK413)</f>
        <v>0</v>
      </c>
    </row>
    <row r="406" s="1" customFormat="1" ht="16.5" customHeight="1">
      <c r="B406" s="47"/>
      <c r="C406" s="235" t="s">
        <v>417</v>
      </c>
      <c r="D406" s="235" t="s">
        <v>149</v>
      </c>
      <c r="E406" s="236" t="s">
        <v>670</v>
      </c>
      <c r="F406" s="237" t="s">
        <v>671</v>
      </c>
      <c r="G406" s="238" t="s">
        <v>672</v>
      </c>
      <c r="H406" s="239">
        <v>72</v>
      </c>
      <c r="I406" s="240"/>
      <c r="J406" s="241">
        <f>ROUND(I406*H406,2)</f>
        <v>0</v>
      </c>
      <c r="K406" s="237" t="s">
        <v>153</v>
      </c>
      <c r="L406" s="73"/>
      <c r="M406" s="242" t="s">
        <v>21</v>
      </c>
      <c r="N406" s="243" t="s">
        <v>43</v>
      </c>
      <c r="O406" s="48"/>
      <c r="P406" s="244">
        <f>O406*H406</f>
        <v>0</v>
      </c>
      <c r="Q406" s="244">
        <v>0</v>
      </c>
      <c r="R406" s="244">
        <f>Q406*H406</f>
        <v>0</v>
      </c>
      <c r="S406" s="244">
        <v>0</v>
      </c>
      <c r="T406" s="245">
        <f>S406*H406</f>
        <v>0</v>
      </c>
      <c r="AR406" s="25" t="s">
        <v>154</v>
      </c>
      <c r="AT406" s="25" t="s">
        <v>149</v>
      </c>
      <c r="AU406" s="25" t="s">
        <v>79</v>
      </c>
      <c r="AY406" s="25" t="s">
        <v>148</v>
      </c>
      <c r="BE406" s="246">
        <f>IF(N406="základní",J406,0)</f>
        <v>0</v>
      </c>
      <c r="BF406" s="246">
        <f>IF(N406="snížená",J406,0)</f>
        <v>0</v>
      </c>
      <c r="BG406" s="246">
        <f>IF(N406="zákl. přenesená",J406,0)</f>
        <v>0</v>
      </c>
      <c r="BH406" s="246">
        <f>IF(N406="sníž. přenesená",J406,0)</f>
        <v>0</v>
      </c>
      <c r="BI406" s="246">
        <f>IF(N406="nulová",J406,0)</f>
        <v>0</v>
      </c>
      <c r="BJ406" s="25" t="s">
        <v>79</v>
      </c>
      <c r="BK406" s="246">
        <f>ROUND(I406*H406,2)</f>
        <v>0</v>
      </c>
      <c r="BL406" s="25" t="s">
        <v>154</v>
      </c>
      <c r="BM406" s="25" t="s">
        <v>673</v>
      </c>
    </row>
    <row r="407" s="1" customFormat="1">
      <c r="B407" s="47"/>
      <c r="C407" s="75"/>
      <c r="D407" s="247" t="s">
        <v>155</v>
      </c>
      <c r="E407" s="75"/>
      <c r="F407" s="248" t="s">
        <v>671</v>
      </c>
      <c r="G407" s="75"/>
      <c r="H407" s="75"/>
      <c r="I407" s="205"/>
      <c r="J407" s="75"/>
      <c r="K407" s="75"/>
      <c r="L407" s="73"/>
      <c r="M407" s="249"/>
      <c r="N407" s="48"/>
      <c r="O407" s="48"/>
      <c r="P407" s="48"/>
      <c r="Q407" s="48"/>
      <c r="R407" s="48"/>
      <c r="S407" s="48"/>
      <c r="T407" s="96"/>
      <c r="AT407" s="25" t="s">
        <v>155</v>
      </c>
      <c r="AU407" s="25" t="s">
        <v>79</v>
      </c>
    </row>
    <row r="408" s="1" customFormat="1" ht="16.5" customHeight="1">
      <c r="B408" s="47"/>
      <c r="C408" s="235" t="s">
        <v>674</v>
      </c>
      <c r="D408" s="235" t="s">
        <v>149</v>
      </c>
      <c r="E408" s="236" t="s">
        <v>675</v>
      </c>
      <c r="F408" s="237" t="s">
        <v>676</v>
      </c>
      <c r="G408" s="238" t="s">
        <v>672</v>
      </c>
      <c r="H408" s="239">
        <v>64</v>
      </c>
      <c r="I408" s="240"/>
      <c r="J408" s="241">
        <f>ROUND(I408*H408,2)</f>
        <v>0</v>
      </c>
      <c r="K408" s="237" t="s">
        <v>153</v>
      </c>
      <c r="L408" s="73"/>
      <c r="M408" s="242" t="s">
        <v>21</v>
      </c>
      <c r="N408" s="243" t="s">
        <v>43</v>
      </c>
      <c r="O408" s="48"/>
      <c r="P408" s="244">
        <f>O408*H408</f>
        <v>0</v>
      </c>
      <c r="Q408" s="244">
        <v>0</v>
      </c>
      <c r="R408" s="244">
        <f>Q408*H408</f>
        <v>0</v>
      </c>
      <c r="S408" s="244">
        <v>0</v>
      </c>
      <c r="T408" s="245">
        <f>S408*H408</f>
        <v>0</v>
      </c>
      <c r="AR408" s="25" t="s">
        <v>154</v>
      </c>
      <c r="AT408" s="25" t="s">
        <v>149</v>
      </c>
      <c r="AU408" s="25" t="s">
        <v>79</v>
      </c>
      <c r="AY408" s="25" t="s">
        <v>148</v>
      </c>
      <c r="BE408" s="246">
        <f>IF(N408="základní",J408,0)</f>
        <v>0</v>
      </c>
      <c r="BF408" s="246">
        <f>IF(N408="snížená",J408,0)</f>
        <v>0</v>
      </c>
      <c r="BG408" s="246">
        <f>IF(N408="zákl. přenesená",J408,0)</f>
        <v>0</v>
      </c>
      <c r="BH408" s="246">
        <f>IF(N408="sníž. přenesená",J408,0)</f>
        <v>0</v>
      </c>
      <c r="BI408" s="246">
        <f>IF(N408="nulová",J408,0)</f>
        <v>0</v>
      </c>
      <c r="BJ408" s="25" t="s">
        <v>79</v>
      </c>
      <c r="BK408" s="246">
        <f>ROUND(I408*H408,2)</f>
        <v>0</v>
      </c>
      <c r="BL408" s="25" t="s">
        <v>154</v>
      </c>
      <c r="BM408" s="25" t="s">
        <v>677</v>
      </c>
    </row>
    <row r="409" s="1" customFormat="1">
      <c r="B409" s="47"/>
      <c r="C409" s="75"/>
      <c r="D409" s="247" t="s">
        <v>155</v>
      </c>
      <c r="E409" s="75"/>
      <c r="F409" s="248" t="s">
        <v>676</v>
      </c>
      <c r="G409" s="75"/>
      <c r="H409" s="75"/>
      <c r="I409" s="205"/>
      <c r="J409" s="75"/>
      <c r="K409" s="75"/>
      <c r="L409" s="73"/>
      <c r="M409" s="249"/>
      <c r="N409" s="48"/>
      <c r="O409" s="48"/>
      <c r="P409" s="48"/>
      <c r="Q409" s="48"/>
      <c r="R409" s="48"/>
      <c r="S409" s="48"/>
      <c r="T409" s="96"/>
      <c r="AT409" s="25" t="s">
        <v>155</v>
      </c>
      <c r="AU409" s="25" t="s">
        <v>79</v>
      </c>
    </row>
    <row r="410" s="1" customFormat="1" ht="16.5" customHeight="1">
      <c r="B410" s="47"/>
      <c r="C410" s="235" t="s">
        <v>421</v>
      </c>
      <c r="D410" s="235" t="s">
        <v>149</v>
      </c>
      <c r="E410" s="236" t="s">
        <v>678</v>
      </c>
      <c r="F410" s="237" t="s">
        <v>679</v>
      </c>
      <c r="G410" s="238" t="s">
        <v>672</v>
      </c>
      <c r="H410" s="239">
        <v>120</v>
      </c>
      <c r="I410" s="240"/>
      <c r="J410" s="241">
        <f>ROUND(I410*H410,2)</f>
        <v>0</v>
      </c>
      <c r="K410" s="237" t="s">
        <v>160</v>
      </c>
      <c r="L410" s="73"/>
      <c r="M410" s="242" t="s">
        <v>21</v>
      </c>
      <c r="N410" s="243" t="s">
        <v>43</v>
      </c>
      <c r="O410" s="48"/>
      <c r="P410" s="244">
        <f>O410*H410</f>
        <v>0</v>
      </c>
      <c r="Q410" s="244">
        <v>0</v>
      </c>
      <c r="R410" s="244">
        <f>Q410*H410</f>
        <v>0</v>
      </c>
      <c r="S410" s="244">
        <v>0</v>
      </c>
      <c r="T410" s="245">
        <f>S410*H410</f>
        <v>0</v>
      </c>
      <c r="AR410" s="25" t="s">
        <v>154</v>
      </c>
      <c r="AT410" s="25" t="s">
        <v>149</v>
      </c>
      <c r="AU410" s="25" t="s">
        <v>79</v>
      </c>
      <c r="AY410" s="25" t="s">
        <v>148</v>
      </c>
      <c r="BE410" s="246">
        <f>IF(N410="základní",J410,0)</f>
        <v>0</v>
      </c>
      <c r="BF410" s="246">
        <f>IF(N410="snížená",J410,0)</f>
        <v>0</v>
      </c>
      <c r="BG410" s="246">
        <f>IF(N410="zákl. přenesená",J410,0)</f>
        <v>0</v>
      </c>
      <c r="BH410" s="246">
        <f>IF(N410="sníž. přenesená",J410,0)</f>
        <v>0</v>
      </c>
      <c r="BI410" s="246">
        <f>IF(N410="nulová",J410,0)</f>
        <v>0</v>
      </c>
      <c r="BJ410" s="25" t="s">
        <v>79</v>
      </c>
      <c r="BK410" s="246">
        <f>ROUND(I410*H410,2)</f>
        <v>0</v>
      </c>
      <c r="BL410" s="25" t="s">
        <v>154</v>
      </c>
      <c r="BM410" s="25" t="s">
        <v>680</v>
      </c>
    </row>
    <row r="411" s="1" customFormat="1">
      <c r="B411" s="47"/>
      <c r="C411" s="75"/>
      <c r="D411" s="247" t="s">
        <v>155</v>
      </c>
      <c r="E411" s="75"/>
      <c r="F411" s="248" t="s">
        <v>679</v>
      </c>
      <c r="G411" s="75"/>
      <c r="H411" s="75"/>
      <c r="I411" s="205"/>
      <c r="J411" s="75"/>
      <c r="K411" s="75"/>
      <c r="L411" s="73"/>
      <c r="M411" s="249"/>
      <c r="N411" s="48"/>
      <c r="O411" s="48"/>
      <c r="P411" s="48"/>
      <c r="Q411" s="48"/>
      <c r="R411" s="48"/>
      <c r="S411" s="48"/>
      <c r="T411" s="96"/>
      <c r="AT411" s="25" t="s">
        <v>155</v>
      </c>
      <c r="AU411" s="25" t="s">
        <v>79</v>
      </c>
    </row>
    <row r="412" s="1" customFormat="1" ht="16.5" customHeight="1">
      <c r="B412" s="47"/>
      <c r="C412" s="235" t="s">
        <v>681</v>
      </c>
      <c r="D412" s="235" t="s">
        <v>149</v>
      </c>
      <c r="E412" s="236" t="s">
        <v>682</v>
      </c>
      <c r="F412" s="237" t="s">
        <v>683</v>
      </c>
      <c r="G412" s="238" t="s">
        <v>672</v>
      </c>
      <c r="H412" s="239">
        <v>64</v>
      </c>
      <c r="I412" s="240"/>
      <c r="J412" s="241">
        <f>ROUND(I412*H412,2)</f>
        <v>0</v>
      </c>
      <c r="K412" s="237" t="s">
        <v>160</v>
      </c>
      <c r="L412" s="73"/>
      <c r="M412" s="242" t="s">
        <v>21</v>
      </c>
      <c r="N412" s="243" t="s">
        <v>43</v>
      </c>
      <c r="O412" s="48"/>
      <c r="P412" s="244">
        <f>O412*H412</f>
        <v>0</v>
      </c>
      <c r="Q412" s="244">
        <v>0</v>
      </c>
      <c r="R412" s="244">
        <f>Q412*H412</f>
        <v>0</v>
      </c>
      <c r="S412" s="244">
        <v>0</v>
      </c>
      <c r="T412" s="245">
        <f>S412*H412</f>
        <v>0</v>
      </c>
      <c r="AR412" s="25" t="s">
        <v>154</v>
      </c>
      <c r="AT412" s="25" t="s">
        <v>149</v>
      </c>
      <c r="AU412" s="25" t="s">
        <v>79</v>
      </c>
      <c r="AY412" s="25" t="s">
        <v>148</v>
      </c>
      <c r="BE412" s="246">
        <f>IF(N412="základní",J412,0)</f>
        <v>0</v>
      </c>
      <c r="BF412" s="246">
        <f>IF(N412="snížená",J412,0)</f>
        <v>0</v>
      </c>
      <c r="BG412" s="246">
        <f>IF(N412="zákl. přenesená",J412,0)</f>
        <v>0</v>
      </c>
      <c r="BH412" s="246">
        <f>IF(N412="sníž. přenesená",J412,0)</f>
        <v>0</v>
      </c>
      <c r="BI412" s="246">
        <f>IF(N412="nulová",J412,0)</f>
        <v>0</v>
      </c>
      <c r="BJ412" s="25" t="s">
        <v>79</v>
      </c>
      <c r="BK412" s="246">
        <f>ROUND(I412*H412,2)</f>
        <v>0</v>
      </c>
      <c r="BL412" s="25" t="s">
        <v>154</v>
      </c>
      <c r="BM412" s="25" t="s">
        <v>684</v>
      </c>
    </row>
    <row r="413" s="1" customFormat="1">
      <c r="B413" s="47"/>
      <c r="C413" s="75"/>
      <c r="D413" s="247" t="s">
        <v>155</v>
      </c>
      <c r="E413" s="75"/>
      <c r="F413" s="248" t="s">
        <v>683</v>
      </c>
      <c r="G413" s="75"/>
      <c r="H413" s="75"/>
      <c r="I413" s="205"/>
      <c r="J413" s="75"/>
      <c r="K413" s="75"/>
      <c r="L413" s="73"/>
      <c r="M413" s="249"/>
      <c r="N413" s="48"/>
      <c r="O413" s="48"/>
      <c r="P413" s="48"/>
      <c r="Q413" s="48"/>
      <c r="R413" s="48"/>
      <c r="S413" s="48"/>
      <c r="T413" s="96"/>
      <c r="AT413" s="25" t="s">
        <v>155</v>
      </c>
      <c r="AU413" s="25" t="s">
        <v>79</v>
      </c>
    </row>
    <row r="414" s="11" customFormat="1" ht="37.44001" customHeight="1">
      <c r="B414" s="221"/>
      <c r="C414" s="222"/>
      <c r="D414" s="223" t="s">
        <v>71</v>
      </c>
      <c r="E414" s="224" t="s">
        <v>146</v>
      </c>
      <c r="F414" s="224" t="s">
        <v>147</v>
      </c>
      <c r="G414" s="222"/>
      <c r="H414" s="222"/>
      <c r="I414" s="225"/>
      <c r="J414" s="226">
        <f>BK414</f>
        <v>0</v>
      </c>
      <c r="K414" s="222"/>
      <c r="L414" s="227"/>
      <c r="M414" s="228"/>
      <c r="N414" s="229"/>
      <c r="O414" s="229"/>
      <c r="P414" s="230">
        <f>SUM(P415:P416)</f>
        <v>0</v>
      </c>
      <c r="Q414" s="229"/>
      <c r="R414" s="230">
        <f>SUM(R415:R416)</f>
        <v>0</v>
      </c>
      <c r="S414" s="229"/>
      <c r="T414" s="231">
        <f>SUM(T415:T416)</f>
        <v>0</v>
      </c>
      <c r="AR414" s="232" t="s">
        <v>79</v>
      </c>
      <c r="AT414" s="233" t="s">
        <v>71</v>
      </c>
      <c r="AU414" s="233" t="s">
        <v>72</v>
      </c>
      <c r="AY414" s="232" t="s">
        <v>148</v>
      </c>
      <c r="BK414" s="234">
        <f>SUM(BK415:BK416)</f>
        <v>0</v>
      </c>
    </row>
    <row r="415" s="1" customFormat="1" ht="16.5" customHeight="1">
      <c r="B415" s="47"/>
      <c r="C415" s="235" t="s">
        <v>426</v>
      </c>
      <c r="D415" s="235" t="s">
        <v>149</v>
      </c>
      <c r="E415" s="236" t="s">
        <v>685</v>
      </c>
      <c r="F415" s="237" t="s">
        <v>686</v>
      </c>
      <c r="G415" s="238" t="s">
        <v>687</v>
      </c>
      <c r="H415" s="239">
        <v>5</v>
      </c>
      <c r="I415" s="240"/>
      <c r="J415" s="241">
        <f>ROUND(I415*H415,2)</f>
        <v>0</v>
      </c>
      <c r="K415" s="237" t="s">
        <v>153</v>
      </c>
      <c r="L415" s="73"/>
      <c r="M415" s="242" t="s">
        <v>21</v>
      </c>
      <c r="N415" s="243" t="s">
        <v>43</v>
      </c>
      <c r="O415" s="48"/>
      <c r="P415" s="244">
        <f>O415*H415</f>
        <v>0</v>
      </c>
      <c r="Q415" s="244">
        <v>0</v>
      </c>
      <c r="R415" s="244">
        <f>Q415*H415</f>
        <v>0</v>
      </c>
      <c r="S415" s="244">
        <v>0</v>
      </c>
      <c r="T415" s="245">
        <f>S415*H415</f>
        <v>0</v>
      </c>
      <c r="AR415" s="25" t="s">
        <v>154</v>
      </c>
      <c r="AT415" s="25" t="s">
        <v>149</v>
      </c>
      <c r="AU415" s="25" t="s">
        <v>79</v>
      </c>
      <c r="AY415" s="25" t="s">
        <v>148</v>
      </c>
      <c r="BE415" s="246">
        <f>IF(N415="základní",J415,0)</f>
        <v>0</v>
      </c>
      <c r="BF415" s="246">
        <f>IF(N415="snížená",J415,0)</f>
        <v>0</v>
      </c>
      <c r="BG415" s="246">
        <f>IF(N415="zákl. přenesená",J415,0)</f>
        <v>0</v>
      </c>
      <c r="BH415" s="246">
        <f>IF(N415="sníž. přenesená",J415,0)</f>
        <v>0</v>
      </c>
      <c r="BI415" s="246">
        <f>IF(N415="nulová",J415,0)</f>
        <v>0</v>
      </c>
      <c r="BJ415" s="25" t="s">
        <v>79</v>
      </c>
      <c r="BK415" s="246">
        <f>ROUND(I415*H415,2)</f>
        <v>0</v>
      </c>
      <c r="BL415" s="25" t="s">
        <v>154</v>
      </c>
      <c r="BM415" s="25" t="s">
        <v>688</v>
      </c>
    </row>
    <row r="416" s="1" customFormat="1">
      <c r="B416" s="47"/>
      <c r="C416" s="75"/>
      <c r="D416" s="247" t="s">
        <v>155</v>
      </c>
      <c r="E416" s="75"/>
      <c r="F416" s="248" t="s">
        <v>686</v>
      </c>
      <c r="G416" s="75"/>
      <c r="H416" s="75"/>
      <c r="I416" s="205"/>
      <c r="J416" s="75"/>
      <c r="K416" s="75"/>
      <c r="L416" s="73"/>
      <c r="M416" s="249"/>
      <c r="N416" s="48"/>
      <c r="O416" s="48"/>
      <c r="P416" s="48"/>
      <c r="Q416" s="48"/>
      <c r="R416" s="48"/>
      <c r="S416" s="48"/>
      <c r="T416" s="96"/>
      <c r="AT416" s="25" t="s">
        <v>155</v>
      </c>
      <c r="AU416" s="25" t="s">
        <v>79</v>
      </c>
    </row>
    <row r="417" s="11" customFormat="1" ht="37.44001" customHeight="1">
      <c r="B417" s="221"/>
      <c r="C417" s="222"/>
      <c r="D417" s="223" t="s">
        <v>71</v>
      </c>
      <c r="E417" s="224" t="s">
        <v>224</v>
      </c>
      <c r="F417" s="224" t="s">
        <v>225</v>
      </c>
      <c r="G417" s="222"/>
      <c r="H417" s="222"/>
      <c r="I417" s="225"/>
      <c r="J417" s="226">
        <f>BK417</f>
        <v>0</v>
      </c>
      <c r="K417" s="222"/>
      <c r="L417" s="227"/>
      <c r="M417" s="228"/>
      <c r="N417" s="229"/>
      <c r="O417" s="229"/>
      <c r="P417" s="230">
        <f>SUM(P418:P419)</f>
        <v>0</v>
      </c>
      <c r="Q417" s="229"/>
      <c r="R417" s="230">
        <f>SUM(R418:R419)</f>
        <v>0</v>
      </c>
      <c r="S417" s="229"/>
      <c r="T417" s="231">
        <f>SUM(T418:T419)</f>
        <v>0</v>
      </c>
      <c r="AR417" s="232" t="s">
        <v>79</v>
      </c>
      <c r="AT417" s="233" t="s">
        <v>71</v>
      </c>
      <c r="AU417" s="233" t="s">
        <v>72</v>
      </c>
      <c r="AY417" s="232" t="s">
        <v>148</v>
      </c>
      <c r="BK417" s="234">
        <f>SUM(BK418:BK419)</f>
        <v>0</v>
      </c>
    </row>
    <row r="418" s="1" customFormat="1" ht="16.5" customHeight="1">
      <c r="B418" s="47"/>
      <c r="C418" s="235" t="s">
        <v>689</v>
      </c>
      <c r="D418" s="235" t="s">
        <v>149</v>
      </c>
      <c r="E418" s="236" t="s">
        <v>690</v>
      </c>
      <c r="F418" s="237" t="s">
        <v>691</v>
      </c>
      <c r="G418" s="238" t="s">
        <v>687</v>
      </c>
      <c r="H418" s="239">
        <v>0.25</v>
      </c>
      <c r="I418" s="240"/>
      <c r="J418" s="241">
        <f>ROUND(I418*H418,2)</f>
        <v>0</v>
      </c>
      <c r="K418" s="237" t="s">
        <v>153</v>
      </c>
      <c r="L418" s="73"/>
      <c r="M418" s="242" t="s">
        <v>21</v>
      </c>
      <c r="N418" s="243" t="s">
        <v>43</v>
      </c>
      <c r="O418" s="48"/>
      <c r="P418" s="244">
        <f>O418*H418</f>
        <v>0</v>
      </c>
      <c r="Q418" s="244">
        <v>0</v>
      </c>
      <c r="R418" s="244">
        <f>Q418*H418</f>
        <v>0</v>
      </c>
      <c r="S418" s="244">
        <v>0</v>
      </c>
      <c r="T418" s="245">
        <f>S418*H418</f>
        <v>0</v>
      </c>
      <c r="AR418" s="25" t="s">
        <v>154</v>
      </c>
      <c r="AT418" s="25" t="s">
        <v>149</v>
      </c>
      <c r="AU418" s="25" t="s">
        <v>79</v>
      </c>
      <c r="AY418" s="25" t="s">
        <v>148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25" t="s">
        <v>79</v>
      </c>
      <c r="BK418" s="246">
        <f>ROUND(I418*H418,2)</f>
        <v>0</v>
      </c>
      <c r="BL418" s="25" t="s">
        <v>154</v>
      </c>
      <c r="BM418" s="25" t="s">
        <v>692</v>
      </c>
    </row>
    <row r="419" s="1" customFormat="1">
      <c r="B419" s="47"/>
      <c r="C419" s="75"/>
      <c r="D419" s="247" t="s">
        <v>155</v>
      </c>
      <c r="E419" s="75"/>
      <c r="F419" s="248" t="s">
        <v>691</v>
      </c>
      <c r="G419" s="75"/>
      <c r="H419" s="75"/>
      <c r="I419" s="205"/>
      <c r="J419" s="75"/>
      <c r="K419" s="75"/>
      <c r="L419" s="73"/>
      <c r="M419" s="249"/>
      <c r="N419" s="48"/>
      <c r="O419" s="48"/>
      <c r="P419" s="48"/>
      <c r="Q419" s="48"/>
      <c r="R419" s="48"/>
      <c r="S419" s="48"/>
      <c r="T419" s="96"/>
      <c r="AT419" s="25" t="s">
        <v>155</v>
      </c>
      <c r="AU419" s="25" t="s">
        <v>79</v>
      </c>
    </row>
    <row r="420" s="11" customFormat="1" ht="37.44001" customHeight="1">
      <c r="B420" s="221"/>
      <c r="C420" s="222"/>
      <c r="D420" s="223" t="s">
        <v>71</v>
      </c>
      <c r="E420" s="224" t="s">
        <v>242</v>
      </c>
      <c r="F420" s="224" t="s">
        <v>243</v>
      </c>
      <c r="G420" s="222"/>
      <c r="H420" s="222"/>
      <c r="I420" s="225"/>
      <c r="J420" s="226">
        <f>BK420</f>
        <v>0</v>
      </c>
      <c r="K420" s="222"/>
      <c r="L420" s="227"/>
      <c r="M420" s="228"/>
      <c r="N420" s="229"/>
      <c r="O420" s="229"/>
      <c r="P420" s="230">
        <f>SUM(P421:P422)</f>
        <v>0</v>
      </c>
      <c r="Q420" s="229"/>
      <c r="R420" s="230">
        <f>SUM(R421:R422)</f>
        <v>0</v>
      </c>
      <c r="S420" s="229"/>
      <c r="T420" s="231">
        <f>SUM(T421:T422)</f>
        <v>0</v>
      </c>
      <c r="AR420" s="232" t="s">
        <v>79</v>
      </c>
      <c r="AT420" s="233" t="s">
        <v>71</v>
      </c>
      <c r="AU420" s="233" t="s">
        <v>72</v>
      </c>
      <c r="AY420" s="232" t="s">
        <v>148</v>
      </c>
      <c r="BK420" s="234">
        <f>SUM(BK421:BK422)</f>
        <v>0</v>
      </c>
    </row>
    <row r="421" s="1" customFormat="1" ht="16.5" customHeight="1">
      <c r="B421" s="47"/>
      <c r="C421" s="235" t="s">
        <v>430</v>
      </c>
      <c r="D421" s="235" t="s">
        <v>149</v>
      </c>
      <c r="E421" s="236" t="s">
        <v>693</v>
      </c>
      <c r="F421" s="237" t="s">
        <v>694</v>
      </c>
      <c r="G421" s="238" t="s">
        <v>687</v>
      </c>
      <c r="H421" s="239">
        <v>1</v>
      </c>
      <c r="I421" s="240"/>
      <c r="J421" s="241">
        <f>ROUND(I421*H421,2)</f>
        <v>0</v>
      </c>
      <c r="K421" s="237" t="s">
        <v>153</v>
      </c>
      <c r="L421" s="73"/>
      <c r="M421" s="242" t="s">
        <v>21</v>
      </c>
      <c r="N421" s="243" t="s">
        <v>43</v>
      </c>
      <c r="O421" s="48"/>
      <c r="P421" s="244">
        <f>O421*H421</f>
        <v>0</v>
      </c>
      <c r="Q421" s="244">
        <v>0</v>
      </c>
      <c r="R421" s="244">
        <f>Q421*H421</f>
        <v>0</v>
      </c>
      <c r="S421" s="244">
        <v>0</v>
      </c>
      <c r="T421" s="245">
        <f>S421*H421</f>
        <v>0</v>
      </c>
      <c r="AR421" s="25" t="s">
        <v>154</v>
      </c>
      <c r="AT421" s="25" t="s">
        <v>149</v>
      </c>
      <c r="AU421" s="25" t="s">
        <v>79</v>
      </c>
      <c r="AY421" s="25" t="s">
        <v>148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25" t="s">
        <v>79</v>
      </c>
      <c r="BK421" s="246">
        <f>ROUND(I421*H421,2)</f>
        <v>0</v>
      </c>
      <c r="BL421" s="25" t="s">
        <v>154</v>
      </c>
      <c r="BM421" s="25" t="s">
        <v>695</v>
      </c>
    </row>
    <row r="422" s="1" customFormat="1">
      <c r="B422" s="47"/>
      <c r="C422" s="75"/>
      <c r="D422" s="247" t="s">
        <v>155</v>
      </c>
      <c r="E422" s="75"/>
      <c r="F422" s="248" t="s">
        <v>694</v>
      </c>
      <c r="G422" s="75"/>
      <c r="H422" s="75"/>
      <c r="I422" s="205"/>
      <c r="J422" s="75"/>
      <c r="K422" s="75"/>
      <c r="L422" s="73"/>
      <c r="M422" s="249"/>
      <c r="N422" s="48"/>
      <c r="O422" s="48"/>
      <c r="P422" s="48"/>
      <c r="Q422" s="48"/>
      <c r="R422" s="48"/>
      <c r="S422" s="48"/>
      <c r="T422" s="96"/>
      <c r="AT422" s="25" t="s">
        <v>155</v>
      </c>
      <c r="AU422" s="25" t="s">
        <v>79</v>
      </c>
    </row>
    <row r="423" s="11" customFormat="1" ht="37.44001" customHeight="1">
      <c r="B423" s="221"/>
      <c r="C423" s="222"/>
      <c r="D423" s="223" t="s">
        <v>71</v>
      </c>
      <c r="E423" s="224" t="s">
        <v>259</v>
      </c>
      <c r="F423" s="224" t="s">
        <v>260</v>
      </c>
      <c r="G423" s="222"/>
      <c r="H423" s="222"/>
      <c r="I423" s="225"/>
      <c r="J423" s="226">
        <f>BK423</f>
        <v>0</v>
      </c>
      <c r="K423" s="222"/>
      <c r="L423" s="227"/>
      <c r="M423" s="228"/>
      <c r="N423" s="229"/>
      <c r="O423" s="229"/>
      <c r="P423" s="230">
        <f>SUM(P424:P425)</f>
        <v>0</v>
      </c>
      <c r="Q423" s="229"/>
      <c r="R423" s="230">
        <f>SUM(R424:R425)</f>
        <v>0</v>
      </c>
      <c r="S423" s="229"/>
      <c r="T423" s="231">
        <f>SUM(T424:T425)</f>
        <v>0</v>
      </c>
      <c r="AR423" s="232" t="s">
        <v>79</v>
      </c>
      <c r="AT423" s="233" t="s">
        <v>71</v>
      </c>
      <c r="AU423" s="233" t="s">
        <v>72</v>
      </c>
      <c r="AY423" s="232" t="s">
        <v>148</v>
      </c>
      <c r="BK423" s="234">
        <f>SUM(BK424:BK425)</f>
        <v>0</v>
      </c>
    </row>
    <row r="424" s="1" customFormat="1" ht="16.5" customHeight="1">
      <c r="B424" s="47"/>
      <c r="C424" s="235" t="s">
        <v>696</v>
      </c>
      <c r="D424" s="235" t="s">
        <v>149</v>
      </c>
      <c r="E424" s="236" t="s">
        <v>697</v>
      </c>
      <c r="F424" s="237" t="s">
        <v>698</v>
      </c>
      <c r="G424" s="238" t="s">
        <v>687</v>
      </c>
      <c r="H424" s="239">
        <v>20</v>
      </c>
      <c r="I424" s="240"/>
      <c r="J424" s="241">
        <f>ROUND(I424*H424,2)</f>
        <v>0</v>
      </c>
      <c r="K424" s="237" t="s">
        <v>153</v>
      </c>
      <c r="L424" s="73"/>
      <c r="M424" s="242" t="s">
        <v>21</v>
      </c>
      <c r="N424" s="243" t="s">
        <v>43</v>
      </c>
      <c r="O424" s="48"/>
      <c r="P424" s="244">
        <f>O424*H424</f>
        <v>0</v>
      </c>
      <c r="Q424" s="244">
        <v>0</v>
      </c>
      <c r="R424" s="244">
        <f>Q424*H424</f>
        <v>0</v>
      </c>
      <c r="S424" s="244">
        <v>0</v>
      </c>
      <c r="T424" s="245">
        <f>S424*H424</f>
        <v>0</v>
      </c>
      <c r="AR424" s="25" t="s">
        <v>154</v>
      </c>
      <c r="AT424" s="25" t="s">
        <v>149</v>
      </c>
      <c r="AU424" s="25" t="s">
        <v>79</v>
      </c>
      <c r="AY424" s="25" t="s">
        <v>148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25" t="s">
        <v>79</v>
      </c>
      <c r="BK424" s="246">
        <f>ROUND(I424*H424,2)</f>
        <v>0</v>
      </c>
      <c r="BL424" s="25" t="s">
        <v>154</v>
      </c>
      <c r="BM424" s="25" t="s">
        <v>699</v>
      </c>
    </row>
    <row r="425" s="1" customFormat="1">
      <c r="B425" s="47"/>
      <c r="C425" s="75"/>
      <c r="D425" s="247" t="s">
        <v>155</v>
      </c>
      <c r="E425" s="75"/>
      <c r="F425" s="248" t="s">
        <v>698</v>
      </c>
      <c r="G425" s="75"/>
      <c r="H425" s="75"/>
      <c r="I425" s="205"/>
      <c r="J425" s="75"/>
      <c r="K425" s="75"/>
      <c r="L425" s="73"/>
      <c r="M425" s="249"/>
      <c r="N425" s="48"/>
      <c r="O425" s="48"/>
      <c r="P425" s="48"/>
      <c r="Q425" s="48"/>
      <c r="R425" s="48"/>
      <c r="S425" s="48"/>
      <c r="T425" s="96"/>
      <c r="AT425" s="25" t="s">
        <v>155</v>
      </c>
      <c r="AU425" s="25" t="s">
        <v>79</v>
      </c>
    </row>
    <row r="426" s="11" customFormat="1" ht="37.44001" customHeight="1">
      <c r="B426" s="221"/>
      <c r="C426" s="222"/>
      <c r="D426" s="223" t="s">
        <v>71</v>
      </c>
      <c r="E426" s="224" t="s">
        <v>332</v>
      </c>
      <c r="F426" s="224" t="s">
        <v>333</v>
      </c>
      <c r="G426" s="222"/>
      <c r="H426" s="222"/>
      <c r="I426" s="225"/>
      <c r="J426" s="226">
        <f>BK426</f>
        <v>0</v>
      </c>
      <c r="K426" s="222"/>
      <c r="L426" s="227"/>
      <c r="M426" s="228"/>
      <c r="N426" s="229"/>
      <c r="O426" s="229"/>
      <c r="P426" s="230">
        <f>SUM(P427:P428)</f>
        <v>0</v>
      </c>
      <c r="Q426" s="229"/>
      <c r="R426" s="230">
        <f>SUM(R427:R428)</f>
        <v>0</v>
      </c>
      <c r="S426" s="229"/>
      <c r="T426" s="231">
        <f>SUM(T427:T428)</f>
        <v>0</v>
      </c>
      <c r="AR426" s="232" t="s">
        <v>79</v>
      </c>
      <c r="AT426" s="233" t="s">
        <v>71</v>
      </c>
      <c r="AU426" s="233" t="s">
        <v>72</v>
      </c>
      <c r="AY426" s="232" t="s">
        <v>148</v>
      </c>
      <c r="BK426" s="234">
        <f>SUM(BK427:BK428)</f>
        <v>0</v>
      </c>
    </row>
    <row r="427" s="1" customFormat="1" ht="16.5" customHeight="1">
      <c r="B427" s="47"/>
      <c r="C427" s="235" t="s">
        <v>433</v>
      </c>
      <c r="D427" s="235" t="s">
        <v>149</v>
      </c>
      <c r="E427" s="236" t="s">
        <v>700</v>
      </c>
      <c r="F427" s="237" t="s">
        <v>701</v>
      </c>
      <c r="G427" s="238" t="s">
        <v>687</v>
      </c>
      <c r="H427" s="239">
        <v>2</v>
      </c>
      <c r="I427" s="240"/>
      <c r="J427" s="241">
        <f>ROUND(I427*H427,2)</f>
        <v>0</v>
      </c>
      <c r="K427" s="237" t="s">
        <v>153</v>
      </c>
      <c r="L427" s="73"/>
      <c r="M427" s="242" t="s">
        <v>21</v>
      </c>
      <c r="N427" s="243" t="s">
        <v>43</v>
      </c>
      <c r="O427" s="48"/>
      <c r="P427" s="244">
        <f>O427*H427</f>
        <v>0</v>
      </c>
      <c r="Q427" s="244">
        <v>0</v>
      </c>
      <c r="R427" s="244">
        <f>Q427*H427</f>
        <v>0</v>
      </c>
      <c r="S427" s="244">
        <v>0</v>
      </c>
      <c r="T427" s="245">
        <f>S427*H427</f>
        <v>0</v>
      </c>
      <c r="AR427" s="25" t="s">
        <v>154</v>
      </c>
      <c r="AT427" s="25" t="s">
        <v>149</v>
      </c>
      <c r="AU427" s="25" t="s">
        <v>79</v>
      </c>
      <c r="AY427" s="25" t="s">
        <v>148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25" t="s">
        <v>79</v>
      </c>
      <c r="BK427" s="246">
        <f>ROUND(I427*H427,2)</f>
        <v>0</v>
      </c>
      <c r="BL427" s="25" t="s">
        <v>154</v>
      </c>
      <c r="BM427" s="25" t="s">
        <v>702</v>
      </c>
    </row>
    <row r="428" s="1" customFormat="1">
      <c r="B428" s="47"/>
      <c r="C428" s="75"/>
      <c r="D428" s="247" t="s">
        <v>155</v>
      </c>
      <c r="E428" s="75"/>
      <c r="F428" s="248" t="s">
        <v>701</v>
      </c>
      <c r="G428" s="75"/>
      <c r="H428" s="75"/>
      <c r="I428" s="205"/>
      <c r="J428" s="75"/>
      <c r="K428" s="75"/>
      <c r="L428" s="73"/>
      <c r="M428" s="249"/>
      <c r="N428" s="48"/>
      <c r="O428" s="48"/>
      <c r="P428" s="48"/>
      <c r="Q428" s="48"/>
      <c r="R428" s="48"/>
      <c r="S428" s="48"/>
      <c r="T428" s="96"/>
      <c r="AT428" s="25" t="s">
        <v>155</v>
      </c>
      <c r="AU428" s="25" t="s">
        <v>79</v>
      </c>
    </row>
    <row r="429" s="11" customFormat="1" ht="37.44001" customHeight="1">
      <c r="B429" s="221"/>
      <c r="C429" s="222"/>
      <c r="D429" s="223" t="s">
        <v>71</v>
      </c>
      <c r="E429" s="224" t="s">
        <v>422</v>
      </c>
      <c r="F429" s="224" t="s">
        <v>423</v>
      </c>
      <c r="G429" s="222"/>
      <c r="H429" s="222"/>
      <c r="I429" s="225"/>
      <c r="J429" s="226">
        <f>BK429</f>
        <v>0</v>
      </c>
      <c r="K429" s="222"/>
      <c r="L429" s="227"/>
      <c r="M429" s="228"/>
      <c r="N429" s="229"/>
      <c r="O429" s="229"/>
      <c r="P429" s="230">
        <f>SUM(P430:P431)</f>
        <v>0</v>
      </c>
      <c r="Q429" s="229"/>
      <c r="R429" s="230">
        <f>SUM(R430:R431)</f>
        <v>0</v>
      </c>
      <c r="S429" s="229"/>
      <c r="T429" s="231">
        <f>SUM(T430:T431)</f>
        <v>0</v>
      </c>
      <c r="AR429" s="232" t="s">
        <v>79</v>
      </c>
      <c r="AT429" s="233" t="s">
        <v>71</v>
      </c>
      <c r="AU429" s="233" t="s">
        <v>72</v>
      </c>
      <c r="AY429" s="232" t="s">
        <v>148</v>
      </c>
      <c r="BK429" s="234">
        <f>SUM(BK430:BK431)</f>
        <v>0</v>
      </c>
    </row>
    <row r="430" s="1" customFormat="1" ht="16.5" customHeight="1">
      <c r="B430" s="47"/>
      <c r="C430" s="235" t="s">
        <v>703</v>
      </c>
      <c r="D430" s="235" t="s">
        <v>149</v>
      </c>
      <c r="E430" s="236" t="s">
        <v>704</v>
      </c>
      <c r="F430" s="237" t="s">
        <v>705</v>
      </c>
      <c r="G430" s="238" t="s">
        <v>687</v>
      </c>
      <c r="H430" s="239">
        <v>20</v>
      </c>
      <c r="I430" s="240"/>
      <c r="J430" s="241">
        <f>ROUND(I430*H430,2)</f>
        <v>0</v>
      </c>
      <c r="K430" s="237" t="s">
        <v>153</v>
      </c>
      <c r="L430" s="73"/>
      <c r="M430" s="242" t="s">
        <v>21</v>
      </c>
      <c r="N430" s="243" t="s">
        <v>43</v>
      </c>
      <c r="O430" s="48"/>
      <c r="P430" s="244">
        <f>O430*H430</f>
        <v>0</v>
      </c>
      <c r="Q430" s="244">
        <v>0</v>
      </c>
      <c r="R430" s="244">
        <f>Q430*H430</f>
        <v>0</v>
      </c>
      <c r="S430" s="244">
        <v>0</v>
      </c>
      <c r="T430" s="245">
        <f>S430*H430</f>
        <v>0</v>
      </c>
      <c r="AR430" s="25" t="s">
        <v>154</v>
      </c>
      <c r="AT430" s="25" t="s">
        <v>149</v>
      </c>
      <c r="AU430" s="25" t="s">
        <v>79</v>
      </c>
      <c r="AY430" s="25" t="s">
        <v>148</v>
      </c>
      <c r="BE430" s="246">
        <f>IF(N430="základní",J430,0)</f>
        <v>0</v>
      </c>
      <c r="BF430" s="246">
        <f>IF(N430="snížená",J430,0)</f>
        <v>0</v>
      </c>
      <c r="BG430" s="246">
        <f>IF(N430="zákl. přenesená",J430,0)</f>
        <v>0</v>
      </c>
      <c r="BH430" s="246">
        <f>IF(N430="sníž. přenesená",J430,0)</f>
        <v>0</v>
      </c>
      <c r="BI430" s="246">
        <f>IF(N430="nulová",J430,0)</f>
        <v>0</v>
      </c>
      <c r="BJ430" s="25" t="s">
        <v>79</v>
      </c>
      <c r="BK430" s="246">
        <f>ROUND(I430*H430,2)</f>
        <v>0</v>
      </c>
      <c r="BL430" s="25" t="s">
        <v>154</v>
      </c>
      <c r="BM430" s="25" t="s">
        <v>706</v>
      </c>
    </row>
    <row r="431" s="1" customFormat="1">
      <c r="B431" s="47"/>
      <c r="C431" s="75"/>
      <c r="D431" s="247" t="s">
        <v>155</v>
      </c>
      <c r="E431" s="75"/>
      <c r="F431" s="248" t="s">
        <v>705</v>
      </c>
      <c r="G431" s="75"/>
      <c r="H431" s="75"/>
      <c r="I431" s="205"/>
      <c r="J431" s="75"/>
      <c r="K431" s="75"/>
      <c r="L431" s="73"/>
      <c r="M431" s="249"/>
      <c r="N431" s="48"/>
      <c r="O431" s="48"/>
      <c r="P431" s="48"/>
      <c r="Q431" s="48"/>
      <c r="R431" s="48"/>
      <c r="S431" s="48"/>
      <c r="T431" s="96"/>
      <c r="AT431" s="25" t="s">
        <v>155</v>
      </c>
      <c r="AU431" s="25" t="s">
        <v>79</v>
      </c>
    </row>
    <row r="432" s="11" customFormat="1" ht="37.44001" customHeight="1">
      <c r="B432" s="221"/>
      <c r="C432" s="222"/>
      <c r="D432" s="223" t="s">
        <v>71</v>
      </c>
      <c r="E432" s="224" t="s">
        <v>707</v>
      </c>
      <c r="F432" s="224" t="s">
        <v>708</v>
      </c>
      <c r="G432" s="222"/>
      <c r="H432" s="222"/>
      <c r="I432" s="225"/>
      <c r="J432" s="226">
        <f>BK432</f>
        <v>0</v>
      </c>
      <c r="K432" s="222"/>
      <c r="L432" s="227"/>
      <c r="M432" s="228"/>
      <c r="N432" s="229"/>
      <c r="O432" s="229"/>
      <c r="P432" s="230">
        <f>SUM(P433:P434)</f>
        <v>0</v>
      </c>
      <c r="Q432" s="229"/>
      <c r="R432" s="230">
        <f>SUM(R433:R434)</f>
        <v>0</v>
      </c>
      <c r="S432" s="229"/>
      <c r="T432" s="231">
        <f>SUM(T433:T434)</f>
        <v>0</v>
      </c>
      <c r="AR432" s="232" t="s">
        <v>79</v>
      </c>
      <c r="AT432" s="233" t="s">
        <v>71</v>
      </c>
      <c r="AU432" s="233" t="s">
        <v>72</v>
      </c>
      <c r="AY432" s="232" t="s">
        <v>148</v>
      </c>
      <c r="BK432" s="234">
        <f>SUM(BK433:BK434)</f>
        <v>0</v>
      </c>
    </row>
    <row r="433" s="1" customFormat="1" ht="16.5" customHeight="1">
      <c r="B433" s="47"/>
      <c r="C433" s="235" t="s">
        <v>437</v>
      </c>
      <c r="D433" s="235" t="s">
        <v>149</v>
      </c>
      <c r="E433" s="236" t="s">
        <v>709</v>
      </c>
      <c r="F433" s="237" t="s">
        <v>710</v>
      </c>
      <c r="G433" s="238" t="s">
        <v>159</v>
      </c>
      <c r="H433" s="239">
        <v>3060</v>
      </c>
      <c r="I433" s="240"/>
      <c r="J433" s="241">
        <f>ROUND(I433*H433,2)</f>
        <v>0</v>
      </c>
      <c r="K433" s="237" t="s">
        <v>153</v>
      </c>
      <c r="L433" s="73"/>
      <c r="M433" s="242" t="s">
        <v>21</v>
      </c>
      <c r="N433" s="243" t="s">
        <v>43</v>
      </c>
      <c r="O433" s="48"/>
      <c r="P433" s="244">
        <f>O433*H433</f>
        <v>0</v>
      </c>
      <c r="Q433" s="244">
        <v>0</v>
      </c>
      <c r="R433" s="244">
        <f>Q433*H433</f>
        <v>0</v>
      </c>
      <c r="S433" s="244">
        <v>0</v>
      </c>
      <c r="T433" s="245">
        <f>S433*H433</f>
        <v>0</v>
      </c>
      <c r="AR433" s="25" t="s">
        <v>154</v>
      </c>
      <c r="AT433" s="25" t="s">
        <v>149</v>
      </c>
      <c r="AU433" s="25" t="s">
        <v>79</v>
      </c>
      <c r="AY433" s="25" t="s">
        <v>148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25" t="s">
        <v>79</v>
      </c>
      <c r="BK433" s="246">
        <f>ROUND(I433*H433,2)</f>
        <v>0</v>
      </c>
      <c r="BL433" s="25" t="s">
        <v>154</v>
      </c>
      <c r="BM433" s="25" t="s">
        <v>711</v>
      </c>
    </row>
    <row r="434" s="1" customFormat="1">
      <c r="B434" s="47"/>
      <c r="C434" s="75"/>
      <c r="D434" s="247" t="s">
        <v>155</v>
      </c>
      <c r="E434" s="75"/>
      <c r="F434" s="248" t="s">
        <v>710</v>
      </c>
      <c r="G434" s="75"/>
      <c r="H434" s="75"/>
      <c r="I434" s="205"/>
      <c r="J434" s="75"/>
      <c r="K434" s="75"/>
      <c r="L434" s="73"/>
      <c r="M434" s="262"/>
      <c r="N434" s="263"/>
      <c r="O434" s="263"/>
      <c r="P434" s="263"/>
      <c r="Q434" s="263"/>
      <c r="R434" s="263"/>
      <c r="S434" s="263"/>
      <c r="T434" s="264"/>
      <c r="AT434" s="25" t="s">
        <v>155</v>
      </c>
      <c r="AU434" s="25" t="s">
        <v>79</v>
      </c>
    </row>
    <row r="435" s="1" customFormat="1" ht="6.96" customHeight="1">
      <c r="B435" s="68"/>
      <c r="C435" s="69"/>
      <c r="D435" s="69"/>
      <c r="E435" s="69"/>
      <c r="F435" s="69"/>
      <c r="G435" s="69"/>
      <c r="H435" s="69"/>
      <c r="I435" s="180"/>
      <c r="J435" s="69"/>
      <c r="K435" s="69"/>
      <c r="L435" s="73"/>
    </row>
  </sheetData>
  <sheetProtection sheet="1" autoFilter="0" formatColumns="0" formatRows="0" objects="1" scenarios="1" spinCount="100000" saltValue="lGHECRqkzp5VudX3T3lJVGcvIwQyb1Gv68ttdvmeerWQWRnkH204VJC+viU6JTm+PdrKT45c0MHy5fFON2ud2A==" hashValue="L7DBEQ6lc0WGBX5uem1oTapQ5oCnaZ7r4TznTROdEN6YxN24eUXGPJzKGQEc4Z3H7cqSnALpunae3e+W0TRWjw==" algorithmName="SHA-512" password="CC35"/>
  <autoFilter ref="C103:K43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92:H92"/>
    <mergeCell ref="E94:H94"/>
    <mergeCell ref="E96:H96"/>
    <mergeCell ref="G1:H1"/>
    <mergeCell ref="L2:V2"/>
  </mergeCells>
  <hyperlinks>
    <hyperlink ref="F1:G1" location="C2" display="1) Krycí list soupisu"/>
    <hyperlink ref="G1:H1" location="C58" display="2) Rekapitulace"/>
    <hyperlink ref="J1" location="C10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101</v>
      </c>
      <c r="G1" s="153" t="s">
        <v>102</v>
      </c>
      <c r="H1" s="153"/>
      <c r="I1" s="154"/>
      <c r="J1" s="153" t="s">
        <v>103</v>
      </c>
      <c r="K1" s="152" t="s">
        <v>104</v>
      </c>
      <c r="L1" s="153" t="s">
        <v>105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91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81</v>
      </c>
    </row>
    <row r="4" ht="36.96" customHeight="1">
      <c r="B4" s="29"/>
      <c r="C4" s="30"/>
      <c r="D4" s="31" t="s">
        <v>106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ZŠ Marjánka, rekonstrukce otopného systému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107</v>
      </c>
      <c r="E8" s="30"/>
      <c r="F8" s="30"/>
      <c r="G8" s="30"/>
      <c r="H8" s="30"/>
      <c r="I8" s="156"/>
      <c r="J8" s="30"/>
      <c r="K8" s="32"/>
    </row>
    <row r="9" ht="16.5" customHeight="1">
      <c r="B9" s="29"/>
      <c r="C9" s="30"/>
      <c r="D9" s="30"/>
      <c r="E9" s="157" t="s">
        <v>108</v>
      </c>
      <c r="F9" s="30"/>
      <c r="G9" s="30"/>
      <c r="H9" s="30"/>
      <c r="I9" s="156"/>
      <c r="J9" s="30"/>
      <c r="K9" s="32"/>
    </row>
    <row r="10">
      <c r="B10" s="29"/>
      <c r="C10" s="30"/>
      <c r="D10" s="41" t="s">
        <v>109</v>
      </c>
      <c r="E10" s="30"/>
      <c r="F10" s="30"/>
      <c r="G10" s="30"/>
      <c r="H10" s="30"/>
      <c r="I10" s="156"/>
      <c r="J10" s="30"/>
      <c r="K10" s="32"/>
    </row>
    <row r="11" s="1" customFormat="1" ht="16.5" customHeight="1">
      <c r="B11" s="47"/>
      <c r="C11" s="48"/>
      <c r="D11" s="48"/>
      <c r="E11" s="56" t="s">
        <v>110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1" t="s">
        <v>712</v>
      </c>
      <c r="E12" s="48"/>
      <c r="F12" s="48"/>
      <c r="G12" s="48"/>
      <c r="H12" s="48"/>
      <c r="I12" s="158"/>
      <c r="J12" s="48"/>
      <c r="K12" s="52"/>
    </row>
    <row r="13" s="1" customFormat="1" ht="36.96" customHeight="1">
      <c r="B13" s="47"/>
      <c r="C13" s="48"/>
      <c r="D13" s="48"/>
      <c r="E13" s="159" t="s">
        <v>713</v>
      </c>
      <c r="F13" s="48"/>
      <c r="G13" s="48"/>
      <c r="H13" s="48"/>
      <c r="I13" s="158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58"/>
      <c r="J14" s="48"/>
      <c r="K14" s="52"/>
    </row>
    <row r="15" s="1" customFormat="1" ht="14.4" customHeight="1">
      <c r="B15" s="47"/>
      <c r="C15" s="48"/>
      <c r="D15" s="41" t="s">
        <v>20</v>
      </c>
      <c r="E15" s="48"/>
      <c r="F15" s="36" t="s">
        <v>21</v>
      </c>
      <c r="G15" s="48"/>
      <c r="H15" s="48"/>
      <c r="I15" s="160" t="s">
        <v>22</v>
      </c>
      <c r="J15" s="36" t="s">
        <v>21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60" t="s">
        <v>25</v>
      </c>
      <c r="J16" s="161" t="str">
        <f>'Rekapitulace stavby'!AN8</f>
        <v>15. 4. 2019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58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60" t="s">
        <v>28</v>
      </c>
      <c r="J18" s="36" t="s">
        <v>21</v>
      </c>
      <c r="K18" s="52"/>
    </row>
    <row r="19" s="1" customFormat="1" ht="18" customHeight="1">
      <c r="B19" s="47"/>
      <c r="C19" s="48"/>
      <c r="D19" s="48"/>
      <c r="E19" s="36" t="s">
        <v>29</v>
      </c>
      <c r="F19" s="48"/>
      <c r="G19" s="48"/>
      <c r="H19" s="48"/>
      <c r="I19" s="160" t="s">
        <v>30</v>
      </c>
      <c r="J19" s="36" t="s">
        <v>21</v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58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60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60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58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60" t="s">
        <v>28</v>
      </c>
      <c r="J24" s="36" t="s">
        <v>21</v>
      </c>
      <c r="K24" s="52"/>
    </row>
    <row r="25" s="1" customFormat="1" ht="18" customHeight="1">
      <c r="B25" s="47"/>
      <c r="C25" s="48"/>
      <c r="D25" s="48"/>
      <c r="E25" s="36" t="s">
        <v>34</v>
      </c>
      <c r="F25" s="48"/>
      <c r="G25" s="48"/>
      <c r="H25" s="48"/>
      <c r="I25" s="160" t="s">
        <v>30</v>
      </c>
      <c r="J25" s="36" t="s">
        <v>21</v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58"/>
      <c r="J26" s="48"/>
      <c r="K26" s="52"/>
    </row>
    <row r="27" s="1" customFormat="1" ht="14.4" customHeight="1">
      <c r="B27" s="47"/>
      <c r="C27" s="48"/>
      <c r="D27" s="41" t="s">
        <v>36</v>
      </c>
      <c r="E27" s="48"/>
      <c r="F27" s="48"/>
      <c r="G27" s="48"/>
      <c r="H27" s="48"/>
      <c r="I27" s="158"/>
      <c r="J27" s="48"/>
      <c r="K27" s="52"/>
    </row>
    <row r="28" s="7" customFormat="1" ht="16.5" customHeight="1">
      <c r="B28" s="162"/>
      <c r="C28" s="163"/>
      <c r="D28" s="163"/>
      <c r="E28" s="45" t="s">
        <v>21</v>
      </c>
      <c r="F28" s="45"/>
      <c r="G28" s="45"/>
      <c r="H28" s="45"/>
      <c r="I28" s="164"/>
      <c r="J28" s="163"/>
      <c r="K28" s="165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58"/>
      <c r="J29" s="48"/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25.44" customHeight="1">
      <c r="B31" s="47"/>
      <c r="C31" s="48"/>
      <c r="D31" s="168" t="s">
        <v>38</v>
      </c>
      <c r="E31" s="48"/>
      <c r="F31" s="48"/>
      <c r="G31" s="48"/>
      <c r="H31" s="48"/>
      <c r="I31" s="158"/>
      <c r="J31" s="169">
        <f>ROUND(J103,2)</f>
        <v>0</v>
      </c>
      <c r="K31" s="52"/>
    </row>
    <row r="32" s="1" customFormat="1" ht="6.96" customHeight="1">
      <c r="B32" s="47"/>
      <c r="C32" s="48"/>
      <c r="D32" s="107"/>
      <c r="E32" s="107"/>
      <c r="F32" s="107"/>
      <c r="G32" s="107"/>
      <c r="H32" s="107"/>
      <c r="I32" s="166"/>
      <c r="J32" s="107"/>
      <c r="K32" s="167"/>
    </row>
    <row r="33" s="1" customFormat="1" ht="14.4" customHeight="1">
      <c r="B33" s="47"/>
      <c r="C33" s="48"/>
      <c r="D33" s="48"/>
      <c r="E33" s="48"/>
      <c r="F33" s="53" t="s">
        <v>40</v>
      </c>
      <c r="G33" s="48"/>
      <c r="H33" s="48"/>
      <c r="I33" s="170" t="s">
        <v>39</v>
      </c>
      <c r="J33" s="53" t="s">
        <v>41</v>
      </c>
      <c r="K33" s="52"/>
    </row>
    <row r="34" s="1" customFormat="1" ht="14.4" customHeight="1">
      <c r="B34" s="47"/>
      <c r="C34" s="48"/>
      <c r="D34" s="56" t="s">
        <v>42</v>
      </c>
      <c r="E34" s="56" t="s">
        <v>43</v>
      </c>
      <c r="F34" s="171">
        <f>ROUND(SUM(BE103:BE172), 2)</f>
        <v>0</v>
      </c>
      <c r="G34" s="48"/>
      <c r="H34" s="48"/>
      <c r="I34" s="172">
        <v>0.20999999999999999</v>
      </c>
      <c r="J34" s="171">
        <f>ROUND(ROUND((SUM(BE103:BE172)), 2)*I34, 2)</f>
        <v>0</v>
      </c>
      <c r="K34" s="52"/>
    </row>
    <row r="35" s="1" customFormat="1" ht="14.4" customHeight="1">
      <c r="B35" s="47"/>
      <c r="C35" s="48"/>
      <c r="D35" s="48"/>
      <c r="E35" s="56" t="s">
        <v>44</v>
      </c>
      <c r="F35" s="171">
        <f>ROUND(SUM(BF103:BF172), 2)</f>
        <v>0</v>
      </c>
      <c r="G35" s="48"/>
      <c r="H35" s="48"/>
      <c r="I35" s="172">
        <v>0.14999999999999999</v>
      </c>
      <c r="J35" s="171">
        <f>ROUND(ROUND((SUM(BF103:BF172)),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ROUND(SUM(BG103:BG172), 2)</f>
        <v>0</v>
      </c>
      <c r="G36" s="48"/>
      <c r="H36" s="48"/>
      <c r="I36" s="172">
        <v>0.20999999999999999</v>
      </c>
      <c r="J36" s="171">
        <v>0</v>
      </c>
      <c r="K36" s="52"/>
    </row>
    <row r="37" hidden="1" s="1" customFormat="1" ht="14.4" customHeight="1">
      <c r="B37" s="47"/>
      <c r="C37" s="48"/>
      <c r="D37" s="48"/>
      <c r="E37" s="56" t="s">
        <v>46</v>
      </c>
      <c r="F37" s="171">
        <f>ROUND(SUM(BH103:BH172), 2)</f>
        <v>0</v>
      </c>
      <c r="G37" s="48"/>
      <c r="H37" s="48"/>
      <c r="I37" s="172">
        <v>0.14999999999999999</v>
      </c>
      <c r="J37" s="171">
        <v>0</v>
      </c>
      <c r="K37" s="52"/>
    </row>
    <row r="38" hidden="1" s="1" customFormat="1" ht="14.4" customHeight="1">
      <c r="B38" s="47"/>
      <c r="C38" s="48"/>
      <c r="D38" s="48"/>
      <c r="E38" s="56" t="s">
        <v>47</v>
      </c>
      <c r="F38" s="171">
        <f>ROUND(SUM(BI103:BI172), 2)</f>
        <v>0</v>
      </c>
      <c r="G38" s="48"/>
      <c r="H38" s="48"/>
      <c r="I38" s="172">
        <v>0</v>
      </c>
      <c r="J38" s="171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58"/>
      <c r="J39" s="48"/>
      <c r="K39" s="52"/>
    </row>
    <row r="40" s="1" customFormat="1" ht="25.44" customHeight="1">
      <c r="B40" s="47"/>
      <c r="C40" s="173"/>
      <c r="D40" s="174" t="s">
        <v>48</v>
      </c>
      <c r="E40" s="99"/>
      <c r="F40" s="99"/>
      <c r="G40" s="175" t="s">
        <v>49</v>
      </c>
      <c r="H40" s="176" t="s">
        <v>50</v>
      </c>
      <c r="I40" s="177"/>
      <c r="J40" s="178">
        <f>SUM(J31:J38)</f>
        <v>0</v>
      </c>
      <c r="K40" s="179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80"/>
      <c r="J41" s="69"/>
      <c r="K41" s="70"/>
    </row>
    <row r="45" s="1" customFormat="1" ht="6.96" customHeight="1">
      <c r="B45" s="181"/>
      <c r="C45" s="182"/>
      <c r="D45" s="182"/>
      <c r="E45" s="182"/>
      <c r="F45" s="182"/>
      <c r="G45" s="182"/>
      <c r="H45" s="182"/>
      <c r="I45" s="183"/>
      <c r="J45" s="182"/>
      <c r="K45" s="184"/>
    </row>
    <row r="46" s="1" customFormat="1" ht="36.96" customHeight="1">
      <c r="B46" s="47"/>
      <c r="C46" s="31" t="s">
        <v>111</v>
      </c>
      <c r="D46" s="48"/>
      <c r="E46" s="48"/>
      <c r="F46" s="48"/>
      <c r="G46" s="48"/>
      <c r="H46" s="48"/>
      <c r="I46" s="158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58"/>
      <c r="J47" s="48"/>
      <c r="K47" s="52"/>
    </row>
    <row r="48" s="1" customFormat="1" ht="14.4" customHeight="1">
      <c r="B48" s="47"/>
      <c r="C48" s="41" t="s">
        <v>18</v>
      </c>
      <c r="D48" s="48"/>
      <c r="E48" s="48"/>
      <c r="F48" s="48"/>
      <c r="G48" s="48"/>
      <c r="H48" s="48"/>
      <c r="I48" s="158"/>
      <c r="J48" s="48"/>
      <c r="K48" s="52"/>
    </row>
    <row r="49" s="1" customFormat="1" ht="16.5" customHeight="1">
      <c r="B49" s="47"/>
      <c r="C49" s="48"/>
      <c r="D49" s="48"/>
      <c r="E49" s="157" t="str">
        <f>E7</f>
        <v>ZŠ Marjánka, rekonstrukce otopného systému</v>
      </c>
      <c r="F49" s="41"/>
      <c r="G49" s="41"/>
      <c r="H49" s="41"/>
      <c r="I49" s="158"/>
      <c r="J49" s="48"/>
      <c r="K49" s="52"/>
    </row>
    <row r="50">
      <c r="B50" s="29"/>
      <c r="C50" s="41" t="s">
        <v>107</v>
      </c>
      <c r="D50" s="30"/>
      <c r="E50" s="30"/>
      <c r="F50" s="30"/>
      <c r="G50" s="30"/>
      <c r="H50" s="30"/>
      <c r="I50" s="156"/>
      <c r="J50" s="30"/>
      <c r="K50" s="32"/>
    </row>
    <row r="51" ht="16.5" customHeight="1">
      <c r="B51" s="29"/>
      <c r="C51" s="30"/>
      <c r="D51" s="30"/>
      <c r="E51" s="157" t="s">
        <v>108</v>
      </c>
      <c r="F51" s="30"/>
      <c r="G51" s="30"/>
      <c r="H51" s="30"/>
      <c r="I51" s="156"/>
      <c r="J51" s="30"/>
      <c r="K51" s="32"/>
    </row>
    <row r="52">
      <c r="B52" s="29"/>
      <c r="C52" s="41" t="s">
        <v>109</v>
      </c>
      <c r="D52" s="30"/>
      <c r="E52" s="30"/>
      <c r="F52" s="30"/>
      <c r="G52" s="30"/>
      <c r="H52" s="30"/>
      <c r="I52" s="156"/>
      <c r="J52" s="30"/>
      <c r="K52" s="32"/>
    </row>
    <row r="53" s="1" customFormat="1" ht="16.5" customHeight="1">
      <c r="B53" s="47"/>
      <c r="C53" s="48"/>
      <c r="D53" s="48"/>
      <c r="E53" s="56" t="s">
        <v>110</v>
      </c>
      <c r="F53" s="48"/>
      <c r="G53" s="48"/>
      <c r="H53" s="48"/>
      <c r="I53" s="158"/>
      <c r="J53" s="48"/>
      <c r="K53" s="52"/>
    </row>
    <row r="54" s="1" customFormat="1" ht="14.4" customHeight="1">
      <c r="B54" s="47"/>
      <c r="C54" s="41" t="s">
        <v>712</v>
      </c>
      <c r="D54" s="48"/>
      <c r="E54" s="48"/>
      <c r="F54" s="48"/>
      <c r="G54" s="48"/>
      <c r="H54" s="48"/>
      <c r="I54" s="158"/>
      <c r="J54" s="48"/>
      <c r="K54" s="52"/>
    </row>
    <row r="55" s="1" customFormat="1" ht="17.25" customHeight="1">
      <c r="B55" s="47"/>
      <c r="C55" s="48"/>
      <c r="D55" s="48"/>
      <c r="E55" s="159" t="str">
        <f>E13</f>
        <v>D.1.4.1.1 - Stavební přípomoce pro vytápění</v>
      </c>
      <c r="F55" s="48"/>
      <c r="G55" s="48"/>
      <c r="H55" s="48"/>
      <c r="I55" s="158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58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Bělohorská 417/52, Praha 6, Břevnov</v>
      </c>
      <c r="G57" s="48"/>
      <c r="H57" s="48"/>
      <c r="I57" s="160" t="s">
        <v>25</v>
      </c>
      <c r="J57" s="161" t="str">
        <f>IF(J16="","",J16)</f>
        <v>15. 4. 2019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58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>Úřad městské části Praha 6</v>
      </c>
      <c r="G59" s="48"/>
      <c r="H59" s="48"/>
      <c r="I59" s="160" t="s">
        <v>33</v>
      </c>
      <c r="J59" s="45" t="str">
        <f>E25</f>
        <v>Hynek Charvát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58"/>
      <c r="J60" s="185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58"/>
      <c r="J61" s="48"/>
      <c r="K61" s="52"/>
    </row>
    <row r="62" s="1" customFormat="1" ht="29.28" customHeight="1">
      <c r="B62" s="47"/>
      <c r="C62" s="186" t="s">
        <v>112</v>
      </c>
      <c r="D62" s="173"/>
      <c r="E62" s="173"/>
      <c r="F62" s="173"/>
      <c r="G62" s="173"/>
      <c r="H62" s="173"/>
      <c r="I62" s="187"/>
      <c r="J62" s="188" t="s">
        <v>113</v>
      </c>
      <c r="K62" s="189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58"/>
      <c r="J63" s="48"/>
      <c r="K63" s="52"/>
    </row>
    <row r="64" s="1" customFormat="1" ht="29.28" customHeight="1">
      <c r="B64" s="47"/>
      <c r="C64" s="190" t="s">
        <v>114</v>
      </c>
      <c r="D64" s="48"/>
      <c r="E64" s="48"/>
      <c r="F64" s="48"/>
      <c r="G64" s="48"/>
      <c r="H64" s="48"/>
      <c r="I64" s="158"/>
      <c r="J64" s="169">
        <f>J103</f>
        <v>0</v>
      </c>
      <c r="K64" s="52"/>
      <c r="AU64" s="25" t="s">
        <v>115</v>
      </c>
    </row>
    <row r="65" s="8" customFormat="1" ht="24.96" customHeight="1">
      <c r="B65" s="191"/>
      <c r="C65" s="192"/>
      <c r="D65" s="193" t="s">
        <v>714</v>
      </c>
      <c r="E65" s="194"/>
      <c r="F65" s="194"/>
      <c r="G65" s="194"/>
      <c r="H65" s="194"/>
      <c r="I65" s="195"/>
      <c r="J65" s="196">
        <f>J104</f>
        <v>0</v>
      </c>
      <c r="K65" s="197"/>
    </row>
    <row r="66" s="9" customFormat="1" ht="19.92" customHeight="1">
      <c r="B66" s="198"/>
      <c r="C66" s="199"/>
      <c r="D66" s="200" t="s">
        <v>715</v>
      </c>
      <c r="E66" s="201"/>
      <c r="F66" s="201"/>
      <c r="G66" s="201"/>
      <c r="H66" s="201"/>
      <c r="I66" s="202"/>
      <c r="J66" s="203">
        <f>J105</f>
        <v>0</v>
      </c>
      <c r="K66" s="204"/>
    </row>
    <row r="67" s="9" customFormat="1" ht="19.92" customHeight="1">
      <c r="B67" s="198"/>
      <c r="C67" s="199"/>
      <c r="D67" s="200" t="s">
        <v>716</v>
      </c>
      <c r="E67" s="201"/>
      <c r="F67" s="201"/>
      <c r="G67" s="201"/>
      <c r="H67" s="201"/>
      <c r="I67" s="202"/>
      <c r="J67" s="203">
        <f>J111</f>
        <v>0</v>
      </c>
      <c r="K67" s="204"/>
    </row>
    <row r="68" s="9" customFormat="1" ht="14.88" customHeight="1">
      <c r="B68" s="198"/>
      <c r="C68" s="199"/>
      <c r="D68" s="200" t="s">
        <v>717</v>
      </c>
      <c r="E68" s="201"/>
      <c r="F68" s="201"/>
      <c r="G68" s="201"/>
      <c r="H68" s="201"/>
      <c r="I68" s="202"/>
      <c r="J68" s="203">
        <f>J112</f>
        <v>0</v>
      </c>
      <c r="K68" s="204"/>
    </row>
    <row r="69" s="9" customFormat="1" ht="19.92" customHeight="1">
      <c r="B69" s="198"/>
      <c r="C69" s="199"/>
      <c r="D69" s="200" t="s">
        <v>718</v>
      </c>
      <c r="E69" s="201"/>
      <c r="F69" s="201"/>
      <c r="G69" s="201"/>
      <c r="H69" s="201"/>
      <c r="I69" s="202"/>
      <c r="J69" s="203">
        <f>J122</f>
        <v>0</v>
      </c>
      <c r="K69" s="204"/>
    </row>
    <row r="70" s="9" customFormat="1" ht="14.88" customHeight="1">
      <c r="B70" s="198"/>
      <c r="C70" s="199"/>
      <c r="D70" s="200" t="s">
        <v>719</v>
      </c>
      <c r="E70" s="201"/>
      <c r="F70" s="201"/>
      <c r="G70" s="201"/>
      <c r="H70" s="201"/>
      <c r="I70" s="202"/>
      <c r="J70" s="203">
        <f>J123</f>
        <v>0</v>
      </c>
      <c r="K70" s="204"/>
    </row>
    <row r="71" s="9" customFormat="1" ht="14.88" customHeight="1">
      <c r="B71" s="198"/>
      <c r="C71" s="199"/>
      <c r="D71" s="200" t="s">
        <v>720</v>
      </c>
      <c r="E71" s="201"/>
      <c r="F71" s="201"/>
      <c r="G71" s="201"/>
      <c r="H71" s="201"/>
      <c r="I71" s="202"/>
      <c r="J71" s="203">
        <f>J126</f>
        <v>0</v>
      </c>
      <c r="K71" s="204"/>
    </row>
    <row r="72" s="9" customFormat="1" ht="14.88" customHeight="1">
      <c r="B72" s="198"/>
      <c r="C72" s="199"/>
      <c r="D72" s="200" t="s">
        <v>721</v>
      </c>
      <c r="E72" s="201"/>
      <c r="F72" s="201"/>
      <c r="G72" s="201"/>
      <c r="H72" s="201"/>
      <c r="I72" s="202"/>
      <c r="J72" s="203">
        <f>J131</f>
        <v>0</v>
      </c>
      <c r="K72" s="204"/>
    </row>
    <row r="73" s="9" customFormat="1" ht="21.84" customHeight="1">
      <c r="B73" s="198"/>
      <c r="C73" s="199"/>
      <c r="D73" s="200" t="s">
        <v>722</v>
      </c>
      <c r="E73" s="201"/>
      <c r="F73" s="201"/>
      <c r="G73" s="201"/>
      <c r="H73" s="201"/>
      <c r="I73" s="202"/>
      <c r="J73" s="203">
        <f>J132</f>
        <v>0</v>
      </c>
      <c r="K73" s="204"/>
    </row>
    <row r="74" s="9" customFormat="1" ht="21.84" customHeight="1">
      <c r="B74" s="198"/>
      <c r="C74" s="199"/>
      <c r="D74" s="200" t="s">
        <v>723</v>
      </c>
      <c r="E74" s="201"/>
      <c r="F74" s="201"/>
      <c r="G74" s="201"/>
      <c r="H74" s="201"/>
      <c r="I74" s="202"/>
      <c r="J74" s="203">
        <f>J143</f>
        <v>0</v>
      </c>
      <c r="K74" s="204"/>
    </row>
    <row r="75" s="8" customFormat="1" ht="24.96" customHeight="1">
      <c r="B75" s="191"/>
      <c r="C75" s="192"/>
      <c r="D75" s="193" t="s">
        <v>724</v>
      </c>
      <c r="E75" s="194"/>
      <c r="F75" s="194"/>
      <c r="G75" s="194"/>
      <c r="H75" s="194"/>
      <c r="I75" s="195"/>
      <c r="J75" s="196">
        <f>J146</f>
        <v>0</v>
      </c>
      <c r="K75" s="197"/>
    </row>
    <row r="76" s="9" customFormat="1" ht="19.92" customHeight="1">
      <c r="B76" s="198"/>
      <c r="C76" s="199"/>
      <c r="D76" s="200" t="s">
        <v>725</v>
      </c>
      <c r="E76" s="201"/>
      <c r="F76" s="201"/>
      <c r="G76" s="201"/>
      <c r="H76" s="201"/>
      <c r="I76" s="202"/>
      <c r="J76" s="203">
        <f>J147</f>
        <v>0</v>
      </c>
      <c r="K76" s="204"/>
    </row>
    <row r="77" s="9" customFormat="1" ht="19.92" customHeight="1">
      <c r="B77" s="198"/>
      <c r="C77" s="199"/>
      <c r="D77" s="200" t="s">
        <v>726</v>
      </c>
      <c r="E77" s="201"/>
      <c r="F77" s="201"/>
      <c r="G77" s="201"/>
      <c r="H77" s="201"/>
      <c r="I77" s="202"/>
      <c r="J77" s="203">
        <f>J162</f>
        <v>0</v>
      </c>
      <c r="K77" s="204"/>
    </row>
    <row r="78" s="9" customFormat="1" ht="19.92" customHeight="1">
      <c r="B78" s="198"/>
      <c r="C78" s="199"/>
      <c r="D78" s="200" t="s">
        <v>727</v>
      </c>
      <c r="E78" s="201"/>
      <c r="F78" s="201"/>
      <c r="G78" s="201"/>
      <c r="H78" s="201"/>
      <c r="I78" s="202"/>
      <c r="J78" s="203">
        <f>J167</f>
        <v>0</v>
      </c>
      <c r="K78" s="204"/>
    </row>
    <row r="79" s="8" customFormat="1" ht="24.96" customHeight="1">
      <c r="B79" s="191"/>
      <c r="C79" s="192"/>
      <c r="D79" s="193" t="s">
        <v>728</v>
      </c>
      <c r="E79" s="194"/>
      <c r="F79" s="194"/>
      <c r="G79" s="194"/>
      <c r="H79" s="194"/>
      <c r="I79" s="195"/>
      <c r="J79" s="196">
        <f>J170</f>
        <v>0</v>
      </c>
      <c r="K79" s="197"/>
    </row>
    <row r="80" s="1" customFormat="1" ht="21.84" customHeight="1">
      <c r="B80" s="47"/>
      <c r="C80" s="48"/>
      <c r="D80" s="48"/>
      <c r="E80" s="48"/>
      <c r="F80" s="48"/>
      <c r="G80" s="48"/>
      <c r="H80" s="48"/>
      <c r="I80" s="158"/>
      <c r="J80" s="48"/>
      <c r="K80" s="52"/>
    </row>
    <row r="81" s="1" customFormat="1" ht="6.96" customHeight="1">
      <c r="B81" s="68"/>
      <c r="C81" s="69"/>
      <c r="D81" s="69"/>
      <c r="E81" s="69"/>
      <c r="F81" s="69"/>
      <c r="G81" s="69"/>
      <c r="H81" s="69"/>
      <c r="I81" s="180"/>
      <c r="J81" s="69"/>
      <c r="K81" s="70"/>
    </row>
    <row r="85" s="1" customFormat="1" ht="6.96" customHeight="1">
      <c r="B85" s="71"/>
      <c r="C85" s="72"/>
      <c r="D85" s="72"/>
      <c r="E85" s="72"/>
      <c r="F85" s="72"/>
      <c r="G85" s="72"/>
      <c r="H85" s="72"/>
      <c r="I85" s="183"/>
      <c r="J85" s="72"/>
      <c r="K85" s="72"/>
      <c r="L85" s="73"/>
    </row>
    <row r="86" s="1" customFormat="1" ht="36.96" customHeight="1">
      <c r="B86" s="47"/>
      <c r="C86" s="74" t="s">
        <v>132</v>
      </c>
      <c r="D86" s="75"/>
      <c r="E86" s="75"/>
      <c r="F86" s="75"/>
      <c r="G86" s="75"/>
      <c r="H86" s="75"/>
      <c r="I86" s="205"/>
      <c r="J86" s="75"/>
      <c r="K86" s="75"/>
      <c r="L86" s="73"/>
    </row>
    <row r="87" s="1" customFormat="1" ht="6.96" customHeight="1">
      <c r="B87" s="47"/>
      <c r="C87" s="75"/>
      <c r="D87" s="75"/>
      <c r="E87" s="75"/>
      <c r="F87" s="75"/>
      <c r="G87" s="75"/>
      <c r="H87" s="75"/>
      <c r="I87" s="205"/>
      <c r="J87" s="75"/>
      <c r="K87" s="75"/>
      <c r="L87" s="73"/>
    </row>
    <row r="88" s="1" customFormat="1" ht="14.4" customHeight="1">
      <c r="B88" s="47"/>
      <c r="C88" s="77" t="s">
        <v>18</v>
      </c>
      <c r="D88" s="75"/>
      <c r="E88" s="75"/>
      <c r="F88" s="75"/>
      <c r="G88" s="75"/>
      <c r="H88" s="75"/>
      <c r="I88" s="205"/>
      <c r="J88" s="75"/>
      <c r="K88" s="75"/>
      <c r="L88" s="73"/>
    </row>
    <row r="89" s="1" customFormat="1" ht="16.5" customHeight="1">
      <c r="B89" s="47"/>
      <c r="C89" s="75"/>
      <c r="D89" s="75"/>
      <c r="E89" s="206" t="str">
        <f>E7</f>
        <v>ZŠ Marjánka, rekonstrukce otopného systému</v>
      </c>
      <c r="F89" s="77"/>
      <c r="G89" s="77"/>
      <c r="H89" s="77"/>
      <c r="I89" s="205"/>
      <c r="J89" s="75"/>
      <c r="K89" s="75"/>
      <c r="L89" s="73"/>
    </row>
    <row r="90">
      <c r="B90" s="29"/>
      <c r="C90" s="77" t="s">
        <v>107</v>
      </c>
      <c r="D90" s="207"/>
      <c r="E90" s="207"/>
      <c r="F90" s="207"/>
      <c r="G90" s="207"/>
      <c r="H90" s="207"/>
      <c r="I90" s="150"/>
      <c r="J90" s="207"/>
      <c r="K90" s="207"/>
      <c r="L90" s="208"/>
    </row>
    <row r="91" ht="16.5" customHeight="1">
      <c r="B91" s="29"/>
      <c r="C91" s="207"/>
      <c r="D91" s="207"/>
      <c r="E91" s="206" t="s">
        <v>108</v>
      </c>
      <c r="F91" s="207"/>
      <c r="G91" s="207"/>
      <c r="H91" s="207"/>
      <c r="I91" s="150"/>
      <c r="J91" s="207"/>
      <c r="K91" s="207"/>
      <c r="L91" s="208"/>
    </row>
    <row r="92">
      <c r="B92" s="29"/>
      <c r="C92" s="77" t="s">
        <v>109</v>
      </c>
      <c r="D92" s="207"/>
      <c r="E92" s="207"/>
      <c r="F92" s="207"/>
      <c r="G92" s="207"/>
      <c r="H92" s="207"/>
      <c r="I92" s="150"/>
      <c r="J92" s="207"/>
      <c r="K92" s="207"/>
      <c r="L92" s="208"/>
    </row>
    <row r="93" s="1" customFormat="1" ht="16.5" customHeight="1">
      <c r="B93" s="47"/>
      <c r="C93" s="75"/>
      <c r="D93" s="75"/>
      <c r="E93" s="265" t="s">
        <v>110</v>
      </c>
      <c r="F93" s="75"/>
      <c r="G93" s="75"/>
      <c r="H93" s="75"/>
      <c r="I93" s="205"/>
      <c r="J93" s="75"/>
      <c r="K93" s="75"/>
      <c r="L93" s="73"/>
    </row>
    <row r="94" s="1" customFormat="1" ht="14.4" customHeight="1">
      <c r="B94" s="47"/>
      <c r="C94" s="77" t="s">
        <v>712</v>
      </c>
      <c r="D94" s="75"/>
      <c r="E94" s="75"/>
      <c r="F94" s="75"/>
      <c r="G94" s="75"/>
      <c r="H94" s="75"/>
      <c r="I94" s="205"/>
      <c r="J94" s="75"/>
      <c r="K94" s="75"/>
      <c r="L94" s="73"/>
    </row>
    <row r="95" s="1" customFormat="1" ht="17.25" customHeight="1">
      <c r="B95" s="47"/>
      <c r="C95" s="75"/>
      <c r="D95" s="75"/>
      <c r="E95" s="83" t="str">
        <f>E13</f>
        <v>D.1.4.1.1 - Stavební přípomoce pro vytápění</v>
      </c>
      <c r="F95" s="75"/>
      <c r="G95" s="75"/>
      <c r="H95" s="75"/>
      <c r="I95" s="205"/>
      <c r="J95" s="75"/>
      <c r="K95" s="75"/>
      <c r="L95" s="73"/>
    </row>
    <row r="96" s="1" customFormat="1" ht="6.96" customHeight="1">
      <c r="B96" s="47"/>
      <c r="C96" s="75"/>
      <c r="D96" s="75"/>
      <c r="E96" s="75"/>
      <c r="F96" s="75"/>
      <c r="G96" s="75"/>
      <c r="H96" s="75"/>
      <c r="I96" s="205"/>
      <c r="J96" s="75"/>
      <c r="K96" s="75"/>
      <c r="L96" s="73"/>
    </row>
    <row r="97" s="1" customFormat="1" ht="18" customHeight="1">
      <c r="B97" s="47"/>
      <c r="C97" s="77" t="s">
        <v>23</v>
      </c>
      <c r="D97" s="75"/>
      <c r="E97" s="75"/>
      <c r="F97" s="209" t="str">
        <f>F16</f>
        <v>Bělohorská 417/52, Praha 6, Břevnov</v>
      </c>
      <c r="G97" s="75"/>
      <c r="H97" s="75"/>
      <c r="I97" s="210" t="s">
        <v>25</v>
      </c>
      <c r="J97" s="86" t="str">
        <f>IF(J16="","",J16)</f>
        <v>15. 4. 2019</v>
      </c>
      <c r="K97" s="75"/>
      <c r="L97" s="73"/>
    </row>
    <row r="98" s="1" customFormat="1" ht="6.96" customHeight="1">
      <c r="B98" s="47"/>
      <c r="C98" s="75"/>
      <c r="D98" s="75"/>
      <c r="E98" s="75"/>
      <c r="F98" s="75"/>
      <c r="G98" s="75"/>
      <c r="H98" s="75"/>
      <c r="I98" s="205"/>
      <c r="J98" s="75"/>
      <c r="K98" s="75"/>
      <c r="L98" s="73"/>
    </row>
    <row r="99" s="1" customFormat="1">
      <c r="B99" s="47"/>
      <c r="C99" s="77" t="s">
        <v>27</v>
      </c>
      <c r="D99" s="75"/>
      <c r="E99" s="75"/>
      <c r="F99" s="209" t="str">
        <f>E19</f>
        <v>Úřad městské části Praha 6</v>
      </c>
      <c r="G99" s="75"/>
      <c r="H99" s="75"/>
      <c r="I99" s="210" t="s">
        <v>33</v>
      </c>
      <c r="J99" s="209" t="str">
        <f>E25</f>
        <v>Hynek Charvát</v>
      </c>
      <c r="K99" s="75"/>
      <c r="L99" s="73"/>
    </row>
    <row r="100" s="1" customFormat="1" ht="14.4" customHeight="1">
      <c r="B100" s="47"/>
      <c r="C100" s="77" t="s">
        <v>31</v>
      </c>
      <c r="D100" s="75"/>
      <c r="E100" s="75"/>
      <c r="F100" s="209" t="str">
        <f>IF(E22="","",E22)</f>
        <v/>
      </c>
      <c r="G100" s="75"/>
      <c r="H100" s="75"/>
      <c r="I100" s="205"/>
      <c r="J100" s="75"/>
      <c r="K100" s="75"/>
      <c r="L100" s="73"/>
    </row>
    <row r="101" s="1" customFormat="1" ht="10.32" customHeight="1">
      <c r="B101" s="47"/>
      <c r="C101" s="75"/>
      <c r="D101" s="75"/>
      <c r="E101" s="75"/>
      <c r="F101" s="75"/>
      <c r="G101" s="75"/>
      <c r="H101" s="75"/>
      <c r="I101" s="205"/>
      <c r="J101" s="75"/>
      <c r="K101" s="75"/>
      <c r="L101" s="73"/>
    </row>
    <row r="102" s="10" customFormat="1" ht="29.28" customHeight="1">
      <c r="B102" s="211"/>
      <c r="C102" s="212" t="s">
        <v>133</v>
      </c>
      <c r="D102" s="213" t="s">
        <v>57</v>
      </c>
      <c r="E102" s="213" t="s">
        <v>53</v>
      </c>
      <c r="F102" s="213" t="s">
        <v>134</v>
      </c>
      <c r="G102" s="213" t="s">
        <v>135</v>
      </c>
      <c r="H102" s="213" t="s">
        <v>136</v>
      </c>
      <c r="I102" s="214" t="s">
        <v>137</v>
      </c>
      <c r="J102" s="213" t="s">
        <v>113</v>
      </c>
      <c r="K102" s="215" t="s">
        <v>138</v>
      </c>
      <c r="L102" s="216"/>
      <c r="M102" s="103" t="s">
        <v>139</v>
      </c>
      <c r="N102" s="104" t="s">
        <v>42</v>
      </c>
      <c r="O102" s="104" t="s">
        <v>140</v>
      </c>
      <c r="P102" s="104" t="s">
        <v>141</v>
      </c>
      <c r="Q102" s="104" t="s">
        <v>142</v>
      </c>
      <c r="R102" s="104" t="s">
        <v>143</v>
      </c>
      <c r="S102" s="104" t="s">
        <v>144</v>
      </c>
      <c r="T102" s="105" t="s">
        <v>145</v>
      </c>
    </row>
    <row r="103" s="1" customFormat="1" ht="29.28" customHeight="1">
      <c r="B103" s="47"/>
      <c r="C103" s="109" t="s">
        <v>114</v>
      </c>
      <c r="D103" s="75"/>
      <c r="E103" s="75"/>
      <c r="F103" s="75"/>
      <c r="G103" s="75"/>
      <c r="H103" s="75"/>
      <c r="I103" s="205"/>
      <c r="J103" s="217">
        <f>BK103</f>
        <v>0</v>
      </c>
      <c r="K103" s="75"/>
      <c r="L103" s="73"/>
      <c r="M103" s="106"/>
      <c r="N103" s="107"/>
      <c r="O103" s="107"/>
      <c r="P103" s="218">
        <f>P104+P146+P170</f>
        <v>0</v>
      </c>
      <c r="Q103" s="107"/>
      <c r="R103" s="218">
        <f>R104+R146+R170</f>
        <v>9.0309750000000015</v>
      </c>
      <c r="S103" s="107"/>
      <c r="T103" s="219">
        <f>T104+T146+T170</f>
        <v>4.6807999999999996</v>
      </c>
      <c r="AT103" s="25" t="s">
        <v>71</v>
      </c>
      <c r="AU103" s="25" t="s">
        <v>115</v>
      </c>
      <c r="BK103" s="220">
        <f>BK104+BK146+BK170</f>
        <v>0</v>
      </c>
    </row>
    <row r="104" s="11" customFormat="1" ht="37.44001" customHeight="1">
      <c r="B104" s="221"/>
      <c r="C104" s="222"/>
      <c r="D104" s="223" t="s">
        <v>71</v>
      </c>
      <c r="E104" s="224" t="s">
        <v>729</v>
      </c>
      <c r="F104" s="224" t="s">
        <v>730</v>
      </c>
      <c r="G104" s="222"/>
      <c r="H104" s="222"/>
      <c r="I104" s="225"/>
      <c r="J104" s="226">
        <f>BK104</f>
        <v>0</v>
      </c>
      <c r="K104" s="222"/>
      <c r="L104" s="227"/>
      <c r="M104" s="228"/>
      <c r="N104" s="229"/>
      <c r="O104" s="229"/>
      <c r="P104" s="230">
        <f>P105+P111+P122</f>
        <v>0</v>
      </c>
      <c r="Q104" s="229"/>
      <c r="R104" s="230">
        <f>R105+R111+R122</f>
        <v>5.9652350000000007</v>
      </c>
      <c r="S104" s="229"/>
      <c r="T104" s="231">
        <f>T105+T111+T122</f>
        <v>1.73</v>
      </c>
      <c r="AR104" s="232" t="s">
        <v>79</v>
      </c>
      <c r="AT104" s="233" t="s">
        <v>71</v>
      </c>
      <c r="AU104" s="233" t="s">
        <v>72</v>
      </c>
      <c r="AY104" s="232" t="s">
        <v>148</v>
      </c>
      <c r="BK104" s="234">
        <f>BK105+BK111+BK122</f>
        <v>0</v>
      </c>
    </row>
    <row r="105" s="11" customFormat="1" ht="19.92" customHeight="1">
      <c r="B105" s="221"/>
      <c r="C105" s="222"/>
      <c r="D105" s="223" t="s">
        <v>71</v>
      </c>
      <c r="E105" s="250" t="s">
        <v>87</v>
      </c>
      <c r="F105" s="250" t="s">
        <v>731</v>
      </c>
      <c r="G105" s="222"/>
      <c r="H105" s="222"/>
      <c r="I105" s="225"/>
      <c r="J105" s="251">
        <f>BK105</f>
        <v>0</v>
      </c>
      <c r="K105" s="222"/>
      <c r="L105" s="227"/>
      <c r="M105" s="228"/>
      <c r="N105" s="229"/>
      <c r="O105" s="229"/>
      <c r="P105" s="230">
        <f>SUM(P106:P110)</f>
        <v>0</v>
      </c>
      <c r="Q105" s="229"/>
      <c r="R105" s="230">
        <f>SUM(R106:R110)</f>
        <v>1.1944350000000001</v>
      </c>
      <c r="S105" s="229"/>
      <c r="T105" s="231">
        <f>SUM(T106:T110)</f>
        <v>0</v>
      </c>
      <c r="AR105" s="232" t="s">
        <v>79</v>
      </c>
      <c r="AT105" s="233" t="s">
        <v>71</v>
      </c>
      <c r="AU105" s="233" t="s">
        <v>79</v>
      </c>
      <c r="AY105" s="232" t="s">
        <v>148</v>
      </c>
      <c r="BK105" s="234">
        <f>SUM(BK106:BK110)</f>
        <v>0</v>
      </c>
    </row>
    <row r="106" s="1" customFormat="1" ht="25.5" customHeight="1">
      <c r="B106" s="47"/>
      <c r="C106" s="235" t="s">
        <v>79</v>
      </c>
      <c r="D106" s="235" t="s">
        <v>149</v>
      </c>
      <c r="E106" s="236" t="s">
        <v>732</v>
      </c>
      <c r="F106" s="237" t="s">
        <v>733</v>
      </c>
      <c r="G106" s="238" t="s">
        <v>734</v>
      </c>
      <c r="H106" s="239">
        <v>0.90000000000000002</v>
      </c>
      <c r="I106" s="240"/>
      <c r="J106" s="241">
        <f>ROUND(I106*H106,2)</f>
        <v>0</v>
      </c>
      <c r="K106" s="237" t="s">
        <v>735</v>
      </c>
      <c r="L106" s="73"/>
      <c r="M106" s="242" t="s">
        <v>21</v>
      </c>
      <c r="N106" s="243" t="s">
        <v>43</v>
      </c>
      <c r="O106" s="48"/>
      <c r="P106" s="244">
        <f>O106*H106</f>
        <v>0</v>
      </c>
      <c r="Q106" s="244">
        <v>1.3271500000000001</v>
      </c>
      <c r="R106" s="244">
        <f>Q106*H106</f>
        <v>1.1944350000000001</v>
      </c>
      <c r="S106" s="244">
        <v>0</v>
      </c>
      <c r="T106" s="245">
        <f>S106*H106</f>
        <v>0</v>
      </c>
      <c r="AR106" s="25" t="s">
        <v>736</v>
      </c>
      <c r="AT106" s="25" t="s">
        <v>149</v>
      </c>
      <c r="AU106" s="25" t="s">
        <v>81</v>
      </c>
      <c r="AY106" s="25" t="s">
        <v>148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5" t="s">
        <v>79</v>
      </c>
      <c r="BK106" s="246">
        <f>ROUND(I106*H106,2)</f>
        <v>0</v>
      </c>
      <c r="BL106" s="25" t="s">
        <v>736</v>
      </c>
      <c r="BM106" s="25" t="s">
        <v>737</v>
      </c>
    </row>
    <row r="107" s="1" customFormat="1">
      <c r="B107" s="47"/>
      <c r="C107" s="75"/>
      <c r="D107" s="247" t="s">
        <v>155</v>
      </c>
      <c r="E107" s="75"/>
      <c r="F107" s="248" t="s">
        <v>738</v>
      </c>
      <c r="G107" s="75"/>
      <c r="H107" s="75"/>
      <c r="I107" s="205"/>
      <c r="J107" s="75"/>
      <c r="K107" s="75"/>
      <c r="L107" s="73"/>
      <c r="M107" s="249"/>
      <c r="N107" s="48"/>
      <c r="O107" s="48"/>
      <c r="P107" s="48"/>
      <c r="Q107" s="48"/>
      <c r="R107" s="48"/>
      <c r="S107" s="48"/>
      <c r="T107" s="96"/>
      <c r="AT107" s="25" t="s">
        <v>155</v>
      </c>
      <c r="AU107" s="25" t="s">
        <v>81</v>
      </c>
    </row>
    <row r="108" s="12" customFormat="1">
      <c r="B108" s="266"/>
      <c r="C108" s="267"/>
      <c r="D108" s="247" t="s">
        <v>739</v>
      </c>
      <c r="E108" s="268" t="s">
        <v>21</v>
      </c>
      <c r="F108" s="269" t="s">
        <v>740</v>
      </c>
      <c r="G108" s="267"/>
      <c r="H108" s="268" t="s">
        <v>21</v>
      </c>
      <c r="I108" s="270"/>
      <c r="J108" s="267"/>
      <c r="K108" s="267"/>
      <c r="L108" s="271"/>
      <c r="M108" s="272"/>
      <c r="N108" s="273"/>
      <c r="O108" s="273"/>
      <c r="P108" s="273"/>
      <c r="Q108" s="273"/>
      <c r="R108" s="273"/>
      <c r="S108" s="273"/>
      <c r="T108" s="274"/>
      <c r="AT108" s="275" t="s">
        <v>739</v>
      </c>
      <c r="AU108" s="275" t="s">
        <v>81</v>
      </c>
      <c r="AV108" s="12" t="s">
        <v>79</v>
      </c>
      <c r="AW108" s="12" t="s">
        <v>35</v>
      </c>
      <c r="AX108" s="12" t="s">
        <v>72</v>
      </c>
      <c r="AY108" s="275" t="s">
        <v>148</v>
      </c>
    </row>
    <row r="109" s="13" customFormat="1">
      <c r="B109" s="276"/>
      <c r="C109" s="277"/>
      <c r="D109" s="247" t="s">
        <v>739</v>
      </c>
      <c r="E109" s="278" t="s">
        <v>21</v>
      </c>
      <c r="F109" s="279" t="s">
        <v>741</v>
      </c>
      <c r="G109" s="277"/>
      <c r="H109" s="280">
        <v>0.90000000000000002</v>
      </c>
      <c r="I109" s="281"/>
      <c r="J109" s="277"/>
      <c r="K109" s="277"/>
      <c r="L109" s="282"/>
      <c r="M109" s="283"/>
      <c r="N109" s="284"/>
      <c r="O109" s="284"/>
      <c r="P109" s="284"/>
      <c r="Q109" s="284"/>
      <c r="R109" s="284"/>
      <c r="S109" s="284"/>
      <c r="T109" s="285"/>
      <c r="AT109" s="286" t="s">
        <v>739</v>
      </c>
      <c r="AU109" s="286" t="s">
        <v>81</v>
      </c>
      <c r="AV109" s="13" t="s">
        <v>81</v>
      </c>
      <c r="AW109" s="13" t="s">
        <v>35</v>
      </c>
      <c r="AX109" s="13" t="s">
        <v>72</v>
      </c>
      <c r="AY109" s="286" t="s">
        <v>148</v>
      </c>
    </row>
    <row r="110" s="14" customFormat="1">
      <c r="B110" s="287"/>
      <c r="C110" s="288"/>
      <c r="D110" s="247" t="s">
        <v>739</v>
      </c>
      <c r="E110" s="289" t="s">
        <v>21</v>
      </c>
      <c r="F110" s="290" t="s">
        <v>742</v>
      </c>
      <c r="G110" s="288"/>
      <c r="H110" s="291">
        <v>0.90000000000000002</v>
      </c>
      <c r="I110" s="292"/>
      <c r="J110" s="288"/>
      <c r="K110" s="288"/>
      <c r="L110" s="293"/>
      <c r="M110" s="294"/>
      <c r="N110" s="295"/>
      <c r="O110" s="295"/>
      <c r="P110" s="295"/>
      <c r="Q110" s="295"/>
      <c r="R110" s="295"/>
      <c r="S110" s="295"/>
      <c r="T110" s="296"/>
      <c r="AT110" s="297" t="s">
        <v>739</v>
      </c>
      <c r="AU110" s="297" t="s">
        <v>81</v>
      </c>
      <c r="AV110" s="14" t="s">
        <v>154</v>
      </c>
      <c r="AW110" s="14" t="s">
        <v>35</v>
      </c>
      <c r="AX110" s="14" t="s">
        <v>79</v>
      </c>
      <c r="AY110" s="297" t="s">
        <v>148</v>
      </c>
    </row>
    <row r="111" s="11" customFormat="1" ht="29.88" customHeight="1">
      <c r="B111" s="221"/>
      <c r="C111" s="222"/>
      <c r="D111" s="223" t="s">
        <v>71</v>
      </c>
      <c r="E111" s="250" t="s">
        <v>163</v>
      </c>
      <c r="F111" s="250" t="s">
        <v>743</v>
      </c>
      <c r="G111" s="222"/>
      <c r="H111" s="222"/>
      <c r="I111" s="225"/>
      <c r="J111" s="251">
        <f>BK111</f>
        <v>0</v>
      </c>
      <c r="K111" s="222"/>
      <c r="L111" s="227"/>
      <c r="M111" s="228"/>
      <c r="N111" s="229"/>
      <c r="O111" s="229"/>
      <c r="P111" s="230">
        <f>P112</f>
        <v>0</v>
      </c>
      <c r="Q111" s="229"/>
      <c r="R111" s="230">
        <f>R112</f>
        <v>4.4880000000000004</v>
      </c>
      <c r="S111" s="229"/>
      <c r="T111" s="231">
        <f>T112</f>
        <v>0</v>
      </c>
      <c r="AR111" s="232" t="s">
        <v>79</v>
      </c>
      <c r="AT111" s="233" t="s">
        <v>71</v>
      </c>
      <c r="AU111" s="233" t="s">
        <v>79</v>
      </c>
      <c r="AY111" s="232" t="s">
        <v>148</v>
      </c>
      <c r="BK111" s="234">
        <f>BK112</f>
        <v>0</v>
      </c>
    </row>
    <row r="112" s="11" customFormat="1" ht="14.88" customHeight="1">
      <c r="B112" s="221"/>
      <c r="C112" s="222"/>
      <c r="D112" s="223" t="s">
        <v>71</v>
      </c>
      <c r="E112" s="250" t="s">
        <v>376</v>
      </c>
      <c r="F112" s="250" t="s">
        <v>744</v>
      </c>
      <c r="G112" s="222"/>
      <c r="H112" s="222"/>
      <c r="I112" s="225"/>
      <c r="J112" s="251">
        <f>BK112</f>
        <v>0</v>
      </c>
      <c r="K112" s="222"/>
      <c r="L112" s="227"/>
      <c r="M112" s="228"/>
      <c r="N112" s="229"/>
      <c r="O112" s="229"/>
      <c r="P112" s="230">
        <f>SUM(P113:P121)</f>
        <v>0</v>
      </c>
      <c r="Q112" s="229"/>
      <c r="R112" s="230">
        <f>SUM(R113:R121)</f>
        <v>4.4880000000000004</v>
      </c>
      <c r="S112" s="229"/>
      <c r="T112" s="231">
        <f>SUM(T113:T121)</f>
        <v>0</v>
      </c>
      <c r="AR112" s="232" t="s">
        <v>79</v>
      </c>
      <c r="AT112" s="233" t="s">
        <v>71</v>
      </c>
      <c r="AU112" s="233" t="s">
        <v>81</v>
      </c>
      <c r="AY112" s="232" t="s">
        <v>148</v>
      </c>
      <c r="BK112" s="234">
        <f>SUM(BK113:BK121)</f>
        <v>0</v>
      </c>
    </row>
    <row r="113" s="1" customFormat="1" ht="25.5" customHeight="1">
      <c r="B113" s="47"/>
      <c r="C113" s="235" t="s">
        <v>81</v>
      </c>
      <c r="D113" s="235" t="s">
        <v>149</v>
      </c>
      <c r="E113" s="236" t="s">
        <v>745</v>
      </c>
      <c r="F113" s="237" t="s">
        <v>746</v>
      </c>
      <c r="G113" s="238" t="s">
        <v>152</v>
      </c>
      <c r="H113" s="239">
        <v>120</v>
      </c>
      <c r="I113" s="240"/>
      <c r="J113" s="241">
        <f>ROUND(I113*H113,2)</f>
        <v>0</v>
      </c>
      <c r="K113" s="237" t="s">
        <v>735</v>
      </c>
      <c r="L113" s="73"/>
      <c r="M113" s="242" t="s">
        <v>21</v>
      </c>
      <c r="N113" s="243" t="s">
        <v>43</v>
      </c>
      <c r="O113" s="48"/>
      <c r="P113" s="244">
        <f>O113*H113</f>
        <v>0</v>
      </c>
      <c r="Q113" s="244">
        <v>0.017000000000000001</v>
      </c>
      <c r="R113" s="244">
        <f>Q113*H113</f>
        <v>2.04</v>
      </c>
      <c r="S113" s="244">
        <v>0</v>
      </c>
      <c r="T113" s="245">
        <f>S113*H113</f>
        <v>0</v>
      </c>
      <c r="AR113" s="25" t="s">
        <v>736</v>
      </c>
      <c r="AT113" s="25" t="s">
        <v>149</v>
      </c>
      <c r="AU113" s="25" t="s">
        <v>87</v>
      </c>
      <c r="AY113" s="25" t="s">
        <v>148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5" t="s">
        <v>79</v>
      </c>
      <c r="BK113" s="246">
        <f>ROUND(I113*H113,2)</f>
        <v>0</v>
      </c>
      <c r="BL113" s="25" t="s">
        <v>736</v>
      </c>
      <c r="BM113" s="25" t="s">
        <v>747</v>
      </c>
    </row>
    <row r="114" s="1" customFormat="1">
      <c r="B114" s="47"/>
      <c r="C114" s="75"/>
      <c r="D114" s="247" t="s">
        <v>155</v>
      </c>
      <c r="E114" s="75"/>
      <c r="F114" s="248" t="s">
        <v>748</v>
      </c>
      <c r="G114" s="75"/>
      <c r="H114" s="75"/>
      <c r="I114" s="205"/>
      <c r="J114" s="75"/>
      <c r="K114" s="75"/>
      <c r="L114" s="73"/>
      <c r="M114" s="249"/>
      <c r="N114" s="48"/>
      <c r="O114" s="48"/>
      <c r="P114" s="48"/>
      <c r="Q114" s="48"/>
      <c r="R114" s="48"/>
      <c r="S114" s="48"/>
      <c r="T114" s="96"/>
      <c r="AT114" s="25" t="s">
        <v>155</v>
      </c>
      <c r="AU114" s="25" t="s">
        <v>87</v>
      </c>
    </row>
    <row r="115" s="1" customFormat="1" ht="25.5" customHeight="1">
      <c r="B115" s="47"/>
      <c r="C115" s="235" t="s">
        <v>87</v>
      </c>
      <c r="D115" s="235" t="s">
        <v>149</v>
      </c>
      <c r="E115" s="236" t="s">
        <v>749</v>
      </c>
      <c r="F115" s="237" t="s">
        <v>750</v>
      </c>
      <c r="G115" s="238" t="s">
        <v>152</v>
      </c>
      <c r="H115" s="239">
        <v>120</v>
      </c>
      <c r="I115" s="240"/>
      <c r="J115" s="241">
        <f>ROUND(I115*H115,2)</f>
        <v>0</v>
      </c>
      <c r="K115" s="237" t="s">
        <v>735</v>
      </c>
      <c r="L115" s="73"/>
      <c r="M115" s="242" t="s">
        <v>21</v>
      </c>
      <c r="N115" s="243" t="s">
        <v>43</v>
      </c>
      <c r="O115" s="48"/>
      <c r="P115" s="244">
        <f>O115*H115</f>
        <v>0</v>
      </c>
      <c r="Q115" s="244">
        <v>0.017000000000000001</v>
      </c>
      <c r="R115" s="244">
        <f>Q115*H115</f>
        <v>2.04</v>
      </c>
      <c r="S115" s="244">
        <v>0</v>
      </c>
      <c r="T115" s="245">
        <f>S115*H115</f>
        <v>0</v>
      </c>
      <c r="AR115" s="25" t="s">
        <v>736</v>
      </c>
      <c r="AT115" s="25" t="s">
        <v>149</v>
      </c>
      <c r="AU115" s="25" t="s">
        <v>87</v>
      </c>
      <c r="AY115" s="25" t="s">
        <v>148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5" t="s">
        <v>79</v>
      </c>
      <c r="BK115" s="246">
        <f>ROUND(I115*H115,2)</f>
        <v>0</v>
      </c>
      <c r="BL115" s="25" t="s">
        <v>736</v>
      </c>
      <c r="BM115" s="25" t="s">
        <v>751</v>
      </c>
    </row>
    <row r="116" s="1" customFormat="1">
      <c r="B116" s="47"/>
      <c r="C116" s="75"/>
      <c r="D116" s="247" t="s">
        <v>155</v>
      </c>
      <c r="E116" s="75"/>
      <c r="F116" s="248" t="s">
        <v>752</v>
      </c>
      <c r="G116" s="75"/>
      <c r="H116" s="75"/>
      <c r="I116" s="205"/>
      <c r="J116" s="75"/>
      <c r="K116" s="75"/>
      <c r="L116" s="73"/>
      <c r="M116" s="249"/>
      <c r="N116" s="48"/>
      <c r="O116" s="48"/>
      <c r="P116" s="48"/>
      <c r="Q116" s="48"/>
      <c r="R116" s="48"/>
      <c r="S116" s="48"/>
      <c r="T116" s="96"/>
      <c r="AT116" s="25" t="s">
        <v>155</v>
      </c>
      <c r="AU116" s="25" t="s">
        <v>87</v>
      </c>
    </row>
    <row r="117" s="1" customFormat="1" ht="16.5" customHeight="1">
      <c r="B117" s="47"/>
      <c r="C117" s="235" t="s">
        <v>154</v>
      </c>
      <c r="D117" s="235" t="s">
        <v>149</v>
      </c>
      <c r="E117" s="236" t="s">
        <v>753</v>
      </c>
      <c r="F117" s="237" t="s">
        <v>754</v>
      </c>
      <c r="G117" s="238" t="s">
        <v>152</v>
      </c>
      <c r="H117" s="239">
        <v>40</v>
      </c>
      <c r="I117" s="240"/>
      <c r="J117" s="241">
        <f>ROUND(I117*H117,2)</f>
        <v>0</v>
      </c>
      <c r="K117" s="237" t="s">
        <v>735</v>
      </c>
      <c r="L117" s="73"/>
      <c r="M117" s="242" t="s">
        <v>21</v>
      </c>
      <c r="N117" s="243" t="s">
        <v>43</v>
      </c>
      <c r="O117" s="48"/>
      <c r="P117" s="244">
        <f>O117*H117</f>
        <v>0</v>
      </c>
      <c r="Q117" s="244">
        <v>0.010200000000000001</v>
      </c>
      <c r="R117" s="244">
        <f>Q117*H117</f>
        <v>0.40800000000000003</v>
      </c>
      <c r="S117" s="244">
        <v>0</v>
      </c>
      <c r="T117" s="245">
        <f>S117*H117</f>
        <v>0</v>
      </c>
      <c r="AR117" s="25" t="s">
        <v>736</v>
      </c>
      <c r="AT117" s="25" t="s">
        <v>149</v>
      </c>
      <c r="AU117" s="25" t="s">
        <v>87</v>
      </c>
      <c r="AY117" s="25" t="s">
        <v>148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5" t="s">
        <v>79</v>
      </c>
      <c r="BK117" s="246">
        <f>ROUND(I117*H117,2)</f>
        <v>0</v>
      </c>
      <c r="BL117" s="25" t="s">
        <v>736</v>
      </c>
      <c r="BM117" s="25" t="s">
        <v>755</v>
      </c>
    </row>
    <row r="118" s="1" customFormat="1">
      <c r="B118" s="47"/>
      <c r="C118" s="75"/>
      <c r="D118" s="247" t="s">
        <v>155</v>
      </c>
      <c r="E118" s="75"/>
      <c r="F118" s="248" t="s">
        <v>756</v>
      </c>
      <c r="G118" s="75"/>
      <c r="H118" s="75"/>
      <c r="I118" s="205"/>
      <c r="J118" s="75"/>
      <c r="K118" s="75"/>
      <c r="L118" s="73"/>
      <c r="M118" s="249"/>
      <c r="N118" s="48"/>
      <c r="O118" s="48"/>
      <c r="P118" s="48"/>
      <c r="Q118" s="48"/>
      <c r="R118" s="48"/>
      <c r="S118" s="48"/>
      <c r="T118" s="96"/>
      <c r="AT118" s="25" t="s">
        <v>155</v>
      </c>
      <c r="AU118" s="25" t="s">
        <v>87</v>
      </c>
    </row>
    <row r="119" s="12" customFormat="1">
      <c r="B119" s="266"/>
      <c r="C119" s="267"/>
      <c r="D119" s="247" t="s">
        <v>739</v>
      </c>
      <c r="E119" s="268" t="s">
        <v>21</v>
      </c>
      <c r="F119" s="269" t="s">
        <v>757</v>
      </c>
      <c r="G119" s="267"/>
      <c r="H119" s="268" t="s">
        <v>21</v>
      </c>
      <c r="I119" s="270"/>
      <c r="J119" s="267"/>
      <c r="K119" s="267"/>
      <c r="L119" s="271"/>
      <c r="M119" s="272"/>
      <c r="N119" s="273"/>
      <c r="O119" s="273"/>
      <c r="P119" s="273"/>
      <c r="Q119" s="273"/>
      <c r="R119" s="273"/>
      <c r="S119" s="273"/>
      <c r="T119" s="274"/>
      <c r="AT119" s="275" t="s">
        <v>739</v>
      </c>
      <c r="AU119" s="275" t="s">
        <v>87</v>
      </c>
      <c r="AV119" s="12" t="s">
        <v>79</v>
      </c>
      <c r="AW119" s="12" t="s">
        <v>35</v>
      </c>
      <c r="AX119" s="12" t="s">
        <v>72</v>
      </c>
      <c r="AY119" s="275" t="s">
        <v>148</v>
      </c>
    </row>
    <row r="120" s="13" customFormat="1">
      <c r="B120" s="276"/>
      <c r="C120" s="277"/>
      <c r="D120" s="247" t="s">
        <v>739</v>
      </c>
      <c r="E120" s="278" t="s">
        <v>21</v>
      </c>
      <c r="F120" s="279" t="s">
        <v>228</v>
      </c>
      <c r="G120" s="277"/>
      <c r="H120" s="280">
        <v>40</v>
      </c>
      <c r="I120" s="281"/>
      <c r="J120" s="277"/>
      <c r="K120" s="277"/>
      <c r="L120" s="282"/>
      <c r="M120" s="283"/>
      <c r="N120" s="284"/>
      <c r="O120" s="284"/>
      <c r="P120" s="284"/>
      <c r="Q120" s="284"/>
      <c r="R120" s="284"/>
      <c r="S120" s="284"/>
      <c r="T120" s="285"/>
      <c r="AT120" s="286" t="s">
        <v>739</v>
      </c>
      <c r="AU120" s="286" t="s">
        <v>87</v>
      </c>
      <c r="AV120" s="13" t="s">
        <v>81</v>
      </c>
      <c r="AW120" s="13" t="s">
        <v>35</v>
      </c>
      <c r="AX120" s="13" t="s">
        <v>72</v>
      </c>
      <c r="AY120" s="286" t="s">
        <v>148</v>
      </c>
    </row>
    <row r="121" s="14" customFormat="1">
      <c r="B121" s="287"/>
      <c r="C121" s="288"/>
      <c r="D121" s="247" t="s">
        <v>739</v>
      </c>
      <c r="E121" s="289" t="s">
        <v>21</v>
      </c>
      <c r="F121" s="290" t="s">
        <v>742</v>
      </c>
      <c r="G121" s="288"/>
      <c r="H121" s="291">
        <v>40</v>
      </c>
      <c r="I121" s="292"/>
      <c r="J121" s="288"/>
      <c r="K121" s="288"/>
      <c r="L121" s="293"/>
      <c r="M121" s="294"/>
      <c r="N121" s="295"/>
      <c r="O121" s="295"/>
      <c r="P121" s="295"/>
      <c r="Q121" s="295"/>
      <c r="R121" s="295"/>
      <c r="S121" s="295"/>
      <c r="T121" s="296"/>
      <c r="AT121" s="297" t="s">
        <v>739</v>
      </c>
      <c r="AU121" s="297" t="s">
        <v>87</v>
      </c>
      <c r="AV121" s="14" t="s">
        <v>154</v>
      </c>
      <c r="AW121" s="14" t="s">
        <v>35</v>
      </c>
      <c r="AX121" s="14" t="s">
        <v>79</v>
      </c>
      <c r="AY121" s="297" t="s">
        <v>148</v>
      </c>
    </row>
    <row r="122" s="11" customFormat="1" ht="29.88" customHeight="1">
      <c r="B122" s="221"/>
      <c r="C122" s="222"/>
      <c r="D122" s="223" t="s">
        <v>71</v>
      </c>
      <c r="E122" s="250" t="s">
        <v>181</v>
      </c>
      <c r="F122" s="250" t="s">
        <v>758</v>
      </c>
      <c r="G122" s="222"/>
      <c r="H122" s="222"/>
      <c r="I122" s="225"/>
      <c r="J122" s="251">
        <f>BK122</f>
        <v>0</v>
      </c>
      <c r="K122" s="222"/>
      <c r="L122" s="227"/>
      <c r="M122" s="228"/>
      <c r="N122" s="229"/>
      <c r="O122" s="229"/>
      <c r="P122" s="230">
        <f>P123+P126+P131</f>
        <v>0</v>
      </c>
      <c r="Q122" s="229"/>
      <c r="R122" s="230">
        <f>R123+R126+R131</f>
        <v>0.28280000000000005</v>
      </c>
      <c r="S122" s="229"/>
      <c r="T122" s="231">
        <f>T123+T126+T131</f>
        <v>1.73</v>
      </c>
      <c r="AR122" s="232" t="s">
        <v>79</v>
      </c>
      <c r="AT122" s="233" t="s">
        <v>71</v>
      </c>
      <c r="AU122" s="233" t="s">
        <v>79</v>
      </c>
      <c r="AY122" s="232" t="s">
        <v>148</v>
      </c>
      <c r="BK122" s="234">
        <f>BK123+BK126+BK131</f>
        <v>0</v>
      </c>
    </row>
    <row r="123" s="11" customFormat="1" ht="14.88" customHeight="1">
      <c r="B123" s="221"/>
      <c r="C123" s="222"/>
      <c r="D123" s="223" t="s">
        <v>71</v>
      </c>
      <c r="E123" s="250" t="s">
        <v>502</v>
      </c>
      <c r="F123" s="250" t="s">
        <v>759</v>
      </c>
      <c r="G123" s="222"/>
      <c r="H123" s="222"/>
      <c r="I123" s="225"/>
      <c r="J123" s="251">
        <f>BK123</f>
        <v>0</v>
      </c>
      <c r="K123" s="222"/>
      <c r="L123" s="227"/>
      <c r="M123" s="228"/>
      <c r="N123" s="229"/>
      <c r="O123" s="229"/>
      <c r="P123" s="230">
        <f>SUM(P124:P125)</f>
        <v>0</v>
      </c>
      <c r="Q123" s="229"/>
      <c r="R123" s="230">
        <f>SUM(R124:R125)</f>
        <v>0.18000000000000002</v>
      </c>
      <c r="S123" s="229"/>
      <c r="T123" s="231">
        <f>SUM(T124:T125)</f>
        <v>0</v>
      </c>
      <c r="AR123" s="232" t="s">
        <v>79</v>
      </c>
      <c r="AT123" s="233" t="s">
        <v>71</v>
      </c>
      <c r="AU123" s="233" t="s">
        <v>81</v>
      </c>
      <c r="AY123" s="232" t="s">
        <v>148</v>
      </c>
      <c r="BK123" s="234">
        <f>SUM(BK124:BK125)</f>
        <v>0</v>
      </c>
    </row>
    <row r="124" s="1" customFormat="1" ht="16.5" customHeight="1">
      <c r="B124" s="47"/>
      <c r="C124" s="235" t="s">
        <v>167</v>
      </c>
      <c r="D124" s="235" t="s">
        <v>149</v>
      </c>
      <c r="E124" s="236" t="s">
        <v>760</v>
      </c>
      <c r="F124" s="237" t="s">
        <v>761</v>
      </c>
      <c r="G124" s="238" t="s">
        <v>152</v>
      </c>
      <c r="H124" s="239">
        <v>4500</v>
      </c>
      <c r="I124" s="240"/>
      <c r="J124" s="241">
        <f>ROUND(I124*H124,2)</f>
        <v>0</v>
      </c>
      <c r="K124" s="237" t="s">
        <v>735</v>
      </c>
      <c r="L124" s="73"/>
      <c r="M124" s="242" t="s">
        <v>21</v>
      </c>
      <c r="N124" s="243" t="s">
        <v>43</v>
      </c>
      <c r="O124" s="48"/>
      <c r="P124" s="244">
        <f>O124*H124</f>
        <v>0</v>
      </c>
      <c r="Q124" s="244">
        <v>4.0000000000000003E-05</v>
      </c>
      <c r="R124" s="244">
        <f>Q124*H124</f>
        <v>0.18000000000000002</v>
      </c>
      <c r="S124" s="244">
        <v>0</v>
      </c>
      <c r="T124" s="245">
        <f>S124*H124</f>
        <v>0</v>
      </c>
      <c r="AR124" s="25" t="s">
        <v>736</v>
      </c>
      <c r="AT124" s="25" t="s">
        <v>149</v>
      </c>
      <c r="AU124" s="25" t="s">
        <v>87</v>
      </c>
      <c r="AY124" s="25" t="s">
        <v>148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5" t="s">
        <v>79</v>
      </c>
      <c r="BK124" s="246">
        <f>ROUND(I124*H124,2)</f>
        <v>0</v>
      </c>
      <c r="BL124" s="25" t="s">
        <v>736</v>
      </c>
      <c r="BM124" s="25" t="s">
        <v>762</v>
      </c>
    </row>
    <row r="125" s="1" customFormat="1">
      <c r="B125" s="47"/>
      <c r="C125" s="75"/>
      <c r="D125" s="247" t="s">
        <v>155</v>
      </c>
      <c r="E125" s="75"/>
      <c r="F125" s="248" t="s">
        <v>763</v>
      </c>
      <c r="G125" s="75"/>
      <c r="H125" s="75"/>
      <c r="I125" s="205"/>
      <c r="J125" s="75"/>
      <c r="K125" s="75"/>
      <c r="L125" s="73"/>
      <c r="M125" s="249"/>
      <c r="N125" s="48"/>
      <c r="O125" s="48"/>
      <c r="P125" s="48"/>
      <c r="Q125" s="48"/>
      <c r="R125" s="48"/>
      <c r="S125" s="48"/>
      <c r="T125" s="96"/>
      <c r="AT125" s="25" t="s">
        <v>155</v>
      </c>
      <c r="AU125" s="25" t="s">
        <v>87</v>
      </c>
    </row>
    <row r="126" s="11" customFormat="1" ht="22.32" customHeight="1">
      <c r="B126" s="221"/>
      <c r="C126" s="222"/>
      <c r="D126" s="223" t="s">
        <v>71</v>
      </c>
      <c r="E126" s="250" t="s">
        <v>509</v>
      </c>
      <c r="F126" s="250" t="s">
        <v>764</v>
      </c>
      <c r="G126" s="222"/>
      <c r="H126" s="222"/>
      <c r="I126" s="225"/>
      <c r="J126" s="251">
        <f>BK126</f>
        <v>0</v>
      </c>
      <c r="K126" s="222"/>
      <c r="L126" s="227"/>
      <c r="M126" s="228"/>
      <c r="N126" s="229"/>
      <c r="O126" s="229"/>
      <c r="P126" s="230">
        <f>SUM(P127:P130)</f>
        <v>0</v>
      </c>
      <c r="Q126" s="229"/>
      <c r="R126" s="230">
        <f>SUM(R127:R130)</f>
        <v>0.1028</v>
      </c>
      <c r="S126" s="229"/>
      <c r="T126" s="231">
        <f>SUM(T127:T130)</f>
        <v>1.73</v>
      </c>
      <c r="AR126" s="232" t="s">
        <v>79</v>
      </c>
      <c r="AT126" s="233" t="s">
        <v>71</v>
      </c>
      <c r="AU126" s="233" t="s">
        <v>81</v>
      </c>
      <c r="AY126" s="232" t="s">
        <v>148</v>
      </c>
      <c r="BK126" s="234">
        <f>SUM(BK127:BK130)</f>
        <v>0</v>
      </c>
    </row>
    <row r="127" s="1" customFormat="1" ht="16.5" customHeight="1">
      <c r="B127" s="47"/>
      <c r="C127" s="235" t="s">
        <v>163</v>
      </c>
      <c r="D127" s="235" t="s">
        <v>149</v>
      </c>
      <c r="E127" s="236" t="s">
        <v>765</v>
      </c>
      <c r="F127" s="237" t="s">
        <v>766</v>
      </c>
      <c r="G127" s="238" t="s">
        <v>159</v>
      </c>
      <c r="H127" s="239">
        <v>100</v>
      </c>
      <c r="I127" s="240"/>
      <c r="J127" s="241">
        <f>ROUND(I127*H127,2)</f>
        <v>0</v>
      </c>
      <c r="K127" s="237" t="s">
        <v>735</v>
      </c>
      <c r="L127" s="73"/>
      <c r="M127" s="242" t="s">
        <v>21</v>
      </c>
      <c r="N127" s="243" t="s">
        <v>43</v>
      </c>
      <c r="O127" s="48"/>
      <c r="P127" s="244">
        <f>O127*H127</f>
        <v>0</v>
      </c>
      <c r="Q127" s="244">
        <v>0.00073999999999999999</v>
      </c>
      <c r="R127" s="244">
        <f>Q127*H127</f>
        <v>0.073999999999999996</v>
      </c>
      <c r="S127" s="244">
        <v>0.0080000000000000002</v>
      </c>
      <c r="T127" s="245">
        <f>S127*H127</f>
        <v>0.80000000000000004</v>
      </c>
      <c r="AR127" s="25" t="s">
        <v>154</v>
      </c>
      <c r="AT127" s="25" t="s">
        <v>149</v>
      </c>
      <c r="AU127" s="25" t="s">
        <v>87</v>
      </c>
      <c r="AY127" s="25" t="s">
        <v>148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5" t="s">
        <v>79</v>
      </c>
      <c r="BK127" s="246">
        <f>ROUND(I127*H127,2)</f>
        <v>0</v>
      </c>
      <c r="BL127" s="25" t="s">
        <v>154</v>
      </c>
      <c r="BM127" s="25" t="s">
        <v>767</v>
      </c>
    </row>
    <row r="128" s="1" customFormat="1">
      <c r="B128" s="47"/>
      <c r="C128" s="75"/>
      <c r="D128" s="247" t="s">
        <v>155</v>
      </c>
      <c r="E128" s="75"/>
      <c r="F128" s="248" t="s">
        <v>768</v>
      </c>
      <c r="G128" s="75"/>
      <c r="H128" s="75"/>
      <c r="I128" s="205"/>
      <c r="J128" s="75"/>
      <c r="K128" s="75"/>
      <c r="L128" s="73"/>
      <c r="M128" s="249"/>
      <c r="N128" s="48"/>
      <c r="O128" s="48"/>
      <c r="P128" s="48"/>
      <c r="Q128" s="48"/>
      <c r="R128" s="48"/>
      <c r="S128" s="48"/>
      <c r="T128" s="96"/>
      <c r="AT128" s="25" t="s">
        <v>155</v>
      </c>
      <c r="AU128" s="25" t="s">
        <v>87</v>
      </c>
    </row>
    <row r="129" s="1" customFormat="1" ht="16.5" customHeight="1">
      <c r="B129" s="47"/>
      <c r="C129" s="235" t="s">
        <v>174</v>
      </c>
      <c r="D129" s="235" t="s">
        <v>149</v>
      </c>
      <c r="E129" s="236" t="s">
        <v>769</v>
      </c>
      <c r="F129" s="237" t="s">
        <v>770</v>
      </c>
      <c r="G129" s="238" t="s">
        <v>159</v>
      </c>
      <c r="H129" s="239">
        <v>30</v>
      </c>
      <c r="I129" s="240"/>
      <c r="J129" s="241">
        <f>ROUND(I129*H129,2)</f>
        <v>0</v>
      </c>
      <c r="K129" s="237" t="s">
        <v>735</v>
      </c>
      <c r="L129" s="73"/>
      <c r="M129" s="242" t="s">
        <v>21</v>
      </c>
      <c r="N129" s="243" t="s">
        <v>43</v>
      </c>
      <c r="O129" s="48"/>
      <c r="P129" s="244">
        <f>O129*H129</f>
        <v>0</v>
      </c>
      <c r="Q129" s="244">
        <v>0.00096000000000000002</v>
      </c>
      <c r="R129" s="244">
        <f>Q129*H129</f>
        <v>0.028799999999999999</v>
      </c>
      <c r="S129" s="244">
        <v>0.031</v>
      </c>
      <c r="T129" s="245">
        <f>S129*H129</f>
        <v>0.92999999999999994</v>
      </c>
      <c r="AR129" s="25" t="s">
        <v>154</v>
      </c>
      <c r="AT129" s="25" t="s">
        <v>149</v>
      </c>
      <c r="AU129" s="25" t="s">
        <v>87</v>
      </c>
      <c r="AY129" s="25" t="s">
        <v>148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5" t="s">
        <v>79</v>
      </c>
      <c r="BK129" s="246">
        <f>ROUND(I129*H129,2)</f>
        <v>0</v>
      </c>
      <c r="BL129" s="25" t="s">
        <v>154</v>
      </c>
      <c r="BM129" s="25" t="s">
        <v>771</v>
      </c>
    </row>
    <row r="130" s="1" customFormat="1">
      <c r="B130" s="47"/>
      <c r="C130" s="75"/>
      <c r="D130" s="247" t="s">
        <v>155</v>
      </c>
      <c r="E130" s="75"/>
      <c r="F130" s="248" t="s">
        <v>772</v>
      </c>
      <c r="G130" s="75"/>
      <c r="H130" s="75"/>
      <c r="I130" s="205"/>
      <c r="J130" s="75"/>
      <c r="K130" s="75"/>
      <c r="L130" s="73"/>
      <c r="M130" s="249"/>
      <c r="N130" s="48"/>
      <c r="O130" s="48"/>
      <c r="P130" s="48"/>
      <c r="Q130" s="48"/>
      <c r="R130" s="48"/>
      <c r="S130" s="48"/>
      <c r="T130" s="96"/>
      <c r="AT130" s="25" t="s">
        <v>155</v>
      </c>
      <c r="AU130" s="25" t="s">
        <v>87</v>
      </c>
    </row>
    <row r="131" s="11" customFormat="1" ht="22.32" customHeight="1">
      <c r="B131" s="221"/>
      <c r="C131" s="222"/>
      <c r="D131" s="223" t="s">
        <v>71</v>
      </c>
      <c r="E131" s="250" t="s">
        <v>516</v>
      </c>
      <c r="F131" s="250" t="s">
        <v>773</v>
      </c>
      <c r="G131" s="222"/>
      <c r="H131" s="222"/>
      <c r="I131" s="225"/>
      <c r="J131" s="251">
        <f>BK131</f>
        <v>0</v>
      </c>
      <c r="K131" s="222"/>
      <c r="L131" s="227"/>
      <c r="M131" s="228"/>
      <c r="N131" s="229"/>
      <c r="O131" s="229"/>
      <c r="P131" s="230">
        <f>P132+P143</f>
        <v>0</v>
      </c>
      <c r="Q131" s="229"/>
      <c r="R131" s="230">
        <f>R132+R143</f>
        <v>0</v>
      </c>
      <c r="S131" s="229"/>
      <c r="T131" s="231">
        <f>T132+T143</f>
        <v>0</v>
      </c>
      <c r="AR131" s="232" t="s">
        <v>79</v>
      </c>
      <c r="AT131" s="233" t="s">
        <v>71</v>
      </c>
      <c r="AU131" s="233" t="s">
        <v>81</v>
      </c>
      <c r="AY131" s="232" t="s">
        <v>148</v>
      </c>
      <c r="BK131" s="234">
        <f>BK132+BK143</f>
        <v>0</v>
      </c>
    </row>
    <row r="132" s="15" customFormat="1" ht="14.4" customHeight="1">
      <c r="B132" s="298"/>
      <c r="C132" s="299"/>
      <c r="D132" s="300" t="s">
        <v>71</v>
      </c>
      <c r="E132" s="300" t="s">
        <v>774</v>
      </c>
      <c r="F132" s="300" t="s">
        <v>775</v>
      </c>
      <c r="G132" s="299"/>
      <c r="H132" s="299"/>
      <c r="I132" s="301"/>
      <c r="J132" s="302">
        <f>BK132</f>
        <v>0</v>
      </c>
      <c r="K132" s="299"/>
      <c r="L132" s="303"/>
      <c r="M132" s="304"/>
      <c r="N132" s="305"/>
      <c r="O132" s="305"/>
      <c r="P132" s="306">
        <f>SUM(P133:P142)</f>
        <v>0</v>
      </c>
      <c r="Q132" s="305"/>
      <c r="R132" s="306">
        <f>SUM(R133:R142)</f>
        <v>0</v>
      </c>
      <c r="S132" s="305"/>
      <c r="T132" s="307">
        <f>SUM(T133:T142)</f>
        <v>0</v>
      </c>
      <c r="AR132" s="308" t="s">
        <v>79</v>
      </c>
      <c r="AT132" s="309" t="s">
        <v>71</v>
      </c>
      <c r="AU132" s="309" t="s">
        <v>87</v>
      </c>
      <c r="AY132" s="308" t="s">
        <v>148</v>
      </c>
      <c r="BK132" s="310">
        <f>SUM(BK133:BK142)</f>
        <v>0</v>
      </c>
    </row>
    <row r="133" s="1" customFormat="1" ht="25.5" customHeight="1">
      <c r="B133" s="47"/>
      <c r="C133" s="235" t="s">
        <v>166</v>
      </c>
      <c r="D133" s="235" t="s">
        <v>149</v>
      </c>
      <c r="E133" s="236" t="s">
        <v>776</v>
      </c>
      <c r="F133" s="237" t="s">
        <v>777</v>
      </c>
      <c r="G133" s="238" t="s">
        <v>687</v>
      </c>
      <c r="H133" s="239">
        <v>4.681</v>
      </c>
      <c r="I133" s="240"/>
      <c r="J133" s="241">
        <f>ROUND(I133*H133,2)</f>
        <v>0</v>
      </c>
      <c r="K133" s="237" t="s">
        <v>735</v>
      </c>
      <c r="L133" s="73"/>
      <c r="M133" s="242" t="s">
        <v>21</v>
      </c>
      <c r="N133" s="243" t="s">
        <v>43</v>
      </c>
      <c r="O133" s="48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5" t="s">
        <v>154</v>
      </c>
      <c r="AT133" s="25" t="s">
        <v>149</v>
      </c>
      <c r="AU133" s="25" t="s">
        <v>154</v>
      </c>
      <c r="AY133" s="25" t="s">
        <v>148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5" t="s">
        <v>79</v>
      </c>
      <c r="BK133" s="246">
        <f>ROUND(I133*H133,2)</f>
        <v>0</v>
      </c>
      <c r="BL133" s="25" t="s">
        <v>154</v>
      </c>
      <c r="BM133" s="25" t="s">
        <v>778</v>
      </c>
    </row>
    <row r="134" s="1" customFormat="1">
      <c r="B134" s="47"/>
      <c r="C134" s="75"/>
      <c r="D134" s="247" t="s">
        <v>155</v>
      </c>
      <c r="E134" s="75"/>
      <c r="F134" s="248" t="s">
        <v>779</v>
      </c>
      <c r="G134" s="75"/>
      <c r="H134" s="75"/>
      <c r="I134" s="205"/>
      <c r="J134" s="75"/>
      <c r="K134" s="75"/>
      <c r="L134" s="73"/>
      <c r="M134" s="249"/>
      <c r="N134" s="48"/>
      <c r="O134" s="48"/>
      <c r="P134" s="48"/>
      <c r="Q134" s="48"/>
      <c r="R134" s="48"/>
      <c r="S134" s="48"/>
      <c r="T134" s="96"/>
      <c r="AT134" s="25" t="s">
        <v>155</v>
      </c>
      <c r="AU134" s="25" t="s">
        <v>154</v>
      </c>
    </row>
    <row r="135" s="13" customFormat="1">
      <c r="B135" s="276"/>
      <c r="C135" s="277"/>
      <c r="D135" s="247" t="s">
        <v>739</v>
      </c>
      <c r="E135" s="278" t="s">
        <v>21</v>
      </c>
      <c r="F135" s="279" t="s">
        <v>780</v>
      </c>
      <c r="G135" s="277"/>
      <c r="H135" s="280">
        <v>4.681</v>
      </c>
      <c r="I135" s="281"/>
      <c r="J135" s="277"/>
      <c r="K135" s="277"/>
      <c r="L135" s="282"/>
      <c r="M135" s="283"/>
      <c r="N135" s="284"/>
      <c r="O135" s="284"/>
      <c r="P135" s="284"/>
      <c r="Q135" s="284"/>
      <c r="R135" s="284"/>
      <c r="S135" s="284"/>
      <c r="T135" s="285"/>
      <c r="AT135" s="286" t="s">
        <v>739</v>
      </c>
      <c r="AU135" s="286" t="s">
        <v>154</v>
      </c>
      <c r="AV135" s="13" t="s">
        <v>81</v>
      </c>
      <c r="AW135" s="13" t="s">
        <v>35</v>
      </c>
      <c r="AX135" s="13" t="s">
        <v>79</v>
      </c>
      <c r="AY135" s="286" t="s">
        <v>148</v>
      </c>
    </row>
    <row r="136" s="1" customFormat="1" ht="25.5" customHeight="1">
      <c r="B136" s="47"/>
      <c r="C136" s="235" t="s">
        <v>181</v>
      </c>
      <c r="D136" s="235" t="s">
        <v>149</v>
      </c>
      <c r="E136" s="236" t="s">
        <v>781</v>
      </c>
      <c r="F136" s="237" t="s">
        <v>782</v>
      </c>
      <c r="G136" s="238" t="s">
        <v>687</v>
      </c>
      <c r="H136" s="239">
        <v>4.681</v>
      </c>
      <c r="I136" s="240"/>
      <c r="J136" s="241">
        <f>ROUND(I136*H136,2)</f>
        <v>0</v>
      </c>
      <c r="K136" s="237" t="s">
        <v>735</v>
      </c>
      <c r="L136" s="73"/>
      <c r="M136" s="242" t="s">
        <v>21</v>
      </c>
      <c r="N136" s="243" t="s">
        <v>43</v>
      </c>
      <c r="O136" s="48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5" t="s">
        <v>154</v>
      </c>
      <c r="AT136" s="25" t="s">
        <v>149</v>
      </c>
      <c r="AU136" s="25" t="s">
        <v>154</v>
      </c>
      <c r="AY136" s="25" t="s">
        <v>148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5" t="s">
        <v>79</v>
      </c>
      <c r="BK136" s="246">
        <f>ROUND(I136*H136,2)</f>
        <v>0</v>
      </c>
      <c r="BL136" s="25" t="s">
        <v>154</v>
      </c>
      <c r="BM136" s="25" t="s">
        <v>783</v>
      </c>
    </row>
    <row r="137" s="1" customFormat="1">
      <c r="B137" s="47"/>
      <c r="C137" s="75"/>
      <c r="D137" s="247" t="s">
        <v>155</v>
      </c>
      <c r="E137" s="75"/>
      <c r="F137" s="248" t="s">
        <v>784</v>
      </c>
      <c r="G137" s="75"/>
      <c r="H137" s="75"/>
      <c r="I137" s="205"/>
      <c r="J137" s="75"/>
      <c r="K137" s="75"/>
      <c r="L137" s="73"/>
      <c r="M137" s="249"/>
      <c r="N137" s="48"/>
      <c r="O137" s="48"/>
      <c r="P137" s="48"/>
      <c r="Q137" s="48"/>
      <c r="R137" s="48"/>
      <c r="S137" s="48"/>
      <c r="T137" s="96"/>
      <c r="AT137" s="25" t="s">
        <v>155</v>
      </c>
      <c r="AU137" s="25" t="s">
        <v>154</v>
      </c>
    </row>
    <row r="138" s="1" customFormat="1" ht="25.5" customHeight="1">
      <c r="B138" s="47"/>
      <c r="C138" s="235" t="s">
        <v>170</v>
      </c>
      <c r="D138" s="235" t="s">
        <v>149</v>
      </c>
      <c r="E138" s="236" t="s">
        <v>785</v>
      </c>
      <c r="F138" s="237" t="s">
        <v>786</v>
      </c>
      <c r="G138" s="238" t="s">
        <v>687</v>
      </c>
      <c r="H138" s="239">
        <v>112.34399999999999</v>
      </c>
      <c r="I138" s="240"/>
      <c r="J138" s="241">
        <f>ROUND(I138*H138,2)</f>
        <v>0</v>
      </c>
      <c r="K138" s="237" t="s">
        <v>735</v>
      </c>
      <c r="L138" s="73"/>
      <c r="M138" s="242" t="s">
        <v>21</v>
      </c>
      <c r="N138" s="243" t="s">
        <v>43</v>
      </c>
      <c r="O138" s="48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5" t="s">
        <v>154</v>
      </c>
      <c r="AT138" s="25" t="s">
        <v>149</v>
      </c>
      <c r="AU138" s="25" t="s">
        <v>154</v>
      </c>
      <c r="AY138" s="25" t="s">
        <v>148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5" t="s">
        <v>79</v>
      </c>
      <c r="BK138" s="246">
        <f>ROUND(I138*H138,2)</f>
        <v>0</v>
      </c>
      <c r="BL138" s="25" t="s">
        <v>154</v>
      </c>
      <c r="BM138" s="25" t="s">
        <v>787</v>
      </c>
    </row>
    <row r="139" s="1" customFormat="1">
      <c r="B139" s="47"/>
      <c r="C139" s="75"/>
      <c r="D139" s="247" t="s">
        <v>155</v>
      </c>
      <c r="E139" s="75"/>
      <c r="F139" s="248" t="s">
        <v>788</v>
      </c>
      <c r="G139" s="75"/>
      <c r="H139" s="75"/>
      <c r="I139" s="205"/>
      <c r="J139" s="75"/>
      <c r="K139" s="75"/>
      <c r="L139" s="73"/>
      <c r="M139" s="249"/>
      <c r="N139" s="48"/>
      <c r="O139" s="48"/>
      <c r="P139" s="48"/>
      <c r="Q139" s="48"/>
      <c r="R139" s="48"/>
      <c r="S139" s="48"/>
      <c r="T139" s="96"/>
      <c r="AT139" s="25" t="s">
        <v>155</v>
      </c>
      <c r="AU139" s="25" t="s">
        <v>154</v>
      </c>
    </row>
    <row r="140" s="13" customFormat="1">
      <c r="B140" s="276"/>
      <c r="C140" s="277"/>
      <c r="D140" s="247" t="s">
        <v>739</v>
      </c>
      <c r="E140" s="277"/>
      <c r="F140" s="279" t="s">
        <v>789</v>
      </c>
      <c r="G140" s="277"/>
      <c r="H140" s="280">
        <v>112.34399999999999</v>
      </c>
      <c r="I140" s="281"/>
      <c r="J140" s="277"/>
      <c r="K140" s="277"/>
      <c r="L140" s="282"/>
      <c r="M140" s="283"/>
      <c r="N140" s="284"/>
      <c r="O140" s="284"/>
      <c r="P140" s="284"/>
      <c r="Q140" s="284"/>
      <c r="R140" s="284"/>
      <c r="S140" s="284"/>
      <c r="T140" s="285"/>
      <c r="AT140" s="286" t="s">
        <v>739</v>
      </c>
      <c r="AU140" s="286" t="s">
        <v>154</v>
      </c>
      <c r="AV140" s="13" t="s">
        <v>81</v>
      </c>
      <c r="AW140" s="13" t="s">
        <v>6</v>
      </c>
      <c r="AX140" s="13" t="s">
        <v>79</v>
      </c>
      <c r="AY140" s="286" t="s">
        <v>148</v>
      </c>
    </row>
    <row r="141" s="1" customFormat="1" ht="25.5" customHeight="1">
      <c r="B141" s="47"/>
      <c r="C141" s="235" t="s">
        <v>188</v>
      </c>
      <c r="D141" s="235" t="s">
        <v>149</v>
      </c>
      <c r="E141" s="236" t="s">
        <v>790</v>
      </c>
      <c r="F141" s="237" t="s">
        <v>791</v>
      </c>
      <c r="G141" s="238" t="s">
        <v>687</v>
      </c>
      <c r="H141" s="239">
        <v>4.681</v>
      </c>
      <c r="I141" s="240"/>
      <c r="J141" s="241">
        <f>ROUND(I141*H141,2)</f>
        <v>0</v>
      </c>
      <c r="K141" s="237" t="s">
        <v>735</v>
      </c>
      <c r="L141" s="73"/>
      <c r="M141" s="242" t="s">
        <v>21</v>
      </c>
      <c r="N141" s="243" t="s">
        <v>43</v>
      </c>
      <c r="O141" s="48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5" t="s">
        <v>154</v>
      </c>
      <c r="AT141" s="25" t="s">
        <v>149</v>
      </c>
      <c r="AU141" s="25" t="s">
        <v>154</v>
      </c>
      <c r="AY141" s="25" t="s">
        <v>148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5" t="s">
        <v>79</v>
      </c>
      <c r="BK141" s="246">
        <f>ROUND(I141*H141,2)</f>
        <v>0</v>
      </c>
      <c r="BL141" s="25" t="s">
        <v>154</v>
      </c>
      <c r="BM141" s="25" t="s">
        <v>792</v>
      </c>
    </row>
    <row r="142" s="1" customFormat="1">
      <c r="B142" s="47"/>
      <c r="C142" s="75"/>
      <c r="D142" s="247" t="s">
        <v>155</v>
      </c>
      <c r="E142" s="75"/>
      <c r="F142" s="248" t="s">
        <v>793</v>
      </c>
      <c r="G142" s="75"/>
      <c r="H142" s="75"/>
      <c r="I142" s="205"/>
      <c r="J142" s="75"/>
      <c r="K142" s="75"/>
      <c r="L142" s="73"/>
      <c r="M142" s="249"/>
      <c r="N142" s="48"/>
      <c r="O142" s="48"/>
      <c r="P142" s="48"/>
      <c r="Q142" s="48"/>
      <c r="R142" s="48"/>
      <c r="S142" s="48"/>
      <c r="T142" s="96"/>
      <c r="AT142" s="25" t="s">
        <v>155</v>
      </c>
      <c r="AU142" s="25" t="s">
        <v>154</v>
      </c>
    </row>
    <row r="143" s="15" customFormat="1" ht="21.6" customHeight="1">
      <c r="B143" s="298"/>
      <c r="C143" s="299"/>
      <c r="D143" s="300" t="s">
        <v>71</v>
      </c>
      <c r="E143" s="300" t="s">
        <v>794</v>
      </c>
      <c r="F143" s="300" t="s">
        <v>795</v>
      </c>
      <c r="G143" s="299"/>
      <c r="H143" s="299"/>
      <c r="I143" s="301"/>
      <c r="J143" s="302">
        <f>BK143</f>
        <v>0</v>
      </c>
      <c r="K143" s="299"/>
      <c r="L143" s="303"/>
      <c r="M143" s="304"/>
      <c r="N143" s="305"/>
      <c r="O143" s="305"/>
      <c r="P143" s="306">
        <f>SUM(P144:P145)</f>
        <v>0</v>
      </c>
      <c r="Q143" s="305"/>
      <c r="R143" s="306">
        <f>SUM(R144:R145)</f>
        <v>0</v>
      </c>
      <c r="S143" s="305"/>
      <c r="T143" s="307">
        <f>SUM(T144:T145)</f>
        <v>0</v>
      </c>
      <c r="AR143" s="308" t="s">
        <v>79</v>
      </c>
      <c r="AT143" s="309" t="s">
        <v>71</v>
      </c>
      <c r="AU143" s="309" t="s">
        <v>87</v>
      </c>
      <c r="AY143" s="308" t="s">
        <v>148</v>
      </c>
      <c r="BK143" s="310">
        <f>SUM(BK144:BK145)</f>
        <v>0</v>
      </c>
    </row>
    <row r="144" s="1" customFormat="1" ht="16.5" customHeight="1">
      <c r="B144" s="47"/>
      <c r="C144" s="235" t="s">
        <v>173</v>
      </c>
      <c r="D144" s="235" t="s">
        <v>149</v>
      </c>
      <c r="E144" s="236" t="s">
        <v>796</v>
      </c>
      <c r="F144" s="237" t="s">
        <v>797</v>
      </c>
      <c r="G144" s="238" t="s">
        <v>687</v>
      </c>
      <c r="H144" s="239">
        <v>5.7850000000000001</v>
      </c>
      <c r="I144" s="240"/>
      <c r="J144" s="241">
        <f>ROUND(I144*H144,2)</f>
        <v>0</v>
      </c>
      <c r="K144" s="237" t="s">
        <v>735</v>
      </c>
      <c r="L144" s="73"/>
      <c r="M144" s="242" t="s">
        <v>21</v>
      </c>
      <c r="N144" s="243" t="s">
        <v>43</v>
      </c>
      <c r="O144" s="48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5" t="s">
        <v>154</v>
      </c>
      <c r="AT144" s="25" t="s">
        <v>149</v>
      </c>
      <c r="AU144" s="25" t="s">
        <v>154</v>
      </c>
      <c r="AY144" s="25" t="s">
        <v>148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5" t="s">
        <v>79</v>
      </c>
      <c r="BK144" s="246">
        <f>ROUND(I144*H144,2)</f>
        <v>0</v>
      </c>
      <c r="BL144" s="25" t="s">
        <v>154</v>
      </c>
      <c r="BM144" s="25" t="s">
        <v>798</v>
      </c>
    </row>
    <row r="145" s="1" customFormat="1">
      <c r="B145" s="47"/>
      <c r="C145" s="75"/>
      <c r="D145" s="247" t="s">
        <v>155</v>
      </c>
      <c r="E145" s="75"/>
      <c r="F145" s="248" t="s">
        <v>799</v>
      </c>
      <c r="G145" s="75"/>
      <c r="H145" s="75"/>
      <c r="I145" s="205"/>
      <c r="J145" s="75"/>
      <c r="K145" s="75"/>
      <c r="L145" s="73"/>
      <c r="M145" s="249"/>
      <c r="N145" s="48"/>
      <c r="O145" s="48"/>
      <c r="P145" s="48"/>
      <c r="Q145" s="48"/>
      <c r="R145" s="48"/>
      <c r="S145" s="48"/>
      <c r="T145" s="96"/>
      <c r="AT145" s="25" t="s">
        <v>155</v>
      </c>
      <c r="AU145" s="25" t="s">
        <v>154</v>
      </c>
    </row>
    <row r="146" s="11" customFormat="1" ht="37.44001" customHeight="1">
      <c r="B146" s="221"/>
      <c r="C146" s="222"/>
      <c r="D146" s="223" t="s">
        <v>71</v>
      </c>
      <c r="E146" s="224" t="s">
        <v>800</v>
      </c>
      <c r="F146" s="224" t="s">
        <v>801</v>
      </c>
      <c r="G146" s="222"/>
      <c r="H146" s="222"/>
      <c r="I146" s="225"/>
      <c r="J146" s="226">
        <f>BK146</f>
        <v>0</v>
      </c>
      <c r="K146" s="222"/>
      <c r="L146" s="227"/>
      <c r="M146" s="228"/>
      <c r="N146" s="229"/>
      <c r="O146" s="229"/>
      <c r="P146" s="230">
        <f>P147+P162+P167</f>
        <v>0</v>
      </c>
      <c r="Q146" s="229"/>
      <c r="R146" s="230">
        <f>R147+R162+R167</f>
        <v>3.0657400000000004</v>
      </c>
      <c r="S146" s="229"/>
      <c r="T146" s="231">
        <f>T147+T162+T167</f>
        <v>2.9508000000000001</v>
      </c>
      <c r="AR146" s="232" t="s">
        <v>81</v>
      </c>
      <c r="AT146" s="233" t="s">
        <v>71</v>
      </c>
      <c r="AU146" s="233" t="s">
        <v>72</v>
      </c>
      <c r="AY146" s="232" t="s">
        <v>148</v>
      </c>
      <c r="BK146" s="234">
        <f>BK147+BK162+BK167</f>
        <v>0</v>
      </c>
    </row>
    <row r="147" s="11" customFormat="1" ht="19.92" customHeight="1">
      <c r="B147" s="221"/>
      <c r="C147" s="222"/>
      <c r="D147" s="223" t="s">
        <v>71</v>
      </c>
      <c r="E147" s="250" t="s">
        <v>802</v>
      </c>
      <c r="F147" s="250" t="s">
        <v>803</v>
      </c>
      <c r="G147" s="222"/>
      <c r="H147" s="222"/>
      <c r="I147" s="225"/>
      <c r="J147" s="251">
        <f>BK147</f>
        <v>0</v>
      </c>
      <c r="K147" s="222"/>
      <c r="L147" s="227"/>
      <c r="M147" s="228"/>
      <c r="N147" s="229"/>
      <c r="O147" s="229"/>
      <c r="P147" s="230">
        <f>SUM(P148:P161)</f>
        <v>0</v>
      </c>
      <c r="Q147" s="229"/>
      <c r="R147" s="230">
        <f>SUM(R148:R161)</f>
        <v>2.9617400000000003</v>
      </c>
      <c r="S147" s="229"/>
      <c r="T147" s="231">
        <f>SUM(T148:T161)</f>
        <v>2.9508000000000001</v>
      </c>
      <c r="AR147" s="232" t="s">
        <v>81</v>
      </c>
      <c r="AT147" s="233" t="s">
        <v>71</v>
      </c>
      <c r="AU147" s="233" t="s">
        <v>79</v>
      </c>
      <c r="AY147" s="232" t="s">
        <v>148</v>
      </c>
      <c r="BK147" s="234">
        <f>SUM(BK148:BK161)</f>
        <v>0</v>
      </c>
    </row>
    <row r="148" s="1" customFormat="1" ht="25.5" customHeight="1">
      <c r="B148" s="47"/>
      <c r="C148" s="235" t="s">
        <v>198</v>
      </c>
      <c r="D148" s="235" t="s">
        <v>149</v>
      </c>
      <c r="E148" s="236" t="s">
        <v>804</v>
      </c>
      <c r="F148" s="237" t="s">
        <v>805</v>
      </c>
      <c r="G148" s="238" t="s">
        <v>152</v>
      </c>
      <c r="H148" s="239">
        <v>150</v>
      </c>
      <c r="I148" s="240"/>
      <c r="J148" s="241">
        <f>ROUND(I148*H148,2)</f>
        <v>0</v>
      </c>
      <c r="K148" s="237" t="s">
        <v>735</v>
      </c>
      <c r="L148" s="73"/>
      <c r="M148" s="242" t="s">
        <v>21</v>
      </c>
      <c r="N148" s="243" t="s">
        <v>43</v>
      </c>
      <c r="O148" s="48"/>
      <c r="P148" s="244">
        <f>O148*H148</f>
        <v>0</v>
      </c>
      <c r="Q148" s="244">
        <v>0.017000000000000001</v>
      </c>
      <c r="R148" s="244">
        <f>Q148*H148</f>
        <v>2.5500000000000003</v>
      </c>
      <c r="S148" s="244">
        <v>0</v>
      </c>
      <c r="T148" s="245">
        <f>S148*H148</f>
        <v>0</v>
      </c>
      <c r="AR148" s="25" t="s">
        <v>736</v>
      </c>
      <c r="AT148" s="25" t="s">
        <v>149</v>
      </c>
      <c r="AU148" s="25" t="s">
        <v>81</v>
      </c>
      <c r="AY148" s="25" t="s">
        <v>148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5" t="s">
        <v>79</v>
      </c>
      <c r="BK148" s="246">
        <f>ROUND(I148*H148,2)</f>
        <v>0</v>
      </c>
      <c r="BL148" s="25" t="s">
        <v>736</v>
      </c>
      <c r="BM148" s="25" t="s">
        <v>806</v>
      </c>
    </row>
    <row r="149" s="1" customFormat="1">
      <c r="B149" s="47"/>
      <c r="C149" s="75"/>
      <c r="D149" s="247" t="s">
        <v>155</v>
      </c>
      <c r="E149" s="75"/>
      <c r="F149" s="248" t="s">
        <v>807</v>
      </c>
      <c r="G149" s="75"/>
      <c r="H149" s="75"/>
      <c r="I149" s="205"/>
      <c r="J149" s="75"/>
      <c r="K149" s="75"/>
      <c r="L149" s="73"/>
      <c r="M149" s="249"/>
      <c r="N149" s="48"/>
      <c r="O149" s="48"/>
      <c r="P149" s="48"/>
      <c r="Q149" s="48"/>
      <c r="R149" s="48"/>
      <c r="S149" s="48"/>
      <c r="T149" s="96"/>
      <c r="AT149" s="25" t="s">
        <v>155</v>
      </c>
      <c r="AU149" s="25" t="s">
        <v>81</v>
      </c>
    </row>
    <row r="150" s="1" customFormat="1" ht="25.5" customHeight="1">
      <c r="B150" s="47"/>
      <c r="C150" s="235" t="s">
        <v>177</v>
      </c>
      <c r="D150" s="235" t="s">
        <v>149</v>
      </c>
      <c r="E150" s="236" t="s">
        <v>808</v>
      </c>
      <c r="F150" s="237" t="s">
        <v>809</v>
      </c>
      <c r="G150" s="238" t="s">
        <v>152</v>
      </c>
      <c r="H150" s="239">
        <v>150</v>
      </c>
      <c r="I150" s="240"/>
      <c r="J150" s="241">
        <f>ROUND(I150*H150,2)</f>
        <v>0</v>
      </c>
      <c r="K150" s="237" t="s">
        <v>735</v>
      </c>
      <c r="L150" s="73"/>
      <c r="M150" s="242" t="s">
        <v>21</v>
      </c>
      <c r="N150" s="243" t="s">
        <v>43</v>
      </c>
      <c r="O150" s="48"/>
      <c r="P150" s="244">
        <f>O150*H150</f>
        <v>0</v>
      </c>
      <c r="Q150" s="244">
        <v>0</v>
      </c>
      <c r="R150" s="244">
        <f>Q150*H150</f>
        <v>0</v>
      </c>
      <c r="S150" s="244">
        <v>0.017250000000000001</v>
      </c>
      <c r="T150" s="245">
        <f>S150*H150</f>
        <v>2.5875000000000004</v>
      </c>
      <c r="AR150" s="25" t="s">
        <v>736</v>
      </c>
      <c r="AT150" s="25" t="s">
        <v>149</v>
      </c>
      <c r="AU150" s="25" t="s">
        <v>81</v>
      </c>
      <c r="AY150" s="25" t="s">
        <v>148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5" t="s">
        <v>79</v>
      </c>
      <c r="BK150" s="246">
        <f>ROUND(I150*H150,2)</f>
        <v>0</v>
      </c>
      <c r="BL150" s="25" t="s">
        <v>736</v>
      </c>
      <c r="BM150" s="25" t="s">
        <v>810</v>
      </c>
    </row>
    <row r="151" s="1" customFormat="1">
      <c r="B151" s="47"/>
      <c r="C151" s="75"/>
      <c r="D151" s="247" t="s">
        <v>155</v>
      </c>
      <c r="E151" s="75"/>
      <c r="F151" s="248" t="s">
        <v>811</v>
      </c>
      <c r="G151" s="75"/>
      <c r="H151" s="75"/>
      <c r="I151" s="205"/>
      <c r="J151" s="75"/>
      <c r="K151" s="75"/>
      <c r="L151" s="73"/>
      <c r="M151" s="249"/>
      <c r="N151" s="48"/>
      <c r="O151" s="48"/>
      <c r="P151" s="48"/>
      <c r="Q151" s="48"/>
      <c r="R151" s="48"/>
      <c r="S151" s="48"/>
      <c r="T151" s="96"/>
      <c r="AT151" s="25" t="s">
        <v>155</v>
      </c>
      <c r="AU151" s="25" t="s">
        <v>81</v>
      </c>
    </row>
    <row r="152" s="1" customFormat="1" ht="25.5" customHeight="1">
      <c r="B152" s="47"/>
      <c r="C152" s="235" t="s">
        <v>10</v>
      </c>
      <c r="D152" s="235" t="s">
        <v>149</v>
      </c>
      <c r="E152" s="236" t="s">
        <v>812</v>
      </c>
      <c r="F152" s="237" t="s">
        <v>813</v>
      </c>
      <c r="G152" s="238" t="s">
        <v>152</v>
      </c>
      <c r="H152" s="239">
        <v>173</v>
      </c>
      <c r="I152" s="240"/>
      <c r="J152" s="241">
        <f>ROUND(I152*H152,2)</f>
        <v>0</v>
      </c>
      <c r="K152" s="237" t="s">
        <v>735</v>
      </c>
      <c r="L152" s="73"/>
      <c r="M152" s="242" t="s">
        <v>21</v>
      </c>
      <c r="N152" s="243" t="s">
        <v>43</v>
      </c>
      <c r="O152" s="48"/>
      <c r="P152" s="244">
        <f>O152*H152</f>
        <v>0</v>
      </c>
      <c r="Q152" s="244">
        <v>0.00117</v>
      </c>
      <c r="R152" s="244">
        <f>Q152*H152</f>
        <v>0.20241000000000001</v>
      </c>
      <c r="S152" s="244">
        <v>0</v>
      </c>
      <c r="T152" s="245">
        <f>S152*H152</f>
        <v>0</v>
      </c>
      <c r="AR152" s="25" t="s">
        <v>736</v>
      </c>
      <c r="AT152" s="25" t="s">
        <v>149</v>
      </c>
      <c r="AU152" s="25" t="s">
        <v>81</v>
      </c>
      <c r="AY152" s="25" t="s">
        <v>148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5" t="s">
        <v>79</v>
      </c>
      <c r="BK152" s="246">
        <f>ROUND(I152*H152,2)</f>
        <v>0</v>
      </c>
      <c r="BL152" s="25" t="s">
        <v>736</v>
      </c>
      <c r="BM152" s="25" t="s">
        <v>814</v>
      </c>
    </row>
    <row r="153" s="1" customFormat="1">
      <c r="B153" s="47"/>
      <c r="C153" s="75"/>
      <c r="D153" s="247" t="s">
        <v>155</v>
      </c>
      <c r="E153" s="75"/>
      <c r="F153" s="248" t="s">
        <v>815</v>
      </c>
      <c r="G153" s="75"/>
      <c r="H153" s="75"/>
      <c r="I153" s="205"/>
      <c r="J153" s="75"/>
      <c r="K153" s="75"/>
      <c r="L153" s="73"/>
      <c r="M153" s="249"/>
      <c r="N153" s="48"/>
      <c r="O153" s="48"/>
      <c r="P153" s="48"/>
      <c r="Q153" s="48"/>
      <c r="R153" s="48"/>
      <c r="S153" s="48"/>
      <c r="T153" s="96"/>
      <c r="AT153" s="25" t="s">
        <v>155</v>
      </c>
      <c r="AU153" s="25" t="s">
        <v>81</v>
      </c>
    </row>
    <row r="154" s="1" customFormat="1" ht="16.5" customHeight="1">
      <c r="B154" s="47"/>
      <c r="C154" s="252" t="s">
        <v>180</v>
      </c>
      <c r="D154" s="252" t="s">
        <v>474</v>
      </c>
      <c r="E154" s="253" t="s">
        <v>816</v>
      </c>
      <c r="F154" s="254" t="s">
        <v>817</v>
      </c>
      <c r="G154" s="255" t="s">
        <v>152</v>
      </c>
      <c r="H154" s="256">
        <v>173</v>
      </c>
      <c r="I154" s="257"/>
      <c r="J154" s="258">
        <f>ROUND(I154*H154,2)</f>
        <v>0</v>
      </c>
      <c r="K154" s="254" t="s">
        <v>735</v>
      </c>
      <c r="L154" s="259"/>
      <c r="M154" s="260" t="s">
        <v>21</v>
      </c>
      <c r="N154" s="261" t="s">
        <v>43</v>
      </c>
      <c r="O154" s="48"/>
      <c r="P154" s="244">
        <f>O154*H154</f>
        <v>0</v>
      </c>
      <c r="Q154" s="244">
        <v>0.0012099999999999999</v>
      </c>
      <c r="R154" s="244">
        <f>Q154*H154</f>
        <v>0.20932999999999999</v>
      </c>
      <c r="S154" s="244">
        <v>0</v>
      </c>
      <c r="T154" s="245">
        <f>S154*H154</f>
        <v>0</v>
      </c>
      <c r="AR154" s="25" t="s">
        <v>736</v>
      </c>
      <c r="AT154" s="25" t="s">
        <v>474</v>
      </c>
      <c r="AU154" s="25" t="s">
        <v>81</v>
      </c>
      <c r="AY154" s="25" t="s">
        <v>148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5" t="s">
        <v>79</v>
      </c>
      <c r="BK154" s="246">
        <f>ROUND(I154*H154,2)</f>
        <v>0</v>
      </c>
      <c r="BL154" s="25" t="s">
        <v>736</v>
      </c>
      <c r="BM154" s="25" t="s">
        <v>818</v>
      </c>
    </row>
    <row r="155" s="1" customFormat="1">
      <c r="B155" s="47"/>
      <c r="C155" s="75"/>
      <c r="D155" s="247" t="s">
        <v>155</v>
      </c>
      <c r="E155" s="75"/>
      <c r="F155" s="248" t="s">
        <v>817</v>
      </c>
      <c r="G155" s="75"/>
      <c r="H155" s="75"/>
      <c r="I155" s="205"/>
      <c r="J155" s="75"/>
      <c r="K155" s="75"/>
      <c r="L155" s="73"/>
      <c r="M155" s="249"/>
      <c r="N155" s="48"/>
      <c r="O155" s="48"/>
      <c r="P155" s="48"/>
      <c r="Q155" s="48"/>
      <c r="R155" s="48"/>
      <c r="S155" s="48"/>
      <c r="T155" s="96"/>
      <c r="AT155" s="25" t="s">
        <v>155</v>
      </c>
      <c r="AU155" s="25" t="s">
        <v>81</v>
      </c>
    </row>
    <row r="156" s="1" customFormat="1" ht="16.5" customHeight="1">
      <c r="B156" s="47"/>
      <c r="C156" s="235" t="s">
        <v>213</v>
      </c>
      <c r="D156" s="235" t="s">
        <v>149</v>
      </c>
      <c r="E156" s="236" t="s">
        <v>819</v>
      </c>
      <c r="F156" s="237" t="s">
        <v>820</v>
      </c>
      <c r="G156" s="238" t="s">
        <v>152</v>
      </c>
      <c r="H156" s="239">
        <v>173</v>
      </c>
      <c r="I156" s="240"/>
      <c r="J156" s="241">
        <f>ROUND(I156*H156,2)</f>
        <v>0</v>
      </c>
      <c r="K156" s="237" t="s">
        <v>735</v>
      </c>
      <c r="L156" s="73"/>
      <c r="M156" s="242" t="s">
        <v>21</v>
      </c>
      <c r="N156" s="243" t="s">
        <v>43</v>
      </c>
      <c r="O156" s="48"/>
      <c r="P156" s="244">
        <f>O156*H156</f>
        <v>0</v>
      </c>
      <c r="Q156" s="244">
        <v>0</v>
      </c>
      <c r="R156" s="244">
        <f>Q156*H156</f>
        <v>0</v>
      </c>
      <c r="S156" s="244">
        <v>0.0020999999999999999</v>
      </c>
      <c r="T156" s="245">
        <f>S156*H156</f>
        <v>0.36329999999999996</v>
      </c>
      <c r="AR156" s="25" t="s">
        <v>736</v>
      </c>
      <c r="AT156" s="25" t="s">
        <v>149</v>
      </c>
      <c r="AU156" s="25" t="s">
        <v>81</v>
      </c>
      <c r="AY156" s="25" t="s">
        <v>148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5" t="s">
        <v>79</v>
      </c>
      <c r="BK156" s="246">
        <f>ROUND(I156*H156,2)</f>
        <v>0</v>
      </c>
      <c r="BL156" s="25" t="s">
        <v>736</v>
      </c>
      <c r="BM156" s="25" t="s">
        <v>821</v>
      </c>
    </row>
    <row r="157" s="1" customFormat="1">
      <c r="B157" s="47"/>
      <c r="C157" s="75"/>
      <c r="D157" s="247" t="s">
        <v>155</v>
      </c>
      <c r="E157" s="75"/>
      <c r="F157" s="248" t="s">
        <v>822</v>
      </c>
      <c r="G157" s="75"/>
      <c r="H157" s="75"/>
      <c r="I157" s="205"/>
      <c r="J157" s="75"/>
      <c r="K157" s="75"/>
      <c r="L157" s="73"/>
      <c r="M157" s="249"/>
      <c r="N157" s="48"/>
      <c r="O157" s="48"/>
      <c r="P157" s="48"/>
      <c r="Q157" s="48"/>
      <c r="R157" s="48"/>
      <c r="S157" s="48"/>
      <c r="T157" s="96"/>
      <c r="AT157" s="25" t="s">
        <v>155</v>
      </c>
      <c r="AU157" s="25" t="s">
        <v>81</v>
      </c>
    </row>
    <row r="158" s="1" customFormat="1" ht="25.5" customHeight="1">
      <c r="B158" s="47"/>
      <c r="C158" s="235" t="s">
        <v>184</v>
      </c>
      <c r="D158" s="235" t="s">
        <v>149</v>
      </c>
      <c r="E158" s="236" t="s">
        <v>823</v>
      </c>
      <c r="F158" s="237" t="s">
        <v>824</v>
      </c>
      <c r="G158" s="238" t="s">
        <v>687</v>
      </c>
      <c r="H158" s="239">
        <v>2.9620000000000002</v>
      </c>
      <c r="I158" s="240"/>
      <c r="J158" s="241">
        <f>ROUND(I158*H158,2)</f>
        <v>0</v>
      </c>
      <c r="K158" s="237" t="s">
        <v>735</v>
      </c>
      <c r="L158" s="73"/>
      <c r="M158" s="242" t="s">
        <v>21</v>
      </c>
      <c r="N158" s="243" t="s">
        <v>43</v>
      </c>
      <c r="O158" s="48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5" t="s">
        <v>180</v>
      </c>
      <c r="AT158" s="25" t="s">
        <v>149</v>
      </c>
      <c r="AU158" s="25" t="s">
        <v>81</v>
      </c>
      <c r="AY158" s="25" t="s">
        <v>148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5" t="s">
        <v>79</v>
      </c>
      <c r="BK158" s="246">
        <f>ROUND(I158*H158,2)</f>
        <v>0</v>
      </c>
      <c r="BL158" s="25" t="s">
        <v>180</v>
      </c>
      <c r="BM158" s="25" t="s">
        <v>825</v>
      </c>
    </row>
    <row r="159" s="1" customFormat="1">
      <c r="B159" s="47"/>
      <c r="C159" s="75"/>
      <c r="D159" s="247" t="s">
        <v>155</v>
      </c>
      <c r="E159" s="75"/>
      <c r="F159" s="248" t="s">
        <v>826</v>
      </c>
      <c r="G159" s="75"/>
      <c r="H159" s="75"/>
      <c r="I159" s="205"/>
      <c r="J159" s="75"/>
      <c r="K159" s="75"/>
      <c r="L159" s="73"/>
      <c r="M159" s="249"/>
      <c r="N159" s="48"/>
      <c r="O159" s="48"/>
      <c r="P159" s="48"/>
      <c r="Q159" s="48"/>
      <c r="R159" s="48"/>
      <c r="S159" s="48"/>
      <c r="T159" s="96"/>
      <c r="AT159" s="25" t="s">
        <v>155</v>
      </c>
      <c r="AU159" s="25" t="s">
        <v>81</v>
      </c>
    </row>
    <row r="160" s="1" customFormat="1" ht="25.5" customHeight="1">
      <c r="B160" s="47"/>
      <c r="C160" s="235" t="s">
        <v>220</v>
      </c>
      <c r="D160" s="235" t="s">
        <v>149</v>
      </c>
      <c r="E160" s="236" t="s">
        <v>827</v>
      </c>
      <c r="F160" s="237" t="s">
        <v>828</v>
      </c>
      <c r="G160" s="238" t="s">
        <v>687</v>
      </c>
      <c r="H160" s="239">
        <v>2.9620000000000002</v>
      </c>
      <c r="I160" s="240"/>
      <c r="J160" s="241">
        <f>ROUND(I160*H160,2)</f>
        <v>0</v>
      </c>
      <c r="K160" s="237" t="s">
        <v>735</v>
      </c>
      <c r="L160" s="73"/>
      <c r="M160" s="242" t="s">
        <v>21</v>
      </c>
      <c r="N160" s="243" t="s">
        <v>43</v>
      </c>
      <c r="O160" s="48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5" t="s">
        <v>180</v>
      </c>
      <c r="AT160" s="25" t="s">
        <v>149</v>
      </c>
      <c r="AU160" s="25" t="s">
        <v>81</v>
      </c>
      <c r="AY160" s="25" t="s">
        <v>148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5" t="s">
        <v>79</v>
      </c>
      <c r="BK160" s="246">
        <f>ROUND(I160*H160,2)</f>
        <v>0</v>
      </c>
      <c r="BL160" s="25" t="s">
        <v>180</v>
      </c>
      <c r="BM160" s="25" t="s">
        <v>829</v>
      </c>
    </row>
    <row r="161" s="1" customFormat="1">
      <c r="B161" s="47"/>
      <c r="C161" s="75"/>
      <c r="D161" s="247" t="s">
        <v>155</v>
      </c>
      <c r="E161" s="75"/>
      <c r="F161" s="248" t="s">
        <v>830</v>
      </c>
      <c r="G161" s="75"/>
      <c r="H161" s="75"/>
      <c r="I161" s="205"/>
      <c r="J161" s="75"/>
      <c r="K161" s="75"/>
      <c r="L161" s="73"/>
      <c r="M161" s="249"/>
      <c r="N161" s="48"/>
      <c r="O161" s="48"/>
      <c r="P161" s="48"/>
      <c r="Q161" s="48"/>
      <c r="R161" s="48"/>
      <c r="S161" s="48"/>
      <c r="T161" s="96"/>
      <c r="AT161" s="25" t="s">
        <v>155</v>
      </c>
      <c r="AU161" s="25" t="s">
        <v>81</v>
      </c>
    </row>
    <row r="162" s="11" customFormat="1" ht="29.88" customHeight="1">
      <c r="B162" s="221"/>
      <c r="C162" s="222"/>
      <c r="D162" s="223" t="s">
        <v>71</v>
      </c>
      <c r="E162" s="250" t="s">
        <v>660</v>
      </c>
      <c r="F162" s="250" t="s">
        <v>831</v>
      </c>
      <c r="G162" s="222"/>
      <c r="H162" s="222"/>
      <c r="I162" s="225"/>
      <c r="J162" s="251">
        <f>BK162</f>
        <v>0</v>
      </c>
      <c r="K162" s="222"/>
      <c r="L162" s="227"/>
      <c r="M162" s="228"/>
      <c r="N162" s="229"/>
      <c r="O162" s="229"/>
      <c r="P162" s="230">
        <f>SUM(P163:P166)</f>
        <v>0</v>
      </c>
      <c r="Q162" s="229"/>
      <c r="R162" s="230">
        <f>SUM(R163:R166)</f>
        <v>0.0344</v>
      </c>
      <c r="S162" s="229"/>
      <c r="T162" s="231">
        <f>SUM(T163:T166)</f>
        <v>0</v>
      </c>
      <c r="AR162" s="232" t="s">
        <v>81</v>
      </c>
      <c r="AT162" s="233" t="s">
        <v>71</v>
      </c>
      <c r="AU162" s="233" t="s">
        <v>79</v>
      </c>
      <c r="AY162" s="232" t="s">
        <v>148</v>
      </c>
      <c r="BK162" s="234">
        <f>SUM(BK163:BK166)</f>
        <v>0</v>
      </c>
    </row>
    <row r="163" s="1" customFormat="1" ht="16.5" customHeight="1">
      <c r="B163" s="47"/>
      <c r="C163" s="235" t="s">
        <v>187</v>
      </c>
      <c r="D163" s="235" t="s">
        <v>149</v>
      </c>
      <c r="E163" s="236" t="s">
        <v>832</v>
      </c>
      <c r="F163" s="237" t="s">
        <v>833</v>
      </c>
      <c r="G163" s="238" t="s">
        <v>152</v>
      </c>
      <c r="H163" s="239">
        <v>40</v>
      </c>
      <c r="I163" s="240"/>
      <c r="J163" s="241">
        <f>ROUND(I163*H163,2)</f>
        <v>0</v>
      </c>
      <c r="K163" s="237" t="s">
        <v>735</v>
      </c>
      <c r="L163" s="73"/>
      <c r="M163" s="242" t="s">
        <v>21</v>
      </c>
      <c r="N163" s="243" t="s">
        <v>43</v>
      </c>
      <c r="O163" s="48"/>
      <c r="P163" s="244">
        <f>O163*H163</f>
        <v>0</v>
      </c>
      <c r="Q163" s="244">
        <v>0.00036000000000000002</v>
      </c>
      <c r="R163" s="244">
        <f>Q163*H163</f>
        <v>0.014400000000000001</v>
      </c>
      <c r="S163" s="244">
        <v>0</v>
      </c>
      <c r="T163" s="245">
        <f>S163*H163</f>
        <v>0</v>
      </c>
      <c r="AR163" s="25" t="s">
        <v>180</v>
      </c>
      <c r="AT163" s="25" t="s">
        <v>149</v>
      </c>
      <c r="AU163" s="25" t="s">
        <v>81</v>
      </c>
      <c r="AY163" s="25" t="s">
        <v>148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5" t="s">
        <v>79</v>
      </c>
      <c r="BK163" s="246">
        <f>ROUND(I163*H163,2)</f>
        <v>0</v>
      </c>
      <c r="BL163" s="25" t="s">
        <v>180</v>
      </c>
      <c r="BM163" s="25" t="s">
        <v>834</v>
      </c>
    </row>
    <row r="164" s="1" customFormat="1">
      <c r="B164" s="47"/>
      <c r="C164" s="75"/>
      <c r="D164" s="247" t="s">
        <v>155</v>
      </c>
      <c r="E164" s="75"/>
      <c r="F164" s="248" t="s">
        <v>835</v>
      </c>
      <c r="G164" s="75"/>
      <c r="H164" s="75"/>
      <c r="I164" s="205"/>
      <c r="J164" s="75"/>
      <c r="K164" s="75"/>
      <c r="L164" s="73"/>
      <c r="M164" s="249"/>
      <c r="N164" s="48"/>
      <c r="O164" s="48"/>
      <c r="P164" s="48"/>
      <c r="Q164" s="48"/>
      <c r="R164" s="48"/>
      <c r="S164" s="48"/>
      <c r="T164" s="96"/>
      <c r="AT164" s="25" t="s">
        <v>155</v>
      </c>
      <c r="AU164" s="25" t="s">
        <v>81</v>
      </c>
    </row>
    <row r="165" s="1" customFormat="1" ht="16.5" customHeight="1">
      <c r="B165" s="47"/>
      <c r="C165" s="235" t="s">
        <v>9</v>
      </c>
      <c r="D165" s="235" t="s">
        <v>149</v>
      </c>
      <c r="E165" s="236" t="s">
        <v>836</v>
      </c>
      <c r="F165" s="237" t="s">
        <v>837</v>
      </c>
      <c r="G165" s="238" t="s">
        <v>152</v>
      </c>
      <c r="H165" s="239">
        <v>40</v>
      </c>
      <c r="I165" s="240"/>
      <c r="J165" s="241">
        <f>ROUND(I165*H165,2)</f>
        <v>0</v>
      </c>
      <c r="K165" s="237" t="s">
        <v>735</v>
      </c>
      <c r="L165" s="73"/>
      <c r="M165" s="242" t="s">
        <v>21</v>
      </c>
      <c r="N165" s="243" t="s">
        <v>43</v>
      </c>
      <c r="O165" s="48"/>
      <c r="P165" s="244">
        <f>O165*H165</f>
        <v>0</v>
      </c>
      <c r="Q165" s="244">
        <v>0.00050000000000000001</v>
      </c>
      <c r="R165" s="244">
        <f>Q165*H165</f>
        <v>0.02</v>
      </c>
      <c r="S165" s="244">
        <v>0</v>
      </c>
      <c r="T165" s="245">
        <f>S165*H165</f>
        <v>0</v>
      </c>
      <c r="AR165" s="25" t="s">
        <v>180</v>
      </c>
      <c r="AT165" s="25" t="s">
        <v>149</v>
      </c>
      <c r="AU165" s="25" t="s">
        <v>81</v>
      </c>
      <c r="AY165" s="25" t="s">
        <v>148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5" t="s">
        <v>79</v>
      </c>
      <c r="BK165" s="246">
        <f>ROUND(I165*H165,2)</f>
        <v>0</v>
      </c>
      <c r="BL165" s="25" t="s">
        <v>180</v>
      </c>
      <c r="BM165" s="25" t="s">
        <v>838</v>
      </c>
    </row>
    <row r="166" s="1" customFormat="1">
      <c r="B166" s="47"/>
      <c r="C166" s="75"/>
      <c r="D166" s="247" t="s">
        <v>155</v>
      </c>
      <c r="E166" s="75"/>
      <c r="F166" s="248" t="s">
        <v>839</v>
      </c>
      <c r="G166" s="75"/>
      <c r="H166" s="75"/>
      <c r="I166" s="205"/>
      <c r="J166" s="75"/>
      <c r="K166" s="75"/>
      <c r="L166" s="73"/>
      <c r="M166" s="249"/>
      <c r="N166" s="48"/>
      <c r="O166" s="48"/>
      <c r="P166" s="48"/>
      <c r="Q166" s="48"/>
      <c r="R166" s="48"/>
      <c r="S166" s="48"/>
      <c r="T166" s="96"/>
      <c r="AT166" s="25" t="s">
        <v>155</v>
      </c>
      <c r="AU166" s="25" t="s">
        <v>81</v>
      </c>
    </row>
    <row r="167" s="11" customFormat="1" ht="29.88" customHeight="1">
      <c r="B167" s="221"/>
      <c r="C167" s="222"/>
      <c r="D167" s="223" t="s">
        <v>71</v>
      </c>
      <c r="E167" s="250" t="s">
        <v>840</v>
      </c>
      <c r="F167" s="250" t="s">
        <v>841</v>
      </c>
      <c r="G167" s="222"/>
      <c r="H167" s="222"/>
      <c r="I167" s="225"/>
      <c r="J167" s="251">
        <f>BK167</f>
        <v>0</v>
      </c>
      <c r="K167" s="222"/>
      <c r="L167" s="227"/>
      <c r="M167" s="228"/>
      <c r="N167" s="229"/>
      <c r="O167" s="229"/>
      <c r="P167" s="230">
        <f>SUM(P168:P169)</f>
        <v>0</v>
      </c>
      <c r="Q167" s="229"/>
      <c r="R167" s="230">
        <f>SUM(R168:R169)</f>
        <v>0.069599999999999995</v>
      </c>
      <c r="S167" s="229"/>
      <c r="T167" s="231">
        <f>SUM(T168:T169)</f>
        <v>0</v>
      </c>
      <c r="AR167" s="232" t="s">
        <v>81</v>
      </c>
      <c r="AT167" s="233" t="s">
        <v>71</v>
      </c>
      <c r="AU167" s="233" t="s">
        <v>79</v>
      </c>
      <c r="AY167" s="232" t="s">
        <v>148</v>
      </c>
      <c r="BK167" s="234">
        <f>SUM(BK168:BK169)</f>
        <v>0</v>
      </c>
    </row>
    <row r="168" s="1" customFormat="1" ht="25.5" customHeight="1">
      <c r="B168" s="47"/>
      <c r="C168" s="235" t="s">
        <v>191</v>
      </c>
      <c r="D168" s="235" t="s">
        <v>149</v>
      </c>
      <c r="E168" s="236" t="s">
        <v>842</v>
      </c>
      <c r="F168" s="237" t="s">
        <v>843</v>
      </c>
      <c r="G168" s="238" t="s">
        <v>152</v>
      </c>
      <c r="H168" s="239">
        <v>240</v>
      </c>
      <c r="I168" s="240"/>
      <c r="J168" s="241">
        <f>ROUND(I168*H168,2)</f>
        <v>0</v>
      </c>
      <c r="K168" s="237" t="s">
        <v>735</v>
      </c>
      <c r="L168" s="73"/>
      <c r="M168" s="242" t="s">
        <v>21</v>
      </c>
      <c r="N168" s="243" t="s">
        <v>43</v>
      </c>
      <c r="O168" s="48"/>
      <c r="P168" s="244">
        <f>O168*H168</f>
        <v>0</v>
      </c>
      <c r="Q168" s="244">
        <v>0.00029</v>
      </c>
      <c r="R168" s="244">
        <f>Q168*H168</f>
        <v>0.069599999999999995</v>
      </c>
      <c r="S168" s="244">
        <v>0</v>
      </c>
      <c r="T168" s="245">
        <f>S168*H168</f>
        <v>0</v>
      </c>
      <c r="AR168" s="25" t="s">
        <v>736</v>
      </c>
      <c r="AT168" s="25" t="s">
        <v>149</v>
      </c>
      <c r="AU168" s="25" t="s">
        <v>81</v>
      </c>
      <c r="AY168" s="25" t="s">
        <v>148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5" t="s">
        <v>79</v>
      </c>
      <c r="BK168" s="246">
        <f>ROUND(I168*H168,2)</f>
        <v>0</v>
      </c>
      <c r="BL168" s="25" t="s">
        <v>736</v>
      </c>
      <c r="BM168" s="25" t="s">
        <v>844</v>
      </c>
    </row>
    <row r="169" s="1" customFormat="1">
      <c r="B169" s="47"/>
      <c r="C169" s="75"/>
      <c r="D169" s="247" t="s">
        <v>155</v>
      </c>
      <c r="E169" s="75"/>
      <c r="F169" s="248" t="s">
        <v>845</v>
      </c>
      <c r="G169" s="75"/>
      <c r="H169" s="75"/>
      <c r="I169" s="205"/>
      <c r="J169" s="75"/>
      <c r="K169" s="75"/>
      <c r="L169" s="73"/>
      <c r="M169" s="249"/>
      <c r="N169" s="48"/>
      <c r="O169" s="48"/>
      <c r="P169" s="48"/>
      <c r="Q169" s="48"/>
      <c r="R169" s="48"/>
      <c r="S169" s="48"/>
      <c r="T169" s="96"/>
      <c r="AT169" s="25" t="s">
        <v>155</v>
      </c>
      <c r="AU169" s="25" t="s">
        <v>81</v>
      </c>
    </row>
    <row r="170" s="11" customFormat="1" ht="37.44001" customHeight="1">
      <c r="B170" s="221"/>
      <c r="C170" s="222"/>
      <c r="D170" s="223" t="s">
        <v>71</v>
      </c>
      <c r="E170" s="224" t="s">
        <v>846</v>
      </c>
      <c r="F170" s="224" t="s">
        <v>847</v>
      </c>
      <c r="G170" s="222"/>
      <c r="H170" s="222"/>
      <c r="I170" s="225"/>
      <c r="J170" s="226">
        <f>BK170</f>
        <v>0</v>
      </c>
      <c r="K170" s="222"/>
      <c r="L170" s="227"/>
      <c r="M170" s="228"/>
      <c r="N170" s="229"/>
      <c r="O170" s="229"/>
      <c r="P170" s="230">
        <f>SUM(P171:P172)</f>
        <v>0</v>
      </c>
      <c r="Q170" s="229"/>
      <c r="R170" s="230">
        <f>SUM(R171:R172)</f>
        <v>0</v>
      </c>
      <c r="S170" s="229"/>
      <c r="T170" s="231">
        <f>SUM(T171:T172)</f>
        <v>0</v>
      </c>
      <c r="AR170" s="232" t="s">
        <v>154</v>
      </c>
      <c r="AT170" s="233" t="s">
        <v>71</v>
      </c>
      <c r="AU170" s="233" t="s">
        <v>72</v>
      </c>
      <c r="AY170" s="232" t="s">
        <v>148</v>
      </c>
      <c r="BK170" s="234">
        <f>SUM(BK171:BK172)</f>
        <v>0</v>
      </c>
    </row>
    <row r="171" s="1" customFormat="1" ht="16.5" customHeight="1">
      <c r="B171" s="47"/>
      <c r="C171" s="235" t="s">
        <v>235</v>
      </c>
      <c r="D171" s="235" t="s">
        <v>149</v>
      </c>
      <c r="E171" s="236" t="s">
        <v>848</v>
      </c>
      <c r="F171" s="237" t="s">
        <v>849</v>
      </c>
      <c r="G171" s="238" t="s">
        <v>850</v>
      </c>
      <c r="H171" s="239">
        <v>80</v>
      </c>
      <c r="I171" s="240"/>
      <c r="J171" s="241">
        <f>ROUND(I171*H171,2)</f>
        <v>0</v>
      </c>
      <c r="K171" s="237" t="s">
        <v>160</v>
      </c>
      <c r="L171" s="73"/>
      <c r="M171" s="242" t="s">
        <v>21</v>
      </c>
      <c r="N171" s="243" t="s">
        <v>43</v>
      </c>
      <c r="O171" s="48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AR171" s="25" t="s">
        <v>736</v>
      </c>
      <c r="AT171" s="25" t="s">
        <v>149</v>
      </c>
      <c r="AU171" s="25" t="s">
        <v>79</v>
      </c>
      <c r="AY171" s="25" t="s">
        <v>148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5" t="s">
        <v>79</v>
      </c>
      <c r="BK171" s="246">
        <f>ROUND(I171*H171,2)</f>
        <v>0</v>
      </c>
      <c r="BL171" s="25" t="s">
        <v>736</v>
      </c>
      <c r="BM171" s="25" t="s">
        <v>851</v>
      </c>
    </row>
    <row r="172" s="1" customFormat="1">
      <c r="B172" s="47"/>
      <c r="C172" s="75"/>
      <c r="D172" s="247" t="s">
        <v>155</v>
      </c>
      <c r="E172" s="75"/>
      <c r="F172" s="248" t="s">
        <v>849</v>
      </c>
      <c r="G172" s="75"/>
      <c r="H172" s="75"/>
      <c r="I172" s="205"/>
      <c r="J172" s="75"/>
      <c r="K172" s="75"/>
      <c r="L172" s="73"/>
      <c r="M172" s="262"/>
      <c r="N172" s="263"/>
      <c r="O172" s="263"/>
      <c r="P172" s="263"/>
      <c r="Q172" s="263"/>
      <c r="R172" s="263"/>
      <c r="S172" s="263"/>
      <c r="T172" s="264"/>
      <c r="AT172" s="25" t="s">
        <v>155</v>
      </c>
      <c r="AU172" s="25" t="s">
        <v>79</v>
      </c>
    </row>
    <row r="173" s="1" customFormat="1" ht="6.96" customHeight="1">
      <c r="B173" s="68"/>
      <c r="C173" s="69"/>
      <c r="D173" s="69"/>
      <c r="E173" s="69"/>
      <c r="F173" s="69"/>
      <c r="G173" s="69"/>
      <c r="H173" s="69"/>
      <c r="I173" s="180"/>
      <c r="J173" s="69"/>
      <c r="K173" s="69"/>
      <c r="L173" s="73"/>
    </row>
  </sheetData>
  <sheetProtection sheet="1" autoFilter="0" formatColumns="0" formatRows="0" objects="1" scenarios="1" spinCount="100000" saltValue="0D+mEkYjvrIPaVyrVeogAYCwGbTfjoWfkk6/nwfpjN2UTaGx7GkHioqdhmqdnaQZ7DkiiLt1sPpYr2H4vQpglA==" hashValue="RBO7brcjq0UansIFjPC7PaGzRp/8DA6kisZzpfdSzX2x+pGQgmrk2+BQjGuw9T6UOU6I8Cz23zDZ+EyPvXSEAQ==" algorithmName="SHA-512" password="CC35"/>
  <autoFilter ref="C102:K172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9:H89"/>
    <mergeCell ref="E93:H93"/>
    <mergeCell ref="E91:H91"/>
    <mergeCell ref="E95:H95"/>
    <mergeCell ref="G1:H1"/>
    <mergeCell ref="L2:V2"/>
  </mergeCells>
  <hyperlinks>
    <hyperlink ref="F1:G1" location="C2" display="1) Krycí list soupisu"/>
    <hyperlink ref="G1:H1" location="C62" display="2) Rekapitulace"/>
    <hyperlink ref="J1" location="C10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101</v>
      </c>
      <c r="G1" s="153" t="s">
        <v>102</v>
      </c>
      <c r="H1" s="153"/>
      <c r="I1" s="154"/>
      <c r="J1" s="153" t="s">
        <v>103</v>
      </c>
      <c r="K1" s="152" t="s">
        <v>104</v>
      </c>
      <c r="L1" s="153" t="s">
        <v>105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94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81</v>
      </c>
    </row>
    <row r="4" ht="36.96" customHeight="1">
      <c r="B4" s="29"/>
      <c r="C4" s="30"/>
      <c r="D4" s="31" t="s">
        <v>106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ZŠ Marjánka, rekonstrukce otopného systému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107</v>
      </c>
      <c r="E8" s="30"/>
      <c r="F8" s="30"/>
      <c r="G8" s="30"/>
      <c r="H8" s="30"/>
      <c r="I8" s="156"/>
      <c r="J8" s="30"/>
      <c r="K8" s="32"/>
    </row>
    <row r="9" ht="16.5" customHeight="1">
      <c r="B9" s="29"/>
      <c r="C9" s="30"/>
      <c r="D9" s="30"/>
      <c r="E9" s="157" t="s">
        <v>108</v>
      </c>
      <c r="F9" s="30"/>
      <c r="G9" s="30"/>
      <c r="H9" s="30"/>
      <c r="I9" s="156"/>
      <c r="J9" s="30"/>
      <c r="K9" s="32"/>
    </row>
    <row r="10">
      <c r="B10" s="29"/>
      <c r="C10" s="30"/>
      <c r="D10" s="41" t="s">
        <v>109</v>
      </c>
      <c r="E10" s="30"/>
      <c r="F10" s="30"/>
      <c r="G10" s="30"/>
      <c r="H10" s="30"/>
      <c r="I10" s="156"/>
      <c r="J10" s="30"/>
      <c r="K10" s="32"/>
    </row>
    <row r="11" s="1" customFormat="1" ht="16.5" customHeight="1">
      <c r="B11" s="47"/>
      <c r="C11" s="48"/>
      <c r="D11" s="48"/>
      <c r="E11" s="56" t="s">
        <v>110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1" t="s">
        <v>712</v>
      </c>
      <c r="E12" s="48"/>
      <c r="F12" s="48"/>
      <c r="G12" s="48"/>
      <c r="H12" s="48"/>
      <c r="I12" s="158"/>
      <c r="J12" s="48"/>
      <c r="K12" s="52"/>
    </row>
    <row r="13" s="1" customFormat="1" ht="36.96" customHeight="1">
      <c r="B13" s="47"/>
      <c r="C13" s="48"/>
      <c r="D13" s="48"/>
      <c r="E13" s="159" t="s">
        <v>852</v>
      </c>
      <c r="F13" s="48"/>
      <c r="G13" s="48"/>
      <c r="H13" s="48"/>
      <c r="I13" s="158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58"/>
      <c r="J14" s="48"/>
      <c r="K14" s="52"/>
    </row>
    <row r="15" s="1" customFormat="1" ht="14.4" customHeight="1">
      <c r="B15" s="47"/>
      <c r="C15" s="48"/>
      <c r="D15" s="41" t="s">
        <v>20</v>
      </c>
      <c r="E15" s="48"/>
      <c r="F15" s="36" t="s">
        <v>21</v>
      </c>
      <c r="G15" s="48"/>
      <c r="H15" s="48"/>
      <c r="I15" s="160" t="s">
        <v>22</v>
      </c>
      <c r="J15" s="36" t="s">
        <v>21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60" t="s">
        <v>25</v>
      </c>
      <c r="J16" s="161" t="str">
        <f>'Rekapitulace stavby'!AN8</f>
        <v>15. 4. 2019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58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60" t="s">
        <v>28</v>
      </c>
      <c r="J18" s="36" t="s">
        <v>21</v>
      </c>
      <c r="K18" s="52"/>
    </row>
    <row r="19" s="1" customFormat="1" ht="18" customHeight="1">
      <c r="B19" s="47"/>
      <c r="C19" s="48"/>
      <c r="D19" s="48"/>
      <c r="E19" s="36" t="s">
        <v>29</v>
      </c>
      <c r="F19" s="48"/>
      <c r="G19" s="48"/>
      <c r="H19" s="48"/>
      <c r="I19" s="160" t="s">
        <v>30</v>
      </c>
      <c r="J19" s="36" t="s">
        <v>21</v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58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60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60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58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60" t="s">
        <v>28</v>
      </c>
      <c r="J24" s="36" t="s">
        <v>21</v>
      </c>
      <c r="K24" s="52"/>
    </row>
    <row r="25" s="1" customFormat="1" ht="18" customHeight="1">
      <c r="B25" s="47"/>
      <c r="C25" s="48"/>
      <c r="D25" s="48"/>
      <c r="E25" s="36" t="s">
        <v>34</v>
      </c>
      <c r="F25" s="48"/>
      <c r="G25" s="48"/>
      <c r="H25" s="48"/>
      <c r="I25" s="160" t="s">
        <v>30</v>
      </c>
      <c r="J25" s="36" t="s">
        <v>21</v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58"/>
      <c r="J26" s="48"/>
      <c r="K26" s="52"/>
    </row>
    <row r="27" s="1" customFormat="1" ht="14.4" customHeight="1">
      <c r="B27" s="47"/>
      <c r="C27" s="48"/>
      <c r="D27" s="41" t="s">
        <v>36</v>
      </c>
      <c r="E27" s="48"/>
      <c r="F27" s="48"/>
      <c r="G27" s="48"/>
      <c r="H27" s="48"/>
      <c r="I27" s="158"/>
      <c r="J27" s="48"/>
      <c r="K27" s="52"/>
    </row>
    <row r="28" s="7" customFormat="1" ht="16.5" customHeight="1">
      <c r="B28" s="162"/>
      <c r="C28" s="163"/>
      <c r="D28" s="163"/>
      <c r="E28" s="45" t="s">
        <v>21</v>
      </c>
      <c r="F28" s="45"/>
      <c r="G28" s="45"/>
      <c r="H28" s="45"/>
      <c r="I28" s="164"/>
      <c r="J28" s="163"/>
      <c r="K28" s="165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58"/>
      <c r="J29" s="48"/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25.44" customHeight="1">
      <c r="B31" s="47"/>
      <c r="C31" s="48"/>
      <c r="D31" s="168" t="s">
        <v>38</v>
      </c>
      <c r="E31" s="48"/>
      <c r="F31" s="48"/>
      <c r="G31" s="48"/>
      <c r="H31" s="48"/>
      <c r="I31" s="158"/>
      <c r="J31" s="169">
        <f>ROUND(J89,2)</f>
        <v>0</v>
      </c>
      <c r="K31" s="52"/>
    </row>
    <row r="32" s="1" customFormat="1" ht="6.96" customHeight="1">
      <c r="B32" s="47"/>
      <c r="C32" s="48"/>
      <c r="D32" s="107"/>
      <c r="E32" s="107"/>
      <c r="F32" s="107"/>
      <c r="G32" s="107"/>
      <c r="H32" s="107"/>
      <c r="I32" s="166"/>
      <c r="J32" s="107"/>
      <c r="K32" s="167"/>
    </row>
    <row r="33" s="1" customFormat="1" ht="14.4" customHeight="1">
      <c r="B33" s="47"/>
      <c r="C33" s="48"/>
      <c r="D33" s="48"/>
      <c r="E33" s="48"/>
      <c r="F33" s="53" t="s">
        <v>40</v>
      </c>
      <c r="G33" s="48"/>
      <c r="H33" s="48"/>
      <c r="I33" s="170" t="s">
        <v>39</v>
      </c>
      <c r="J33" s="53" t="s">
        <v>41</v>
      </c>
      <c r="K33" s="52"/>
    </row>
    <row r="34" s="1" customFormat="1" ht="14.4" customHeight="1">
      <c r="B34" s="47"/>
      <c r="C34" s="48"/>
      <c r="D34" s="56" t="s">
        <v>42</v>
      </c>
      <c r="E34" s="56" t="s">
        <v>43</v>
      </c>
      <c r="F34" s="171">
        <f>ROUND(SUM(BE89:BE114), 2)</f>
        <v>0</v>
      </c>
      <c r="G34" s="48"/>
      <c r="H34" s="48"/>
      <c r="I34" s="172">
        <v>0.20999999999999999</v>
      </c>
      <c r="J34" s="171">
        <f>ROUND(ROUND((SUM(BE89:BE114)), 2)*I34, 2)</f>
        <v>0</v>
      </c>
      <c r="K34" s="52"/>
    </row>
    <row r="35" s="1" customFormat="1" ht="14.4" customHeight="1">
      <c r="B35" s="47"/>
      <c r="C35" s="48"/>
      <c r="D35" s="48"/>
      <c r="E35" s="56" t="s">
        <v>44</v>
      </c>
      <c r="F35" s="171">
        <f>ROUND(SUM(BF89:BF114), 2)</f>
        <v>0</v>
      </c>
      <c r="G35" s="48"/>
      <c r="H35" s="48"/>
      <c r="I35" s="172">
        <v>0.14999999999999999</v>
      </c>
      <c r="J35" s="171">
        <f>ROUND(ROUND((SUM(BF89:BF114)),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ROUND(SUM(BG89:BG114), 2)</f>
        <v>0</v>
      </c>
      <c r="G36" s="48"/>
      <c r="H36" s="48"/>
      <c r="I36" s="172">
        <v>0.20999999999999999</v>
      </c>
      <c r="J36" s="171">
        <v>0</v>
      </c>
      <c r="K36" s="52"/>
    </row>
    <row r="37" hidden="1" s="1" customFormat="1" ht="14.4" customHeight="1">
      <c r="B37" s="47"/>
      <c r="C37" s="48"/>
      <c r="D37" s="48"/>
      <c r="E37" s="56" t="s">
        <v>46</v>
      </c>
      <c r="F37" s="171">
        <f>ROUND(SUM(BH89:BH114), 2)</f>
        <v>0</v>
      </c>
      <c r="G37" s="48"/>
      <c r="H37" s="48"/>
      <c r="I37" s="172">
        <v>0.14999999999999999</v>
      </c>
      <c r="J37" s="171">
        <v>0</v>
      </c>
      <c r="K37" s="52"/>
    </row>
    <row r="38" hidden="1" s="1" customFormat="1" ht="14.4" customHeight="1">
      <c r="B38" s="47"/>
      <c r="C38" s="48"/>
      <c r="D38" s="48"/>
      <c r="E38" s="56" t="s">
        <v>47</v>
      </c>
      <c r="F38" s="171">
        <f>ROUND(SUM(BI89:BI114), 2)</f>
        <v>0</v>
      </c>
      <c r="G38" s="48"/>
      <c r="H38" s="48"/>
      <c r="I38" s="172">
        <v>0</v>
      </c>
      <c r="J38" s="171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58"/>
      <c r="J39" s="48"/>
      <c r="K39" s="52"/>
    </row>
    <row r="40" s="1" customFormat="1" ht="25.44" customHeight="1">
      <c r="B40" s="47"/>
      <c r="C40" s="173"/>
      <c r="D40" s="174" t="s">
        <v>48</v>
      </c>
      <c r="E40" s="99"/>
      <c r="F40" s="99"/>
      <c r="G40" s="175" t="s">
        <v>49</v>
      </c>
      <c r="H40" s="176" t="s">
        <v>50</v>
      </c>
      <c r="I40" s="177"/>
      <c r="J40" s="178">
        <f>SUM(J31:J38)</f>
        <v>0</v>
      </c>
      <c r="K40" s="179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80"/>
      <c r="J41" s="69"/>
      <c r="K41" s="70"/>
    </row>
    <row r="45" s="1" customFormat="1" ht="6.96" customHeight="1">
      <c r="B45" s="181"/>
      <c r="C45" s="182"/>
      <c r="D45" s="182"/>
      <c r="E45" s="182"/>
      <c r="F45" s="182"/>
      <c r="G45" s="182"/>
      <c r="H45" s="182"/>
      <c r="I45" s="183"/>
      <c r="J45" s="182"/>
      <c r="K45" s="184"/>
    </row>
    <row r="46" s="1" customFormat="1" ht="36.96" customHeight="1">
      <c r="B46" s="47"/>
      <c r="C46" s="31" t="s">
        <v>111</v>
      </c>
      <c r="D46" s="48"/>
      <c r="E46" s="48"/>
      <c r="F46" s="48"/>
      <c r="G46" s="48"/>
      <c r="H46" s="48"/>
      <c r="I46" s="158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58"/>
      <c r="J47" s="48"/>
      <c r="K47" s="52"/>
    </row>
    <row r="48" s="1" customFormat="1" ht="14.4" customHeight="1">
      <c r="B48" s="47"/>
      <c r="C48" s="41" t="s">
        <v>18</v>
      </c>
      <c r="D48" s="48"/>
      <c r="E48" s="48"/>
      <c r="F48" s="48"/>
      <c r="G48" s="48"/>
      <c r="H48" s="48"/>
      <c r="I48" s="158"/>
      <c r="J48" s="48"/>
      <c r="K48" s="52"/>
    </row>
    <row r="49" s="1" customFormat="1" ht="16.5" customHeight="1">
      <c r="B49" s="47"/>
      <c r="C49" s="48"/>
      <c r="D49" s="48"/>
      <c r="E49" s="157" t="str">
        <f>E7</f>
        <v>ZŠ Marjánka, rekonstrukce otopného systému</v>
      </c>
      <c r="F49" s="41"/>
      <c r="G49" s="41"/>
      <c r="H49" s="41"/>
      <c r="I49" s="158"/>
      <c r="J49" s="48"/>
      <c r="K49" s="52"/>
    </row>
    <row r="50">
      <c r="B50" s="29"/>
      <c r="C50" s="41" t="s">
        <v>107</v>
      </c>
      <c r="D50" s="30"/>
      <c r="E50" s="30"/>
      <c r="F50" s="30"/>
      <c r="G50" s="30"/>
      <c r="H50" s="30"/>
      <c r="I50" s="156"/>
      <c r="J50" s="30"/>
      <c r="K50" s="32"/>
    </row>
    <row r="51" ht="16.5" customHeight="1">
      <c r="B51" s="29"/>
      <c r="C51" s="30"/>
      <c r="D51" s="30"/>
      <c r="E51" s="157" t="s">
        <v>108</v>
      </c>
      <c r="F51" s="30"/>
      <c r="G51" s="30"/>
      <c r="H51" s="30"/>
      <c r="I51" s="156"/>
      <c r="J51" s="30"/>
      <c r="K51" s="32"/>
    </row>
    <row r="52">
      <c r="B52" s="29"/>
      <c r="C52" s="41" t="s">
        <v>109</v>
      </c>
      <c r="D52" s="30"/>
      <c r="E52" s="30"/>
      <c r="F52" s="30"/>
      <c r="G52" s="30"/>
      <c r="H52" s="30"/>
      <c r="I52" s="156"/>
      <c r="J52" s="30"/>
      <c r="K52" s="32"/>
    </row>
    <row r="53" s="1" customFormat="1" ht="16.5" customHeight="1">
      <c r="B53" s="47"/>
      <c r="C53" s="48"/>
      <c r="D53" s="48"/>
      <c r="E53" s="56" t="s">
        <v>110</v>
      </c>
      <c r="F53" s="48"/>
      <c r="G53" s="48"/>
      <c r="H53" s="48"/>
      <c r="I53" s="158"/>
      <c r="J53" s="48"/>
      <c r="K53" s="52"/>
    </row>
    <row r="54" s="1" customFormat="1" ht="14.4" customHeight="1">
      <c r="B54" s="47"/>
      <c r="C54" s="41" t="s">
        <v>712</v>
      </c>
      <c r="D54" s="48"/>
      <c r="E54" s="48"/>
      <c r="F54" s="48"/>
      <c r="G54" s="48"/>
      <c r="H54" s="48"/>
      <c r="I54" s="158"/>
      <c r="J54" s="48"/>
      <c r="K54" s="52"/>
    </row>
    <row r="55" s="1" customFormat="1" ht="17.25" customHeight="1">
      <c r="B55" s="47"/>
      <c r="C55" s="48"/>
      <c r="D55" s="48"/>
      <c r="E55" s="159" t="str">
        <f>E13</f>
        <v>D.1.4.1.2 - Kryty radiátorů, nábytkové sestavy</v>
      </c>
      <c r="F55" s="48"/>
      <c r="G55" s="48"/>
      <c r="H55" s="48"/>
      <c r="I55" s="158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58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Bělohorská 417/52, Praha 6, Břevnov</v>
      </c>
      <c r="G57" s="48"/>
      <c r="H57" s="48"/>
      <c r="I57" s="160" t="s">
        <v>25</v>
      </c>
      <c r="J57" s="161" t="str">
        <f>IF(J16="","",J16)</f>
        <v>15. 4. 2019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58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>Úřad městské části Praha 6</v>
      </c>
      <c r="G59" s="48"/>
      <c r="H59" s="48"/>
      <c r="I59" s="160" t="s">
        <v>33</v>
      </c>
      <c r="J59" s="45" t="str">
        <f>E25</f>
        <v>Hynek Charvát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58"/>
      <c r="J60" s="185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58"/>
      <c r="J61" s="48"/>
      <c r="K61" s="52"/>
    </row>
    <row r="62" s="1" customFormat="1" ht="29.28" customHeight="1">
      <c r="B62" s="47"/>
      <c r="C62" s="186" t="s">
        <v>112</v>
      </c>
      <c r="D62" s="173"/>
      <c r="E62" s="173"/>
      <c r="F62" s="173"/>
      <c r="G62" s="173"/>
      <c r="H62" s="173"/>
      <c r="I62" s="187"/>
      <c r="J62" s="188" t="s">
        <v>113</v>
      </c>
      <c r="K62" s="189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58"/>
      <c r="J63" s="48"/>
      <c r="K63" s="52"/>
    </row>
    <row r="64" s="1" customFormat="1" ht="29.28" customHeight="1">
      <c r="B64" s="47"/>
      <c r="C64" s="190" t="s">
        <v>114</v>
      </c>
      <c r="D64" s="48"/>
      <c r="E64" s="48"/>
      <c r="F64" s="48"/>
      <c r="G64" s="48"/>
      <c r="H64" s="48"/>
      <c r="I64" s="158"/>
      <c r="J64" s="169">
        <f>J89</f>
        <v>0</v>
      </c>
      <c r="K64" s="52"/>
      <c r="AU64" s="25" t="s">
        <v>115</v>
      </c>
    </row>
    <row r="65" s="8" customFormat="1" ht="24.96" customHeight="1">
      <c r="B65" s="191"/>
      <c r="C65" s="192"/>
      <c r="D65" s="193" t="s">
        <v>853</v>
      </c>
      <c r="E65" s="194"/>
      <c r="F65" s="194"/>
      <c r="G65" s="194"/>
      <c r="H65" s="194"/>
      <c r="I65" s="195"/>
      <c r="J65" s="196">
        <f>J90</f>
        <v>0</v>
      </c>
      <c r="K65" s="197"/>
    </row>
    <row r="66" s="1" customFormat="1" ht="21.84" customHeight="1">
      <c r="B66" s="47"/>
      <c r="C66" s="48"/>
      <c r="D66" s="48"/>
      <c r="E66" s="48"/>
      <c r="F66" s="48"/>
      <c r="G66" s="48"/>
      <c r="H66" s="48"/>
      <c r="I66" s="158"/>
      <c r="J66" s="48"/>
      <c r="K66" s="52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80"/>
      <c r="J67" s="69"/>
      <c r="K67" s="70"/>
    </row>
    <row r="71" s="1" customFormat="1" ht="6.96" customHeight="1">
      <c r="B71" s="71"/>
      <c r="C71" s="72"/>
      <c r="D71" s="72"/>
      <c r="E71" s="72"/>
      <c r="F71" s="72"/>
      <c r="G71" s="72"/>
      <c r="H71" s="72"/>
      <c r="I71" s="183"/>
      <c r="J71" s="72"/>
      <c r="K71" s="72"/>
      <c r="L71" s="73"/>
    </row>
    <row r="72" s="1" customFormat="1" ht="36.96" customHeight="1">
      <c r="B72" s="47"/>
      <c r="C72" s="74" t="s">
        <v>132</v>
      </c>
      <c r="D72" s="75"/>
      <c r="E72" s="75"/>
      <c r="F72" s="75"/>
      <c r="G72" s="75"/>
      <c r="H72" s="75"/>
      <c r="I72" s="205"/>
      <c r="J72" s="75"/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205"/>
      <c r="J73" s="75"/>
      <c r="K73" s="75"/>
      <c r="L73" s="73"/>
    </row>
    <row r="74" s="1" customFormat="1" ht="14.4" customHeight="1">
      <c r="B74" s="47"/>
      <c r="C74" s="77" t="s">
        <v>18</v>
      </c>
      <c r="D74" s="75"/>
      <c r="E74" s="75"/>
      <c r="F74" s="75"/>
      <c r="G74" s="75"/>
      <c r="H74" s="75"/>
      <c r="I74" s="205"/>
      <c r="J74" s="75"/>
      <c r="K74" s="75"/>
      <c r="L74" s="73"/>
    </row>
    <row r="75" s="1" customFormat="1" ht="16.5" customHeight="1">
      <c r="B75" s="47"/>
      <c r="C75" s="75"/>
      <c r="D75" s="75"/>
      <c r="E75" s="206" t="str">
        <f>E7</f>
        <v>ZŠ Marjánka, rekonstrukce otopného systému</v>
      </c>
      <c r="F75" s="77"/>
      <c r="G75" s="77"/>
      <c r="H75" s="77"/>
      <c r="I75" s="205"/>
      <c r="J75" s="75"/>
      <c r="K75" s="75"/>
      <c r="L75" s="73"/>
    </row>
    <row r="76">
      <c r="B76" s="29"/>
      <c r="C76" s="77" t="s">
        <v>107</v>
      </c>
      <c r="D76" s="207"/>
      <c r="E76" s="207"/>
      <c r="F76" s="207"/>
      <c r="G76" s="207"/>
      <c r="H76" s="207"/>
      <c r="I76" s="150"/>
      <c r="J76" s="207"/>
      <c r="K76" s="207"/>
      <c r="L76" s="208"/>
    </row>
    <row r="77" ht="16.5" customHeight="1">
      <c r="B77" s="29"/>
      <c r="C77" s="207"/>
      <c r="D77" s="207"/>
      <c r="E77" s="206" t="s">
        <v>108</v>
      </c>
      <c r="F77" s="207"/>
      <c r="G77" s="207"/>
      <c r="H77" s="207"/>
      <c r="I77" s="150"/>
      <c r="J77" s="207"/>
      <c r="K77" s="207"/>
      <c r="L77" s="208"/>
    </row>
    <row r="78">
      <c r="B78" s="29"/>
      <c r="C78" s="77" t="s">
        <v>109</v>
      </c>
      <c r="D78" s="207"/>
      <c r="E78" s="207"/>
      <c r="F78" s="207"/>
      <c r="G78" s="207"/>
      <c r="H78" s="207"/>
      <c r="I78" s="150"/>
      <c r="J78" s="207"/>
      <c r="K78" s="207"/>
      <c r="L78" s="208"/>
    </row>
    <row r="79" s="1" customFormat="1" ht="16.5" customHeight="1">
      <c r="B79" s="47"/>
      <c r="C79" s="75"/>
      <c r="D79" s="75"/>
      <c r="E79" s="265" t="s">
        <v>110</v>
      </c>
      <c r="F79" s="75"/>
      <c r="G79" s="75"/>
      <c r="H79" s="75"/>
      <c r="I79" s="205"/>
      <c r="J79" s="75"/>
      <c r="K79" s="75"/>
      <c r="L79" s="73"/>
    </row>
    <row r="80" s="1" customFormat="1" ht="14.4" customHeight="1">
      <c r="B80" s="47"/>
      <c r="C80" s="77" t="s">
        <v>712</v>
      </c>
      <c r="D80" s="75"/>
      <c r="E80" s="75"/>
      <c r="F80" s="75"/>
      <c r="G80" s="75"/>
      <c r="H80" s="75"/>
      <c r="I80" s="205"/>
      <c r="J80" s="75"/>
      <c r="K80" s="75"/>
      <c r="L80" s="73"/>
    </row>
    <row r="81" s="1" customFormat="1" ht="17.25" customHeight="1">
      <c r="B81" s="47"/>
      <c r="C81" s="75"/>
      <c r="D81" s="75"/>
      <c r="E81" s="83" t="str">
        <f>E13</f>
        <v>D.1.4.1.2 - Kryty radiátorů, nábytkové sestavy</v>
      </c>
      <c r="F81" s="75"/>
      <c r="G81" s="75"/>
      <c r="H81" s="75"/>
      <c r="I81" s="205"/>
      <c r="J81" s="75"/>
      <c r="K81" s="75"/>
      <c r="L81" s="73"/>
    </row>
    <row r="82" s="1" customFormat="1" ht="6.96" customHeight="1">
      <c r="B82" s="47"/>
      <c r="C82" s="75"/>
      <c r="D82" s="75"/>
      <c r="E82" s="75"/>
      <c r="F82" s="75"/>
      <c r="G82" s="75"/>
      <c r="H82" s="75"/>
      <c r="I82" s="205"/>
      <c r="J82" s="75"/>
      <c r="K82" s="75"/>
      <c r="L82" s="73"/>
    </row>
    <row r="83" s="1" customFormat="1" ht="18" customHeight="1">
      <c r="B83" s="47"/>
      <c r="C83" s="77" t="s">
        <v>23</v>
      </c>
      <c r="D83" s="75"/>
      <c r="E83" s="75"/>
      <c r="F83" s="209" t="str">
        <f>F16</f>
        <v>Bělohorská 417/52, Praha 6, Břevnov</v>
      </c>
      <c r="G83" s="75"/>
      <c r="H83" s="75"/>
      <c r="I83" s="210" t="s">
        <v>25</v>
      </c>
      <c r="J83" s="86" t="str">
        <f>IF(J16="","",J16)</f>
        <v>15. 4. 2019</v>
      </c>
      <c r="K83" s="75"/>
      <c r="L83" s="73"/>
    </row>
    <row r="84" s="1" customFormat="1" ht="6.96" customHeight="1">
      <c r="B84" s="47"/>
      <c r="C84" s="75"/>
      <c r="D84" s="75"/>
      <c r="E84" s="75"/>
      <c r="F84" s="75"/>
      <c r="G84" s="75"/>
      <c r="H84" s="75"/>
      <c r="I84" s="205"/>
      <c r="J84" s="75"/>
      <c r="K84" s="75"/>
      <c r="L84" s="73"/>
    </row>
    <row r="85" s="1" customFormat="1">
      <c r="B85" s="47"/>
      <c r="C85" s="77" t="s">
        <v>27</v>
      </c>
      <c r="D85" s="75"/>
      <c r="E85" s="75"/>
      <c r="F85" s="209" t="str">
        <f>E19</f>
        <v>Úřad městské části Praha 6</v>
      </c>
      <c r="G85" s="75"/>
      <c r="H85" s="75"/>
      <c r="I85" s="210" t="s">
        <v>33</v>
      </c>
      <c r="J85" s="209" t="str">
        <f>E25</f>
        <v>Hynek Charvát</v>
      </c>
      <c r="K85" s="75"/>
      <c r="L85" s="73"/>
    </row>
    <row r="86" s="1" customFormat="1" ht="14.4" customHeight="1">
      <c r="B86" s="47"/>
      <c r="C86" s="77" t="s">
        <v>31</v>
      </c>
      <c r="D86" s="75"/>
      <c r="E86" s="75"/>
      <c r="F86" s="209" t="str">
        <f>IF(E22="","",E22)</f>
        <v/>
      </c>
      <c r="G86" s="75"/>
      <c r="H86" s="75"/>
      <c r="I86" s="205"/>
      <c r="J86" s="75"/>
      <c r="K86" s="75"/>
      <c r="L86" s="73"/>
    </row>
    <row r="87" s="1" customFormat="1" ht="10.32" customHeight="1">
      <c r="B87" s="47"/>
      <c r="C87" s="75"/>
      <c r="D87" s="75"/>
      <c r="E87" s="75"/>
      <c r="F87" s="75"/>
      <c r="G87" s="75"/>
      <c r="H87" s="75"/>
      <c r="I87" s="205"/>
      <c r="J87" s="75"/>
      <c r="K87" s="75"/>
      <c r="L87" s="73"/>
    </row>
    <row r="88" s="10" customFormat="1" ht="29.28" customHeight="1">
      <c r="B88" s="211"/>
      <c r="C88" s="212" t="s">
        <v>133</v>
      </c>
      <c r="D88" s="213" t="s">
        <v>57</v>
      </c>
      <c r="E88" s="213" t="s">
        <v>53</v>
      </c>
      <c r="F88" s="213" t="s">
        <v>134</v>
      </c>
      <c r="G88" s="213" t="s">
        <v>135</v>
      </c>
      <c r="H88" s="213" t="s">
        <v>136</v>
      </c>
      <c r="I88" s="214" t="s">
        <v>137</v>
      </c>
      <c r="J88" s="213" t="s">
        <v>113</v>
      </c>
      <c r="K88" s="215" t="s">
        <v>138</v>
      </c>
      <c r="L88" s="216"/>
      <c r="M88" s="103" t="s">
        <v>139</v>
      </c>
      <c r="N88" s="104" t="s">
        <v>42</v>
      </c>
      <c r="O88" s="104" t="s">
        <v>140</v>
      </c>
      <c r="P88" s="104" t="s">
        <v>141</v>
      </c>
      <c r="Q88" s="104" t="s">
        <v>142</v>
      </c>
      <c r="R88" s="104" t="s">
        <v>143</v>
      </c>
      <c r="S88" s="104" t="s">
        <v>144</v>
      </c>
      <c r="T88" s="105" t="s">
        <v>145</v>
      </c>
    </row>
    <row r="89" s="1" customFormat="1" ht="29.28" customHeight="1">
      <c r="B89" s="47"/>
      <c r="C89" s="109" t="s">
        <v>114</v>
      </c>
      <c r="D89" s="75"/>
      <c r="E89" s="75"/>
      <c r="F89" s="75"/>
      <c r="G89" s="75"/>
      <c r="H89" s="75"/>
      <c r="I89" s="205"/>
      <c r="J89" s="217">
        <f>BK89</f>
        <v>0</v>
      </c>
      <c r="K89" s="75"/>
      <c r="L89" s="73"/>
      <c r="M89" s="106"/>
      <c r="N89" s="107"/>
      <c r="O89" s="107"/>
      <c r="P89" s="218">
        <f>P90</f>
        <v>0</v>
      </c>
      <c r="Q89" s="107"/>
      <c r="R89" s="218">
        <f>R90</f>
        <v>0</v>
      </c>
      <c r="S89" s="107"/>
      <c r="T89" s="219">
        <f>T90</f>
        <v>0</v>
      </c>
      <c r="AT89" s="25" t="s">
        <v>71</v>
      </c>
      <c r="AU89" s="25" t="s">
        <v>115</v>
      </c>
      <c r="BK89" s="220">
        <f>BK90</f>
        <v>0</v>
      </c>
    </row>
    <row r="90" s="11" customFormat="1" ht="37.44001" customHeight="1">
      <c r="B90" s="221"/>
      <c r="C90" s="222"/>
      <c r="D90" s="223" t="s">
        <v>71</v>
      </c>
      <c r="E90" s="224" t="s">
        <v>854</v>
      </c>
      <c r="F90" s="224" t="s">
        <v>93</v>
      </c>
      <c r="G90" s="222"/>
      <c r="H90" s="222"/>
      <c r="I90" s="225"/>
      <c r="J90" s="226">
        <f>BK90</f>
        <v>0</v>
      </c>
      <c r="K90" s="222"/>
      <c r="L90" s="227"/>
      <c r="M90" s="228"/>
      <c r="N90" s="229"/>
      <c r="O90" s="229"/>
      <c r="P90" s="230">
        <f>SUM(P91:P114)</f>
        <v>0</v>
      </c>
      <c r="Q90" s="229"/>
      <c r="R90" s="230">
        <f>SUM(R91:R114)</f>
        <v>0</v>
      </c>
      <c r="S90" s="229"/>
      <c r="T90" s="231">
        <f>SUM(T91:T114)</f>
        <v>0</v>
      </c>
      <c r="AR90" s="232" t="s">
        <v>154</v>
      </c>
      <c r="AT90" s="233" t="s">
        <v>71</v>
      </c>
      <c r="AU90" s="233" t="s">
        <v>72</v>
      </c>
      <c r="AY90" s="232" t="s">
        <v>148</v>
      </c>
      <c r="BK90" s="234">
        <f>SUM(BK91:BK114)</f>
        <v>0</v>
      </c>
    </row>
    <row r="91" s="1" customFormat="1" ht="16.5" customHeight="1">
      <c r="B91" s="47"/>
      <c r="C91" s="235" t="s">
        <v>79</v>
      </c>
      <c r="D91" s="235" t="s">
        <v>149</v>
      </c>
      <c r="E91" s="236" t="s">
        <v>855</v>
      </c>
      <c r="F91" s="237" t="s">
        <v>856</v>
      </c>
      <c r="G91" s="238" t="s">
        <v>152</v>
      </c>
      <c r="H91" s="239">
        <v>15</v>
      </c>
      <c r="I91" s="240"/>
      <c r="J91" s="241">
        <f>ROUND(I91*H91,2)</f>
        <v>0</v>
      </c>
      <c r="K91" s="237" t="s">
        <v>160</v>
      </c>
      <c r="L91" s="73"/>
      <c r="M91" s="242" t="s">
        <v>21</v>
      </c>
      <c r="N91" s="243" t="s">
        <v>43</v>
      </c>
      <c r="O91" s="48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5" t="s">
        <v>736</v>
      </c>
      <c r="AT91" s="25" t="s">
        <v>149</v>
      </c>
      <c r="AU91" s="25" t="s">
        <v>79</v>
      </c>
      <c r="AY91" s="25" t="s">
        <v>148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5" t="s">
        <v>79</v>
      </c>
      <c r="BK91" s="246">
        <f>ROUND(I91*H91,2)</f>
        <v>0</v>
      </c>
      <c r="BL91" s="25" t="s">
        <v>736</v>
      </c>
      <c r="BM91" s="25" t="s">
        <v>857</v>
      </c>
    </row>
    <row r="92" s="1" customFormat="1">
      <c r="B92" s="47"/>
      <c r="C92" s="75"/>
      <c r="D92" s="247" t="s">
        <v>155</v>
      </c>
      <c r="E92" s="75"/>
      <c r="F92" s="248" t="s">
        <v>858</v>
      </c>
      <c r="G92" s="75"/>
      <c r="H92" s="75"/>
      <c r="I92" s="205"/>
      <c r="J92" s="75"/>
      <c r="K92" s="75"/>
      <c r="L92" s="73"/>
      <c r="M92" s="249"/>
      <c r="N92" s="48"/>
      <c r="O92" s="48"/>
      <c r="P92" s="48"/>
      <c r="Q92" s="48"/>
      <c r="R92" s="48"/>
      <c r="S92" s="48"/>
      <c r="T92" s="96"/>
      <c r="AT92" s="25" t="s">
        <v>155</v>
      </c>
      <c r="AU92" s="25" t="s">
        <v>79</v>
      </c>
    </row>
    <row r="93" s="1" customFormat="1" ht="16.5" customHeight="1">
      <c r="B93" s="47"/>
      <c r="C93" s="235" t="s">
        <v>81</v>
      </c>
      <c r="D93" s="235" t="s">
        <v>149</v>
      </c>
      <c r="E93" s="236" t="s">
        <v>859</v>
      </c>
      <c r="F93" s="237" t="s">
        <v>860</v>
      </c>
      <c r="G93" s="238" t="s">
        <v>152</v>
      </c>
      <c r="H93" s="239">
        <v>15</v>
      </c>
      <c r="I93" s="240"/>
      <c r="J93" s="241">
        <f>ROUND(I93*H93,2)</f>
        <v>0</v>
      </c>
      <c r="K93" s="237" t="s">
        <v>160</v>
      </c>
      <c r="L93" s="73"/>
      <c r="M93" s="242" t="s">
        <v>21</v>
      </c>
      <c r="N93" s="243" t="s">
        <v>43</v>
      </c>
      <c r="O93" s="48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5" t="s">
        <v>736</v>
      </c>
      <c r="AT93" s="25" t="s">
        <v>149</v>
      </c>
      <c r="AU93" s="25" t="s">
        <v>79</v>
      </c>
      <c r="AY93" s="25" t="s">
        <v>148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5" t="s">
        <v>79</v>
      </c>
      <c r="BK93" s="246">
        <f>ROUND(I93*H93,2)</f>
        <v>0</v>
      </c>
      <c r="BL93" s="25" t="s">
        <v>736</v>
      </c>
      <c r="BM93" s="25" t="s">
        <v>861</v>
      </c>
    </row>
    <row r="94" s="1" customFormat="1">
      <c r="B94" s="47"/>
      <c r="C94" s="75"/>
      <c r="D94" s="247" t="s">
        <v>155</v>
      </c>
      <c r="E94" s="75"/>
      <c r="F94" s="248" t="s">
        <v>860</v>
      </c>
      <c r="G94" s="75"/>
      <c r="H94" s="75"/>
      <c r="I94" s="205"/>
      <c r="J94" s="75"/>
      <c r="K94" s="75"/>
      <c r="L94" s="73"/>
      <c r="M94" s="249"/>
      <c r="N94" s="48"/>
      <c r="O94" s="48"/>
      <c r="P94" s="48"/>
      <c r="Q94" s="48"/>
      <c r="R94" s="48"/>
      <c r="S94" s="48"/>
      <c r="T94" s="96"/>
      <c r="AT94" s="25" t="s">
        <v>155</v>
      </c>
      <c r="AU94" s="25" t="s">
        <v>79</v>
      </c>
    </row>
    <row r="95" s="1" customFormat="1" ht="16.5" customHeight="1">
      <c r="B95" s="47"/>
      <c r="C95" s="235" t="s">
        <v>87</v>
      </c>
      <c r="D95" s="235" t="s">
        <v>149</v>
      </c>
      <c r="E95" s="236" t="s">
        <v>862</v>
      </c>
      <c r="F95" s="237" t="s">
        <v>863</v>
      </c>
      <c r="G95" s="238" t="s">
        <v>152</v>
      </c>
      <c r="H95" s="239">
        <v>15</v>
      </c>
      <c r="I95" s="240"/>
      <c r="J95" s="241">
        <f>ROUND(I95*H95,2)</f>
        <v>0</v>
      </c>
      <c r="K95" s="237" t="s">
        <v>160</v>
      </c>
      <c r="L95" s="73"/>
      <c r="M95" s="242" t="s">
        <v>21</v>
      </c>
      <c r="N95" s="243" t="s">
        <v>43</v>
      </c>
      <c r="O95" s="48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5" t="s">
        <v>736</v>
      </c>
      <c r="AT95" s="25" t="s">
        <v>149</v>
      </c>
      <c r="AU95" s="25" t="s">
        <v>79</v>
      </c>
      <c r="AY95" s="25" t="s">
        <v>148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5" t="s">
        <v>79</v>
      </c>
      <c r="BK95" s="246">
        <f>ROUND(I95*H95,2)</f>
        <v>0</v>
      </c>
      <c r="BL95" s="25" t="s">
        <v>736</v>
      </c>
      <c r="BM95" s="25" t="s">
        <v>864</v>
      </c>
    </row>
    <row r="96" s="1" customFormat="1">
      <c r="B96" s="47"/>
      <c r="C96" s="75"/>
      <c r="D96" s="247" t="s">
        <v>155</v>
      </c>
      <c r="E96" s="75"/>
      <c r="F96" s="248" t="s">
        <v>863</v>
      </c>
      <c r="G96" s="75"/>
      <c r="H96" s="75"/>
      <c r="I96" s="205"/>
      <c r="J96" s="75"/>
      <c r="K96" s="75"/>
      <c r="L96" s="73"/>
      <c r="M96" s="249"/>
      <c r="N96" s="48"/>
      <c r="O96" s="48"/>
      <c r="P96" s="48"/>
      <c r="Q96" s="48"/>
      <c r="R96" s="48"/>
      <c r="S96" s="48"/>
      <c r="T96" s="96"/>
      <c r="AT96" s="25" t="s">
        <v>155</v>
      </c>
      <c r="AU96" s="25" t="s">
        <v>79</v>
      </c>
    </row>
    <row r="97" s="1" customFormat="1" ht="16.5" customHeight="1">
      <c r="B97" s="47"/>
      <c r="C97" s="235" t="s">
        <v>154</v>
      </c>
      <c r="D97" s="235" t="s">
        <v>149</v>
      </c>
      <c r="E97" s="236" t="s">
        <v>865</v>
      </c>
      <c r="F97" s="237" t="s">
        <v>866</v>
      </c>
      <c r="G97" s="238" t="s">
        <v>196</v>
      </c>
      <c r="H97" s="239">
        <v>6</v>
      </c>
      <c r="I97" s="240"/>
      <c r="J97" s="241">
        <f>ROUND(I97*H97,2)</f>
        <v>0</v>
      </c>
      <c r="K97" s="237" t="s">
        <v>160</v>
      </c>
      <c r="L97" s="73"/>
      <c r="M97" s="242" t="s">
        <v>21</v>
      </c>
      <c r="N97" s="243" t="s">
        <v>43</v>
      </c>
      <c r="O97" s="48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5" t="s">
        <v>736</v>
      </c>
      <c r="AT97" s="25" t="s">
        <v>149</v>
      </c>
      <c r="AU97" s="25" t="s">
        <v>79</v>
      </c>
      <c r="AY97" s="25" t="s">
        <v>148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5" t="s">
        <v>79</v>
      </c>
      <c r="BK97" s="246">
        <f>ROUND(I97*H97,2)</f>
        <v>0</v>
      </c>
      <c r="BL97" s="25" t="s">
        <v>736</v>
      </c>
      <c r="BM97" s="25" t="s">
        <v>867</v>
      </c>
    </row>
    <row r="98" s="1" customFormat="1">
      <c r="B98" s="47"/>
      <c r="C98" s="75"/>
      <c r="D98" s="247" t="s">
        <v>155</v>
      </c>
      <c r="E98" s="75"/>
      <c r="F98" s="248" t="s">
        <v>866</v>
      </c>
      <c r="G98" s="75"/>
      <c r="H98" s="75"/>
      <c r="I98" s="205"/>
      <c r="J98" s="75"/>
      <c r="K98" s="75"/>
      <c r="L98" s="73"/>
      <c r="M98" s="249"/>
      <c r="N98" s="48"/>
      <c r="O98" s="48"/>
      <c r="P98" s="48"/>
      <c r="Q98" s="48"/>
      <c r="R98" s="48"/>
      <c r="S98" s="48"/>
      <c r="T98" s="96"/>
      <c r="AT98" s="25" t="s">
        <v>155</v>
      </c>
      <c r="AU98" s="25" t="s">
        <v>79</v>
      </c>
    </row>
    <row r="99" s="1" customFormat="1" ht="16.5" customHeight="1">
      <c r="B99" s="47"/>
      <c r="C99" s="235" t="s">
        <v>167</v>
      </c>
      <c r="D99" s="235" t="s">
        <v>149</v>
      </c>
      <c r="E99" s="236" t="s">
        <v>868</v>
      </c>
      <c r="F99" s="237" t="s">
        <v>869</v>
      </c>
      <c r="G99" s="238" t="s">
        <v>196</v>
      </c>
      <c r="H99" s="239">
        <v>6</v>
      </c>
      <c r="I99" s="240"/>
      <c r="J99" s="241">
        <f>ROUND(I99*H99,2)</f>
        <v>0</v>
      </c>
      <c r="K99" s="237" t="s">
        <v>160</v>
      </c>
      <c r="L99" s="73"/>
      <c r="M99" s="242" t="s">
        <v>21</v>
      </c>
      <c r="N99" s="243" t="s">
        <v>43</v>
      </c>
      <c r="O99" s="48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5" t="s">
        <v>736</v>
      </c>
      <c r="AT99" s="25" t="s">
        <v>149</v>
      </c>
      <c r="AU99" s="25" t="s">
        <v>79</v>
      </c>
      <c r="AY99" s="25" t="s">
        <v>148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5" t="s">
        <v>79</v>
      </c>
      <c r="BK99" s="246">
        <f>ROUND(I99*H99,2)</f>
        <v>0</v>
      </c>
      <c r="BL99" s="25" t="s">
        <v>736</v>
      </c>
      <c r="BM99" s="25" t="s">
        <v>870</v>
      </c>
    </row>
    <row r="100" s="1" customFormat="1">
      <c r="B100" s="47"/>
      <c r="C100" s="75"/>
      <c r="D100" s="247" t="s">
        <v>155</v>
      </c>
      <c r="E100" s="75"/>
      <c r="F100" s="248" t="s">
        <v>871</v>
      </c>
      <c r="G100" s="75"/>
      <c r="H100" s="75"/>
      <c r="I100" s="205"/>
      <c r="J100" s="75"/>
      <c r="K100" s="75"/>
      <c r="L100" s="73"/>
      <c r="M100" s="249"/>
      <c r="N100" s="48"/>
      <c r="O100" s="48"/>
      <c r="P100" s="48"/>
      <c r="Q100" s="48"/>
      <c r="R100" s="48"/>
      <c r="S100" s="48"/>
      <c r="T100" s="96"/>
      <c r="AT100" s="25" t="s">
        <v>155</v>
      </c>
      <c r="AU100" s="25" t="s">
        <v>79</v>
      </c>
    </row>
    <row r="101" s="1" customFormat="1" ht="16.5" customHeight="1">
      <c r="B101" s="47"/>
      <c r="C101" s="235" t="s">
        <v>163</v>
      </c>
      <c r="D101" s="235" t="s">
        <v>149</v>
      </c>
      <c r="E101" s="236" t="s">
        <v>872</v>
      </c>
      <c r="F101" s="237" t="s">
        <v>873</v>
      </c>
      <c r="G101" s="238" t="s">
        <v>196</v>
      </c>
      <c r="H101" s="239">
        <v>3</v>
      </c>
      <c r="I101" s="240"/>
      <c r="J101" s="241">
        <f>ROUND(I101*H101,2)</f>
        <v>0</v>
      </c>
      <c r="K101" s="237" t="s">
        <v>160</v>
      </c>
      <c r="L101" s="73"/>
      <c r="M101" s="242" t="s">
        <v>21</v>
      </c>
      <c r="N101" s="243" t="s">
        <v>43</v>
      </c>
      <c r="O101" s="48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5" t="s">
        <v>736</v>
      </c>
      <c r="AT101" s="25" t="s">
        <v>149</v>
      </c>
      <c r="AU101" s="25" t="s">
        <v>79</v>
      </c>
      <c r="AY101" s="25" t="s">
        <v>148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5" t="s">
        <v>79</v>
      </c>
      <c r="BK101" s="246">
        <f>ROUND(I101*H101,2)</f>
        <v>0</v>
      </c>
      <c r="BL101" s="25" t="s">
        <v>736</v>
      </c>
      <c r="BM101" s="25" t="s">
        <v>874</v>
      </c>
    </row>
    <row r="102" s="1" customFormat="1">
      <c r="B102" s="47"/>
      <c r="C102" s="75"/>
      <c r="D102" s="247" t="s">
        <v>155</v>
      </c>
      <c r="E102" s="75"/>
      <c r="F102" s="248" t="s">
        <v>873</v>
      </c>
      <c r="G102" s="75"/>
      <c r="H102" s="75"/>
      <c r="I102" s="205"/>
      <c r="J102" s="75"/>
      <c r="K102" s="75"/>
      <c r="L102" s="73"/>
      <c r="M102" s="249"/>
      <c r="N102" s="48"/>
      <c r="O102" s="48"/>
      <c r="P102" s="48"/>
      <c r="Q102" s="48"/>
      <c r="R102" s="48"/>
      <c r="S102" s="48"/>
      <c r="T102" s="96"/>
      <c r="AT102" s="25" t="s">
        <v>155</v>
      </c>
      <c r="AU102" s="25" t="s">
        <v>79</v>
      </c>
    </row>
    <row r="103" s="1" customFormat="1" ht="16.5" customHeight="1">
      <c r="B103" s="47"/>
      <c r="C103" s="235" t="s">
        <v>174</v>
      </c>
      <c r="D103" s="235" t="s">
        <v>149</v>
      </c>
      <c r="E103" s="236" t="s">
        <v>875</v>
      </c>
      <c r="F103" s="237" t="s">
        <v>876</v>
      </c>
      <c r="G103" s="238" t="s">
        <v>196</v>
      </c>
      <c r="H103" s="239">
        <v>1</v>
      </c>
      <c r="I103" s="240"/>
      <c r="J103" s="241">
        <f>ROUND(I103*H103,2)</f>
        <v>0</v>
      </c>
      <c r="K103" s="237" t="s">
        <v>160</v>
      </c>
      <c r="L103" s="73"/>
      <c r="M103" s="242" t="s">
        <v>21</v>
      </c>
      <c r="N103" s="243" t="s">
        <v>43</v>
      </c>
      <c r="O103" s="48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5" t="s">
        <v>736</v>
      </c>
      <c r="AT103" s="25" t="s">
        <v>149</v>
      </c>
      <c r="AU103" s="25" t="s">
        <v>79</v>
      </c>
      <c r="AY103" s="25" t="s">
        <v>148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5" t="s">
        <v>79</v>
      </c>
      <c r="BK103" s="246">
        <f>ROUND(I103*H103,2)</f>
        <v>0</v>
      </c>
      <c r="BL103" s="25" t="s">
        <v>736</v>
      </c>
      <c r="BM103" s="25" t="s">
        <v>877</v>
      </c>
    </row>
    <row r="104" s="1" customFormat="1">
      <c r="B104" s="47"/>
      <c r="C104" s="75"/>
      <c r="D104" s="247" t="s">
        <v>155</v>
      </c>
      <c r="E104" s="75"/>
      <c r="F104" s="248" t="s">
        <v>876</v>
      </c>
      <c r="G104" s="75"/>
      <c r="H104" s="75"/>
      <c r="I104" s="205"/>
      <c r="J104" s="75"/>
      <c r="K104" s="75"/>
      <c r="L104" s="73"/>
      <c r="M104" s="249"/>
      <c r="N104" s="48"/>
      <c r="O104" s="48"/>
      <c r="P104" s="48"/>
      <c r="Q104" s="48"/>
      <c r="R104" s="48"/>
      <c r="S104" s="48"/>
      <c r="T104" s="96"/>
      <c r="AT104" s="25" t="s">
        <v>155</v>
      </c>
      <c r="AU104" s="25" t="s">
        <v>79</v>
      </c>
    </row>
    <row r="105" s="1" customFormat="1" ht="16.5" customHeight="1">
      <c r="B105" s="47"/>
      <c r="C105" s="235" t="s">
        <v>166</v>
      </c>
      <c r="D105" s="235" t="s">
        <v>149</v>
      </c>
      <c r="E105" s="236" t="s">
        <v>878</v>
      </c>
      <c r="F105" s="237" t="s">
        <v>879</v>
      </c>
      <c r="G105" s="238" t="s">
        <v>196</v>
      </c>
      <c r="H105" s="239">
        <v>1</v>
      </c>
      <c r="I105" s="240"/>
      <c r="J105" s="241">
        <f>ROUND(I105*H105,2)</f>
        <v>0</v>
      </c>
      <c r="K105" s="237" t="s">
        <v>160</v>
      </c>
      <c r="L105" s="73"/>
      <c r="M105" s="242" t="s">
        <v>21</v>
      </c>
      <c r="N105" s="243" t="s">
        <v>43</v>
      </c>
      <c r="O105" s="48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5" t="s">
        <v>736</v>
      </c>
      <c r="AT105" s="25" t="s">
        <v>149</v>
      </c>
      <c r="AU105" s="25" t="s">
        <v>79</v>
      </c>
      <c r="AY105" s="25" t="s">
        <v>148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5" t="s">
        <v>79</v>
      </c>
      <c r="BK105" s="246">
        <f>ROUND(I105*H105,2)</f>
        <v>0</v>
      </c>
      <c r="BL105" s="25" t="s">
        <v>736</v>
      </c>
      <c r="BM105" s="25" t="s">
        <v>880</v>
      </c>
    </row>
    <row r="106" s="1" customFormat="1">
      <c r="B106" s="47"/>
      <c r="C106" s="75"/>
      <c r="D106" s="247" t="s">
        <v>155</v>
      </c>
      <c r="E106" s="75"/>
      <c r="F106" s="248" t="s">
        <v>879</v>
      </c>
      <c r="G106" s="75"/>
      <c r="H106" s="75"/>
      <c r="I106" s="205"/>
      <c r="J106" s="75"/>
      <c r="K106" s="75"/>
      <c r="L106" s="73"/>
      <c r="M106" s="249"/>
      <c r="N106" s="48"/>
      <c r="O106" s="48"/>
      <c r="P106" s="48"/>
      <c r="Q106" s="48"/>
      <c r="R106" s="48"/>
      <c r="S106" s="48"/>
      <c r="T106" s="96"/>
      <c r="AT106" s="25" t="s">
        <v>155</v>
      </c>
      <c r="AU106" s="25" t="s">
        <v>79</v>
      </c>
    </row>
    <row r="107" s="1" customFormat="1" ht="16.5" customHeight="1">
      <c r="B107" s="47"/>
      <c r="C107" s="235" t="s">
        <v>181</v>
      </c>
      <c r="D107" s="235" t="s">
        <v>149</v>
      </c>
      <c r="E107" s="236" t="s">
        <v>881</v>
      </c>
      <c r="F107" s="237" t="s">
        <v>882</v>
      </c>
      <c r="G107" s="238" t="s">
        <v>196</v>
      </c>
      <c r="H107" s="239">
        <v>1</v>
      </c>
      <c r="I107" s="240"/>
      <c r="J107" s="241">
        <f>ROUND(I107*H107,2)</f>
        <v>0</v>
      </c>
      <c r="K107" s="237" t="s">
        <v>160</v>
      </c>
      <c r="L107" s="73"/>
      <c r="M107" s="242" t="s">
        <v>21</v>
      </c>
      <c r="N107" s="243" t="s">
        <v>43</v>
      </c>
      <c r="O107" s="48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5" t="s">
        <v>736</v>
      </c>
      <c r="AT107" s="25" t="s">
        <v>149</v>
      </c>
      <c r="AU107" s="25" t="s">
        <v>79</v>
      </c>
      <c r="AY107" s="25" t="s">
        <v>148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5" t="s">
        <v>79</v>
      </c>
      <c r="BK107" s="246">
        <f>ROUND(I107*H107,2)</f>
        <v>0</v>
      </c>
      <c r="BL107" s="25" t="s">
        <v>736</v>
      </c>
      <c r="BM107" s="25" t="s">
        <v>883</v>
      </c>
    </row>
    <row r="108" s="1" customFormat="1">
      <c r="B108" s="47"/>
      <c r="C108" s="75"/>
      <c r="D108" s="247" t="s">
        <v>155</v>
      </c>
      <c r="E108" s="75"/>
      <c r="F108" s="248" t="s">
        <v>882</v>
      </c>
      <c r="G108" s="75"/>
      <c r="H108" s="75"/>
      <c r="I108" s="205"/>
      <c r="J108" s="75"/>
      <c r="K108" s="75"/>
      <c r="L108" s="73"/>
      <c r="M108" s="249"/>
      <c r="N108" s="48"/>
      <c r="O108" s="48"/>
      <c r="P108" s="48"/>
      <c r="Q108" s="48"/>
      <c r="R108" s="48"/>
      <c r="S108" s="48"/>
      <c r="T108" s="96"/>
      <c r="AT108" s="25" t="s">
        <v>155</v>
      </c>
      <c r="AU108" s="25" t="s">
        <v>79</v>
      </c>
    </row>
    <row r="109" s="1" customFormat="1" ht="16.5" customHeight="1">
      <c r="B109" s="47"/>
      <c r="C109" s="235" t="s">
        <v>170</v>
      </c>
      <c r="D109" s="235" t="s">
        <v>149</v>
      </c>
      <c r="E109" s="236" t="s">
        <v>884</v>
      </c>
      <c r="F109" s="237" t="s">
        <v>879</v>
      </c>
      <c r="G109" s="238" t="s">
        <v>196</v>
      </c>
      <c r="H109" s="239">
        <v>1</v>
      </c>
      <c r="I109" s="240"/>
      <c r="J109" s="241">
        <f>ROUND(I109*H109,2)</f>
        <v>0</v>
      </c>
      <c r="K109" s="237" t="s">
        <v>160</v>
      </c>
      <c r="L109" s="73"/>
      <c r="M109" s="242" t="s">
        <v>21</v>
      </c>
      <c r="N109" s="243" t="s">
        <v>43</v>
      </c>
      <c r="O109" s="48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5" t="s">
        <v>736</v>
      </c>
      <c r="AT109" s="25" t="s">
        <v>149</v>
      </c>
      <c r="AU109" s="25" t="s">
        <v>79</v>
      </c>
      <c r="AY109" s="25" t="s">
        <v>148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5" t="s">
        <v>79</v>
      </c>
      <c r="BK109" s="246">
        <f>ROUND(I109*H109,2)</f>
        <v>0</v>
      </c>
      <c r="BL109" s="25" t="s">
        <v>736</v>
      </c>
      <c r="BM109" s="25" t="s">
        <v>885</v>
      </c>
    </row>
    <row r="110" s="1" customFormat="1">
      <c r="B110" s="47"/>
      <c r="C110" s="75"/>
      <c r="D110" s="247" t="s">
        <v>155</v>
      </c>
      <c r="E110" s="75"/>
      <c r="F110" s="248" t="s">
        <v>879</v>
      </c>
      <c r="G110" s="75"/>
      <c r="H110" s="75"/>
      <c r="I110" s="205"/>
      <c r="J110" s="75"/>
      <c r="K110" s="75"/>
      <c r="L110" s="73"/>
      <c r="M110" s="249"/>
      <c r="N110" s="48"/>
      <c r="O110" s="48"/>
      <c r="P110" s="48"/>
      <c r="Q110" s="48"/>
      <c r="R110" s="48"/>
      <c r="S110" s="48"/>
      <c r="T110" s="96"/>
      <c r="AT110" s="25" t="s">
        <v>155</v>
      </c>
      <c r="AU110" s="25" t="s">
        <v>79</v>
      </c>
    </row>
    <row r="111" s="1" customFormat="1" ht="16.5" customHeight="1">
      <c r="B111" s="47"/>
      <c r="C111" s="235" t="s">
        <v>188</v>
      </c>
      <c r="D111" s="235" t="s">
        <v>149</v>
      </c>
      <c r="E111" s="236" t="s">
        <v>886</v>
      </c>
      <c r="F111" s="237" t="s">
        <v>887</v>
      </c>
      <c r="G111" s="238" t="s">
        <v>196</v>
      </c>
      <c r="H111" s="239">
        <v>1</v>
      </c>
      <c r="I111" s="240"/>
      <c r="J111" s="241">
        <f>ROUND(I111*H111,2)</f>
        <v>0</v>
      </c>
      <c r="K111" s="237" t="s">
        <v>160</v>
      </c>
      <c r="L111" s="73"/>
      <c r="M111" s="242" t="s">
        <v>21</v>
      </c>
      <c r="N111" s="243" t="s">
        <v>43</v>
      </c>
      <c r="O111" s="48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5" t="s">
        <v>736</v>
      </c>
      <c r="AT111" s="25" t="s">
        <v>149</v>
      </c>
      <c r="AU111" s="25" t="s">
        <v>79</v>
      </c>
      <c r="AY111" s="25" t="s">
        <v>148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5" t="s">
        <v>79</v>
      </c>
      <c r="BK111" s="246">
        <f>ROUND(I111*H111,2)</f>
        <v>0</v>
      </c>
      <c r="BL111" s="25" t="s">
        <v>736</v>
      </c>
      <c r="BM111" s="25" t="s">
        <v>888</v>
      </c>
    </row>
    <row r="112" s="1" customFormat="1">
      <c r="B112" s="47"/>
      <c r="C112" s="75"/>
      <c r="D112" s="247" t="s">
        <v>155</v>
      </c>
      <c r="E112" s="75"/>
      <c r="F112" s="248" t="s">
        <v>887</v>
      </c>
      <c r="G112" s="75"/>
      <c r="H112" s="75"/>
      <c r="I112" s="205"/>
      <c r="J112" s="75"/>
      <c r="K112" s="75"/>
      <c r="L112" s="73"/>
      <c r="M112" s="249"/>
      <c r="N112" s="48"/>
      <c r="O112" s="48"/>
      <c r="P112" s="48"/>
      <c r="Q112" s="48"/>
      <c r="R112" s="48"/>
      <c r="S112" s="48"/>
      <c r="T112" s="96"/>
      <c r="AT112" s="25" t="s">
        <v>155</v>
      </c>
      <c r="AU112" s="25" t="s">
        <v>79</v>
      </c>
    </row>
    <row r="113" s="1" customFormat="1" ht="16.5" customHeight="1">
      <c r="B113" s="47"/>
      <c r="C113" s="235" t="s">
        <v>173</v>
      </c>
      <c r="D113" s="235" t="s">
        <v>149</v>
      </c>
      <c r="E113" s="236" t="s">
        <v>889</v>
      </c>
      <c r="F113" s="237" t="s">
        <v>879</v>
      </c>
      <c r="G113" s="238" t="s">
        <v>196</v>
      </c>
      <c r="H113" s="239">
        <v>1</v>
      </c>
      <c r="I113" s="240"/>
      <c r="J113" s="241">
        <f>ROUND(I113*H113,2)</f>
        <v>0</v>
      </c>
      <c r="K113" s="237" t="s">
        <v>160</v>
      </c>
      <c r="L113" s="73"/>
      <c r="M113" s="242" t="s">
        <v>21</v>
      </c>
      <c r="N113" s="243" t="s">
        <v>43</v>
      </c>
      <c r="O113" s="48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5" t="s">
        <v>736</v>
      </c>
      <c r="AT113" s="25" t="s">
        <v>149</v>
      </c>
      <c r="AU113" s="25" t="s">
        <v>79</v>
      </c>
      <c r="AY113" s="25" t="s">
        <v>148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5" t="s">
        <v>79</v>
      </c>
      <c r="BK113" s="246">
        <f>ROUND(I113*H113,2)</f>
        <v>0</v>
      </c>
      <c r="BL113" s="25" t="s">
        <v>736</v>
      </c>
      <c r="BM113" s="25" t="s">
        <v>890</v>
      </c>
    </row>
    <row r="114" s="1" customFormat="1">
      <c r="B114" s="47"/>
      <c r="C114" s="75"/>
      <c r="D114" s="247" t="s">
        <v>155</v>
      </c>
      <c r="E114" s="75"/>
      <c r="F114" s="248" t="s">
        <v>879</v>
      </c>
      <c r="G114" s="75"/>
      <c r="H114" s="75"/>
      <c r="I114" s="205"/>
      <c r="J114" s="75"/>
      <c r="K114" s="75"/>
      <c r="L114" s="73"/>
      <c r="M114" s="262"/>
      <c r="N114" s="263"/>
      <c r="O114" s="263"/>
      <c r="P114" s="263"/>
      <c r="Q114" s="263"/>
      <c r="R114" s="263"/>
      <c r="S114" s="263"/>
      <c r="T114" s="264"/>
      <c r="AT114" s="25" t="s">
        <v>155</v>
      </c>
      <c r="AU114" s="25" t="s">
        <v>79</v>
      </c>
    </row>
    <row r="115" s="1" customFormat="1" ht="6.96" customHeight="1">
      <c r="B115" s="68"/>
      <c r="C115" s="69"/>
      <c r="D115" s="69"/>
      <c r="E115" s="69"/>
      <c r="F115" s="69"/>
      <c r="G115" s="69"/>
      <c r="H115" s="69"/>
      <c r="I115" s="180"/>
      <c r="J115" s="69"/>
      <c r="K115" s="69"/>
      <c r="L115" s="73"/>
    </row>
  </sheetData>
  <sheetProtection sheet="1" autoFilter="0" formatColumns="0" formatRows="0" objects="1" scenarios="1" spinCount="100000" saltValue="DDqye0HBAzmXt/WMuZWAlvmfZV8Oa3u4mTZxXoGxN5CtbKRzTgQVRKjF4mWQNMMzfJn13gl34vKncKPKMT9VfQ==" hashValue="HWjBlE1sE1Wko9AV8IDtQwkISsK71fVmM8yTU7e5C0A3Tyy6m5N6dCSXULsPPy3du3XOpk4e/7HTVG5a5796/g==" algorithmName="SHA-512" password="CC35"/>
  <autoFilter ref="C88:K114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5:H75"/>
    <mergeCell ref="E79:H79"/>
    <mergeCell ref="E77:H77"/>
    <mergeCell ref="E81:H81"/>
    <mergeCell ref="G1:H1"/>
    <mergeCell ref="L2:V2"/>
  </mergeCells>
  <hyperlinks>
    <hyperlink ref="F1:G1" location="C2" display="1) Krycí list soupisu"/>
    <hyperlink ref="G1:H1" location="C62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101</v>
      </c>
      <c r="G1" s="153" t="s">
        <v>102</v>
      </c>
      <c r="H1" s="153"/>
      <c r="I1" s="154"/>
      <c r="J1" s="153" t="s">
        <v>103</v>
      </c>
      <c r="K1" s="152" t="s">
        <v>104</v>
      </c>
      <c r="L1" s="153" t="s">
        <v>105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97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81</v>
      </c>
    </row>
    <row r="4" ht="36.96" customHeight="1">
      <c r="B4" s="29"/>
      <c r="C4" s="30"/>
      <c r="D4" s="31" t="s">
        <v>106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ZŠ Marjánka, rekonstrukce otopného systému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107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7"/>
      <c r="C9" s="48"/>
      <c r="D9" s="48"/>
      <c r="E9" s="157" t="s">
        <v>108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1" t="s">
        <v>109</v>
      </c>
      <c r="E10" s="48"/>
      <c r="F10" s="48"/>
      <c r="G10" s="48"/>
      <c r="H10" s="48"/>
      <c r="I10" s="158"/>
      <c r="J10" s="48"/>
      <c r="K10" s="52"/>
    </row>
    <row r="11" s="1" customFormat="1" ht="36.96" customHeight="1">
      <c r="B11" s="47"/>
      <c r="C11" s="48"/>
      <c r="D11" s="48"/>
      <c r="E11" s="159" t="s">
        <v>891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60" t="s">
        <v>25</v>
      </c>
      <c r="J14" s="161" t="str">
        <f>'Rekapitulace stavby'!AN8</f>
        <v>15. 4. 2019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">
        <v>21</v>
      </c>
      <c r="K16" s="52"/>
    </row>
    <row r="17" s="1" customFormat="1" ht="18" customHeight="1">
      <c r="B17" s="47"/>
      <c r="C17" s="48"/>
      <c r="D17" s="48"/>
      <c r="E17" s="36" t="s">
        <v>29</v>
      </c>
      <c r="F17" s="48"/>
      <c r="G17" s="48"/>
      <c r="H17" s="48"/>
      <c r="I17" s="160" t="s">
        <v>30</v>
      </c>
      <c r="J17" s="36" t="s">
        <v>21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">
        <v>21</v>
      </c>
      <c r="K22" s="52"/>
    </row>
    <row r="23" s="1" customFormat="1" ht="18" customHeight="1">
      <c r="B23" s="47"/>
      <c r="C23" s="48"/>
      <c r="D23" s="48"/>
      <c r="E23" s="36" t="s">
        <v>34</v>
      </c>
      <c r="F23" s="48"/>
      <c r="G23" s="48"/>
      <c r="H23" s="48"/>
      <c r="I23" s="160" t="s">
        <v>30</v>
      </c>
      <c r="J23" s="36" t="s">
        <v>21</v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36</v>
      </c>
      <c r="E25" s="48"/>
      <c r="F25" s="48"/>
      <c r="G25" s="48"/>
      <c r="H25" s="48"/>
      <c r="I25" s="158"/>
      <c r="J25" s="48"/>
      <c r="K25" s="52"/>
    </row>
    <row r="26" s="7" customFormat="1" ht="57" customHeight="1">
      <c r="B26" s="162"/>
      <c r="C26" s="163"/>
      <c r="D26" s="163"/>
      <c r="E26" s="45" t="s">
        <v>892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38</v>
      </c>
      <c r="E29" s="48"/>
      <c r="F29" s="48"/>
      <c r="G29" s="48"/>
      <c r="H29" s="48"/>
      <c r="I29" s="158"/>
      <c r="J29" s="169">
        <f>ROUND(J83,2)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40</v>
      </c>
      <c r="G31" s="48"/>
      <c r="H31" s="48"/>
      <c r="I31" s="170" t="s">
        <v>39</v>
      </c>
      <c r="J31" s="53" t="s">
        <v>41</v>
      </c>
      <c r="K31" s="52"/>
    </row>
    <row r="32" s="1" customFormat="1" ht="14.4" customHeight="1">
      <c r="B32" s="47"/>
      <c r="C32" s="48"/>
      <c r="D32" s="56" t="s">
        <v>42</v>
      </c>
      <c r="E32" s="56" t="s">
        <v>43</v>
      </c>
      <c r="F32" s="171">
        <f>ROUND(SUM(BE83:BE216), 2)</f>
        <v>0</v>
      </c>
      <c r="G32" s="48"/>
      <c r="H32" s="48"/>
      <c r="I32" s="172">
        <v>0.20999999999999999</v>
      </c>
      <c r="J32" s="171">
        <f>ROUND(ROUND((SUM(BE83:BE216)), 2)*I32, 2)</f>
        <v>0</v>
      </c>
      <c r="K32" s="52"/>
    </row>
    <row r="33" s="1" customFormat="1" ht="14.4" customHeight="1">
      <c r="B33" s="47"/>
      <c r="C33" s="48"/>
      <c r="D33" s="48"/>
      <c r="E33" s="56" t="s">
        <v>44</v>
      </c>
      <c r="F33" s="171">
        <f>ROUND(SUM(BF83:BF216), 2)</f>
        <v>0</v>
      </c>
      <c r="G33" s="48"/>
      <c r="H33" s="48"/>
      <c r="I33" s="172">
        <v>0.14999999999999999</v>
      </c>
      <c r="J33" s="171">
        <f>ROUND(ROUND((SUM(BF83:BF216)),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45</v>
      </c>
      <c r="F34" s="171">
        <f>ROUND(SUM(BG83:BG216),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46</v>
      </c>
      <c r="F35" s="171">
        <f>ROUND(SUM(BH83:BH216),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47</v>
      </c>
      <c r="F36" s="171">
        <f>ROUND(SUM(BI83:BI216),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48</v>
      </c>
      <c r="E38" s="99"/>
      <c r="F38" s="99"/>
      <c r="G38" s="175" t="s">
        <v>49</v>
      </c>
      <c r="H38" s="176" t="s">
        <v>50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111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6.5" customHeight="1">
      <c r="B47" s="47"/>
      <c r="C47" s="48"/>
      <c r="D47" s="48"/>
      <c r="E47" s="157" t="str">
        <f>E7</f>
        <v>ZŠ Marjánka, rekonstrukce otopného systému</v>
      </c>
      <c r="F47" s="41"/>
      <c r="G47" s="41"/>
      <c r="H47" s="41"/>
      <c r="I47" s="158"/>
      <c r="J47" s="48"/>
      <c r="K47" s="52"/>
    </row>
    <row r="48">
      <c r="B48" s="29"/>
      <c r="C48" s="41" t="s">
        <v>107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7"/>
      <c r="C49" s="48"/>
      <c r="D49" s="48"/>
      <c r="E49" s="157" t="s">
        <v>108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109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7.25" customHeight="1">
      <c r="B51" s="47"/>
      <c r="C51" s="48"/>
      <c r="D51" s="48"/>
      <c r="E51" s="159" t="str">
        <f>E11</f>
        <v>D.1.4.2 - Elektroinstalace, měření a regulace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Bělohorská 417/52, Praha 6, Břevnov</v>
      </c>
      <c r="G53" s="48"/>
      <c r="H53" s="48"/>
      <c r="I53" s="160" t="s">
        <v>25</v>
      </c>
      <c r="J53" s="161" t="str">
        <f>IF(J14="","",J14)</f>
        <v>15. 4. 2019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>Úřad městské části Praha 6</v>
      </c>
      <c r="G55" s="48"/>
      <c r="H55" s="48"/>
      <c r="I55" s="160" t="s">
        <v>33</v>
      </c>
      <c r="J55" s="45" t="str">
        <f>E23</f>
        <v>Hynek Charvát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112</v>
      </c>
      <c r="D58" s="173"/>
      <c r="E58" s="173"/>
      <c r="F58" s="173"/>
      <c r="G58" s="173"/>
      <c r="H58" s="173"/>
      <c r="I58" s="187"/>
      <c r="J58" s="188" t="s">
        <v>113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114</v>
      </c>
      <c r="D60" s="48"/>
      <c r="E60" s="48"/>
      <c r="F60" s="48"/>
      <c r="G60" s="48"/>
      <c r="H60" s="48"/>
      <c r="I60" s="158"/>
      <c r="J60" s="169">
        <f>J83</f>
        <v>0</v>
      </c>
      <c r="K60" s="52"/>
      <c r="AU60" s="25" t="s">
        <v>115</v>
      </c>
    </row>
    <row r="61" s="8" customFormat="1" ht="24.96" customHeight="1">
      <c r="B61" s="191"/>
      <c r="C61" s="192"/>
      <c r="D61" s="193" t="s">
        <v>893</v>
      </c>
      <c r="E61" s="194"/>
      <c r="F61" s="194"/>
      <c r="G61" s="194"/>
      <c r="H61" s="194"/>
      <c r="I61" s="195"/>
      <c r="J61" s="196">
        <f>J84</f>
        <v>0</v>
      </c>
      <c r="K61" s="197"/>
    </row>
    <row r="62" s="1" customFormat="1" ht="21.84" customHeight="1">
      <c r="B62" s="47"/>
      <c r="C62" s="48"/>
      <c r="D62" s="48"/>
      <c r="E62" s="48"/>
      <c r="F62" s="48"/>
      <c r="G62" s="48"/>
      <c r="H62" s="48"/>
      <c r="I62" s="158"/>
      <c r="J62" s="48"/>
      <c r="K62" s="52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80"/>
      <c r="J63" s="69"/>
      <c r="K63" s="70"/>
    </row>
    <row r="67" s="1" customFormat="1" ht="6.96" customHeight="1">
      <c r="B67" s="71"/>
      <c r="C67" s="72"/>
      <c r="D67" s="72"/>
      <c r="E67" s="72"/>
      <c r="F67" s="72"/>
      <c r="G67" s="72"/>
      <c r="H67" s="72"/>
      <c r="I67" s="183"/>
      <c r="J67" s="72"/>
      <c r="K67" s="72"/>
      <c r="L67" s="73"/>
    </row>
    <row r="68" s="1" customFormat="1" ht="36.96" customHeight="1">
      <c r="B68" s="47"/>
      <c r="C68" s="74" t="s">
        <v>132</v>
      </c>
      <c r="D68" s="75"/>
      <c r="E68" s="75"/>
      <c r="F68" s="75"/>
      <c r="G68" s="75"/>
      <c r="H68" s="75"/>
      <c r="I68" s="205"/>
      <c r="J68" s="75"/>
      <c r="K68" s="75"/>
      <c r="L68" s="73"/>
    </row>
    <row r="69" s="1" customFormat="1" ht="6.96" customHeight="1">
      <c r="B69" s="47"/>
      <c r="C69" s="75"/>
      <c r="D69" s="75"/>
      <c r="E69" s="75"/>
      <c r="F69" s="75"/>
      <c r="G69" s="75"/>
      <c r="H69" s="75"/>
      <c r="I69" s="205"/>
      <c r="J69" s="75"/>
      <c r="K69" s="75"/>
      <c r="L69" s="73"/>
    </row>
    <row r="70" s="1" customFormat="1" ht="14.4" customHeight="1">
      <c r="B70" s="47"/>
      <c r="C70" s="77" t="s">
        <v>18</v>
      </c>
      <c r="D70" s="75"/>
      <c r="E70" s="75"/>
      <c r="F70" s="75"/>
      <c r="G70" s="75"/>
      <c r="H70" s="75"/>
      <c r="I70" s="205"/>
      <c r="J70" s="75"/>
      <c r="K70" s="75"/>
      <c r="L70" s="73"/>
    </row>
    <row r="71" s="1" customFormat="1" ht="16.5" customHeight="1">
      <c r="B71" s="47"/>
      <c r="C71" s="75"/>
      <c r="D71" s="75"/>
      <c r="E71" s="206" t="str">
        <f>E7</f>
        <v>ZŠ Marjánka, rekonstrukce otopného systému</v>
      </c>
      <c r="F71" s="77"/>
      <c r="G71" s="77"/>
      <c r="H71" s="77"/>
      <c r="I71" s="205"/>
      <c r="J71" s="75"/>
      <c r="K71" s="75"/>
      <c r="L71" s="73"/>
    </row>
    <row r="72">
      <c r="B72" s="29"/>
      <c r="C72" s="77" t="s">
        <v>107</v>
      </c>
      <c r="D72" s="207"/>
      <c r="E72" s="207"/>
      <c r="F72" s="207"/>
      <c r="G72" s="207"/>
      <c r="H72" s="207"/>
      <c r="I72" s="150"/>
      <c r="J72" s="207"/>
      <c r="K72" s="207"/>
      <c r="L72" s="208"/>
    </row>
    <row r="73" s="1" customFormat="1" ht="16.5" customHeight="1">
      <c r="B73" s="47"/>
      <c r="C73" s="75"/>
      <c r="D73" s="75"/>
      <c r="E73" s="206" t="s">
        <v>108</v>
      </c>
      <c r="F73" s="75"/>
      <c r="G73" s="75"/>
      <c r="H73" s="75"/>
      <c r="I73" s="205"/>
      <c r="J73" s="75"/>
      <c r="K73" s="75"/>
      <c r="L73" s="73"/>
    </row>
    <row r="74" s="1" customFormat="1" ht="14.4" customHeight="1">
      <c r="B74" s="47"/>
      <c r="C74" s="77" t="s">
        <v>109</v>
      </c>
      <c r="D74" s="75"/>
      <c r="E74" s="75"/>
      <c r="F74" s="75"/>
      <c r="G74" s="75"/>
      <c r="H74" s="75"/>
      <c r="I74" s="205"/>
      <c r="J74" s="75"/>
      <c r="K74" s="75"/>
      <c r="L74" s="73"/>
    </row>
    <row r="75" s="1" customFormat="1" ht="17.25" customHeight="1">
      <c r="B75" s="47"/>
      <c r="C75" s="75"/>
      <c r="D75" s="75"/>
      <c r="E75" s="83" t="str">
        <f>E11</f>
        <v>D.1.4.2 - Elektroinstalace, měření a regulace</v>
      </c>
      <c r="F75" s="75"/>
      <c r="G75" s="75"/>
      <c r="H75" s="75"/>
      <c r="I75" s="205"/>
      <c r="J75" s="75"/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205"/>
      <c r="J76" s="75"/>
      <c r="K76" s="75"/>
      <c r="L76" s="73"/>
    </row>
    <row r="77" s="1" customFormat="1" ht="18" customHeight="1">
      <c r="B77" s="47"/>
      <c r="C77" s="77" t="s">
        <v>23</v>
      </c>
      <c r="D77" s="75"/>
      <c r="E77" s="75"/>
      <c r="F77" s="209" t="str">
        <f>F14</f>
        <v>Bělohorská 417/52, Praha 6, Břevnov</v>
      </c>
      <c r="G77" s="75"/>
      <c r="H77" s="75"/>
      <c r="I77" s="210" t="s">
        <v>25</v>
      </c>
      <c r="J77" s="86" t="str">
        <f>IF(J14="","",J14)</f>
        <v>15. 4. 2019</v>
      </c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205"/>
      <c r="J78" s="75"/>
      <c r="K78" s="75"/>
      <c r="L78" s="73"/>
    </row>
    <row r="79" s="1" customFormat="1">
      <c r="B79" s="47"/>
      <c r="C79" s="77" t="s">
        <v>27</v>
      </c>
      <c r="D79" s="75"/>
      <c r="E79" s="75"/>
      <c r="F79" s="209" t="str">
        <f>E17</f>
        <v>Úřad městské části Praha 6</v>
      </c>
      <c r="G79" s="75"/>
      <c r="H79" s="75"/>
      <c r="I79" s="210" t="s">
        <v>33</v>
      </c>
      <c r="J79" s="209" t="str">
        <f>E23</f>
        <v>Hynek Charvát</v>
      </c>
      <c r="K79" s="75"/>
      <c r="L79" s="73"/>
    </row>
    <row r="80" s="1" customFormat="1" ht="14.4" customHeight="1">
      <c r="B80" s="47"/>
      <c r="C80" s="77" t="s">
        <v>31</v>
      </c>
      <c r="D80" s="75"/>
      <c r="E80" s="75"/>
      <c r="F80" s="209" t="str">
        <f>IF(E20="","",E20)</f>
        <v/>
      </c>
      <c r="G80" s="75"/>
      <c r="H80" s="75"/>
      <c r="I80" s="205"/>
      <c r="J80" s="75"/>
      <c r="K80" s="75"/>
      <c r="L80" s="73"/>
    </row>
    <row r="81" s="1" customFormat="1" ht="10.32" customHeight="1">
      <c r="B81" s="47"/>
      <c r="C81" s="75"/>
      <c r="D81" s="75"/>
      <c r="E81" s="75"/>
      <c r="F81" s="75"/>
      <c r="G81" s="75"/>
      <c r="H81" s="75"/>
      <c r="I81" s="205"/>
      <c r="J81" s="75"/>
      <c r="K81" s="75"/>
      <c r="L81" s="73"/>
    </row>
    <row r="82" s="10" customFormat="1" ht="29.28" customHeight="1">
      <c r="B82" s="211"/>
      <c r="C82" s="212" t="s">
        <v>133</v>
      </c>
      <c r="D82" s="213" t="s">
        <v>57</v>
      </c>
      <c r="E82" s="213" t="s">
        <v>53</v>
      </c>
      <c r="F82" s="213" t="s">
        <v>134</v>
      </c>
      <c r="G82" s="213" t="s">
        <v>135</v>
      </c>
      <c r="H82" s="213" t="s">
        <v>136</v>
      </c>
      <c r="I82" s="214" t="s">
        <v>137</v>
      </c>
      <c r="J82" s="213" t="s">
        <v>113</v>
      </c>
      <c r="K82" s="215" t="s">
        <v>138</v>
      </c>
      <c r="L82" s="216"/>
      <c r="M82" s="103" t="s">
        <v>139</v>
      </c>
      <c r="N82" s="104" t="s">
        <v>42</v>
      </c>
      <c r="O82" s="104" t="s">
        <v>140</v>
      </c>
      <c r="P82" s="104" t="s">
        <v>141</v>
      </c>
      <c r="Q82" s="104" t="s">
        <v>142</v>
      </c>
      <c r="R82" s="104" t="s">
        <v>143</v>
      </c>
      <c r="S82" s="104" t="s">
        <v>144</v>
      </c>
      <c r="T82" s="105" t="s">
        <v>145</v>
      </c>
    </row>
    <row r="83" s="1" customFormat="1" ht="29.28" customHeight="1">
      <c r="B83" s="47"/>
      <c r="C83" s="109" t="s">
        <v>114</v>
      </c>
      <c r="D83" s="75"/>
      <c r="E83" s="75"/>
      <c r="F83" s="75"/>
      <c r="G83" s="75"/>
      <c r="H83" s="75"/>
      <c r="I83" s="205"/>
      <c r="J83" s="217">
        <f>BK83</f>
        <v>0</v>
      </c>
      <c r="K83" s="75"/>
      <c r="L83" s="73"/>
      <c r="M83" s="106"/>
      <c r="N83" s="107"/>
      <c r="O83" s="107"/>
      <c r="P83" s="218">
        <f>P84</f>
        <v>0</v>
      </c>
      <c r="Q83" s="107"/>
      <c r="R83" s="218">
        <f>R84</f>
        <v>0</v>
      </c>
      <c r="S83" s="107"/>
      <c r="T83" s="219">
        <f>T84</f>
        <v>0</v>
      </c>
      <c r="AT83" s="25" t="s">
        <v>71</v>
      </c>
      <c r="AU83" s="25" t="s">
        <v>115</v>
      </c>
      <c r="BK83" s="220">
        <f>BK84</f>
        <v>0</v>
      </c>
    </row>
    <row r="84" s="11" customFormat="1" ht="37.44001" customHeight="1">
      <c r="B84" s="221"/>
      <c r="C84" s="222"/>
      <c r="D84" s="223" t="s">
        <v>71</v>
      </c>
      <c r="E84" s="224" t="s">
        <v>79</v>
      </c>
      <c r="F84" s="224" t="s">
        <v>96</v>
      </c>
      <c r="G84" s="222"/>
      <c r="H84" s="222"/>
      <c r="I84" s="225"/>
      <c r="J84" s="226">
        <f>BK84</f>
        <v>0</v>
      </c>
      <c r="K84" s="222"/>
      <c r="L84" s="227"/>
      <c r="M84" s="228"/>
      <c r="N84" s="229"/>
      <c r="O84" s="229"/>
      <c r="P84" s="230">
        <f>SUM(P85:P216)</f>
        <v>0</v>
      </c>
      <c r="Q84" s="229"/>
      <c r="R84" s="230">
        <f>SUM(R85:R216)</f>
        <v>0</v>
      </c>
      <c r="S84" s="229"/>
      <c r="T84" s="231">
        <f>SUM(T85:T216)</f>
        <v>0</v>
      </c>
      <c r="AR84" s="232" t="s">
        <v>87</v>
      </c>
      <c r="AT84" s="233" t="s">
        <v>71</v>
      </c>
      <c r="AU84" s="233" t="s">
        <v>72</v>
      </c>
      <c r="AY84" s="232" t="s">
        <v>148</v>
      </c>
      <c r="BK84" s="234">
        <f>SUM(BK85:BK216)</f>
        <v>0</v>
      </c>
    </row>
    <row r="85" s="1" customFormat="1" ht="16.5" customHeight="1">
      <c r="B85" s="47"/>
      <c r="C85" s="252" t="s">
        <v>79</v>
      </c>
      <c r="D85" s="252" t="s">
        <v>474</v>
      </c>
      <c r="E85" s="253" t="s">
        <v>894</v>
      </c>
      <c r="F85" s="254" t="s">
        <v>895</v>
      </c>
      <c r="G85" s="255" t="s">
        <v>159</v>
      </c>
      <c r="H85" s="256">
        <v>80</v>
      </c>
      <c r="I85" s="257"/>
      <c r="J85" s="258">
        <f>ROUND(I85*H85,2)</f>
        <v>0</v>
      </c>
      <c r="K85" s="254" t="s">
        <v>160</v>
      </c>
      <c r="L85" s="259"/>
      <c r="M85" s="260" t="s">
        <v>21</v>
      </c>
      <c r="N85" s="261" t="s">
        <v>43</v>
      </c>
      <c r="O85" s="48"/>
      <c r="P85" s="244">
        <f>O85*H85</f>
        <v>0</v>
      </c>
      <c r="Q85" s="244">
        <v>0</v>
      </c>
      <c r="R85" s="244">
        <f>Q85*H85</f>
        <v>0</v>
      </c>
      <c r="S85" s="244">
        <v>0</v>
      </c>
      <c r="T85" s="245">
        <f>S85*H85</f>
        <v>0</v>
      </c>
      <c r="AR85" s="25" t="s">
        <v>166</v>
      </c>
      <c r="AT85" s="25" t="s">
        <v>474</v>
      </c>
      <c r="AU85" s="25" t="s">
        <v>79</v>
      </c>
      <c r="AY85" s="25" t="s">
        <v>148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5" t="s">
        <v>79</v>
      </c>
      <c r="BK85" s="246">
        <f>ROUND(I85*H85,2)</f>
        <v>0</v>
      </c>
      <c r="BL85" s="25" t="s">
        <v>154</v>
      </c>
      <c r="BM85" s="25" t="s">
        <v>81</v>
      </c>
    </row>
    <row r="86" s="1" customFormat="1">
      <c r="B86" s="47"/>
      <c r="C86" s="75"/>
      <c r="D86" s="247" t="s">
        <v>155</v>
      </c>
      <c r="E86" s="75"/>
      <c r="F86" s="248" t="s">
        <v>895</v>
      </c>
      <c r="G86" s="75"/>
      <c r="H86" s="75"/>
      <c r="I86" s="205"/>
      <c r="J86" s="75"/>
      <c r="K86" s="75"/>
      <c r="L86" s="73"/>
      <c r="M86" s="249"/>
      <c r="N86" s="48"/>
      <c r="O86" s="48"/>
      <c r="P86" s="48"/>
      <c r="Q86" s="48"/>
      <c r="R86" s="48"/>
      <c r="S86" s="48"/>
      <c r="T86" s="96"/>
      <c r="AT86" s="25" t="s">
        <v>155</v>
      </c>
      <c r="AU86" s="25" t="s">
        <v>79</v>
      </c>
    </row>
    <row r="87" s="1" customFormat="1" ht="16.5" customHeight="1">
      <c r="B87" s="47"/>
      <c r="C87" s="252" t="s">
        <v>81</v>
      </c>
      <c r="D87" s="252" t="s">
        <v>474</v>
      </c>
      <c r="E87" s="253" t="s">
        <v>896</v>
      </c>
      <c r="F87" s="254" t="s">
        <v>897</v>
      </c>
      <c r="G87" s="255" t="s">
        <v>159</v>
      </c>
      <c r="H87" s="256">
        <v>160</v>
      </c>
      <c r="I87" s="257"/>
      <c r="J87" s="258">
        <f>ROUND(I87*H87,2)</f>
        <v>0</v>
      </c>
      <c r="K87" s="254" t="s">
        <v>160</v>
      </c>
      <c r="L87" s="259"/>
      <c r="M87" s="260" t="s">
        <v>21</v>
      </c>
      <c r="N87" s="261" t="s">
        <v>43</v>
      </c>
      <c r="O87" s="48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5" t="s">
        <v>166</v>
      </c>
      <c r="AT87" s="25" t="s">
        <v>474</v>
      </c>
      <c r="AU87" s="25" t="s">
        <v>79</v>
      </c>
      <c r="AY87" s="25" t="s">
        <v>148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5" t="s">
        <v>79</v>
      </c>
      <c r="BK87" s="246">
        <f>ROUND(I87*H87,2)</f>
        <v>0</v>
      </c>
      <c r="BL87" s="25" t="s">
        <v>154</v>
      </c>
      <c r="BM87" s="25" t="s">
        <v>154</v>
      </c>
    </row>
    <row r="88" s="1" customFormat="1">
      <c r="B88" s="47"/>
      <c r="C88" s="75"/>
      <c r="D88" s="247" t="s">
        <v>155</v>
      </c>
      <c r="E88" s="75"/>
      <c r="F88" s="248" t="s">
        <v>897</v>
      </c>
      <c r="G88" s="75"/>
      <c r="H88" s="75"/>
      <c r="I88" s="205"/>
      <c r="J88" s="75"/>
      <c r="K88" s="75"/>
      <c r="L88" s="73"/>
      <c r="M88" s="249"/>
      <c r="N88" s="48"/>
      <c r="O88" s="48"/>
      <c r="P88" s="48"/>
      <c r="Q88" s="48"/>
      <c r="R88" s="48"/>
      <c r="S88" s="48"/>
      <c r="T88" s="96"/>
      <c r="AT88" s="25" t="s">
        <v>155</v>
      </c>
      <c r="AU88" s="25" t="s">
        <v>79</v>
      </c>
    </row>
    <row r="89" s="1" customFormat="1" ht="16.5" customHeight="1">
      <c r="B89" s="47"/>
      <c r="C89" s="252" t="s">
        <v>87</v>
      </c>
      <c r="D89" s="252" t="s">
        <v>474</v>
      </c>
      <c r="E89" s="253" t="s">
        <v>898</v>
      </c>
      <c r="F89" s="254" t="s">
        <v>899</v>
      </c>
      <c r="G89" s="255" t="s">
        <v>159</v>
      </c>
      <c r="H89" s="256">
        <v>200</v>
      </c>
      <c r="I89" s="257"/>
      <c r="J89" s="258">
        <f>ROUND(I89*H89,2)</f>
        <v>0</v>
      </c>
      <c r="K89" s="254" t="s">
        <v>160</v>
      </c>
      <c r="L89" s="259"/>
      <c r="M89" s="260" t="s">
        <v>21</v>
      </c>
      <c r="N89" s="261" t="s">
        <v>43</v>
      </c>
      <c r="O89" s="48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5" t="s">
        <v>166</v>
      </c>
      <c r="AT89" s="25" t="s">
        <v>474</v>
      </c>
      <c r="AU89" s="25" t="s">
        <v>79</v>
      </c>
      <c r="AY89" s="25" t="s">
        <v>148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5" t="s">
        <v>79</v>
      </c>
      <c r="BK89" s="246">
        <f>ROUND(I89*H89,2)</f>
        <v>0</v>
      </c>
      <c r="BL89" s="25" t="s">
        <v>154</v>
      </c>
      <c r="BM89" s="25" t="s">
        <v>163</v>
      </c>
    </row>
    <row r="90" s="1" customFormat="1">
      <c r="B90" s="47"/>
      <c r="C90" s="75"/>
      <c r="D90" s="247" t="s">
        <v>155</v>
      </c>
      <c r="E90" s="75"/>
      <c r="F90" s="248" t="s">
        <v>899</v>
      </c>
      <c r="G90" s="75"/>
      <c r="H90" s="75"/>
      <c r="I90" s="205"/>
      <c r="J90" s="75"/>
      <c r="K90" s="75"/>
      <c r="L90" s="73"/>
      <c r="M90" s="249"/>
      <c r="N90" s="48"/>
      <c r="O90" s="48"/>
      <c r="P90" s="48"/>
      <c r="Q90" s="48"/>
      <c r="R90" s="48"/>
      <c r="S90" s="48"/>
      <c r="T90" s="96"/>
      <c r="AT90" s="25" t="s">
        <v>155</v>
      </c>
      <c r="AU90" s="25" t="s">
        <v>79</v>
      </c>
    </row>
    <row r="91" s="1" customFormat="1" ht="16.5" customHeight="1">
      <c r="B91" s="47"/>
      <c r="C91" s="252" t="s">
        <v>154</v>
      </c>
      <c r="D91" s="252" t="s">
        <v>474</v>
      </c>
      <c r="E91" s="253" t="s">
        <v>900</v>
      </c>
      <c r="F91" s="254" t="s">
        <v>901</v>
      </c>
      <c r="G91" s="255" t="s">
        <v>159</v>
      </c>
      <c r="H91" s="256">
        <v>40</v>
      </c>
      <c r="I91" s="257"/>
      <c r="J91" s="258">
        <f>ROUND(I91*H91,2)</f>
        <v>0</v>
      </c>
      <c r="K91" s="254" t="s">
        <v>160</v>
      </c>
      <c r="L91" s="259"/>
      <c r="M91" s="260" t="s">
        <v>21</v>
      </c>
      <c r="N91" s="261" t="s">
        <v>43</v>
      </c>
      <c r="O91" s="48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5" t="s">
        <v>166</v>
      </c>
      <c r="AT91" s="25" t="s">
        <v>474</v>
      </c>
      <c r="AU91" s="25" t="s">
        <v>79</v>
      </c>
      <c r="AY91" s="25" t="s">
        <v>148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5" t="s">
        <v>79</v>
      </c>
      <c r="BK91" s="246">
        <f>ROUND(I91*H91,2)</f>
        <v>0</v>
      </c>
      <c r="BL91" s="25" t="s">
        <v>154</v>
      </c>
      <c r="BM91" s="25" t="s">
        <v>166</v>
      </c>
    </row>
    <row r="92" s="1" customFormat="1">
      <c r="B92" s="47"/>
      <c r="C92" s="75"/>
      <c r="D92" s="247" t="s">
        <v>155</v>
      </c>
      <c r="E92" s="75"/>
      <c r="F92" s="248" t="s">
        <v>901</v>
      </c>
      <c r="G92" s="75"/>
      <c r="H92" s="75"/>
      <c r="I92" s="205"/>
      <c r="J92" s="75"/>
      <c r="K92" s="75"/>
      <c r="L92" s="73"/>
      <c r="M92" s="249"/>
      <c r="N92" s="48"/>
      <c r="O92" s="48"/>
      <c r="P92" s="48"/>
      <c r="Q92" s="48"/>
      <c r="R92" s="48"/>
      <c r="S92" s="48"/>
      <c r="T92" s="96"/>
      <c r="AT92" s="25" t="s">
        <v>155</v>
      </c>
      <c r="AU92" s="25" t="s">
        <v>79</v>
      </c>
    </row>
    <row r="93" s="1" customFormat="1" ht="16.5" customHeight="1">
      <c r="B93" s="47"/>
      <c r="C93" s="252" t="s">
        <v>167</v>
      </c>
      <c r="D93" s="252" t="s">
        <v>474</v>
      </c>
      <c r="E93" s="253" t="s">
        <v>902</v>
      </c>
      <c r="F93" s="254" t="s">
        <v>903</v>
      </c>
      <c r="G93" s="255" t="s">
        <v>904</v>
      </c>
      <c r="H93" s="256">
        <v>5</v>
      </c>
      <c r="I93" s="257"/>
      <c r="J93" s="258">
        <f>ROUND(I93*H93,2)</f>
        <v>0</v>
      </c>
      <c r="K93" s="254" t="s">
        <v>160</v>
      </c>
      <c r="L93" s="259"/>
      <c r="M93" s="260" t="s">
        <v>21</v>
      </c>
      <c r="N93" s="261" t="s">
        <v>43</v>
      </c>
      <c r="O93" s="48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5" t="s">
        <v>166</v>
      </c>
      <c r="AT93" s="25" t="s">
        <v>474</v>
      </c>
      <c r="AU93" s="25" t="s">
        <v>79</v>
      </c>
      <c r="AY93" s="25" t="s">
        <v>148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5" t="s">
        <v>79</v>
      </c>
      <c r="BK93" s="246">
        <f>ROUND(I93*H93,2)</f>
        <v>0</v>
      </c>
      <c r="BL93" s="25" t="s">
        <v>154</v>
      </c>
      <c r="BM93" s="25" t="s">
        <v>170</v>
      </c>
    </row>
    <row r="94" s="1" customFormat="1">
      <c r="B94" s="47"/>
      <c r="C94" s="75"/>
      <c r="D94" s="247" t="s">
        <v>155</v>
      </c>
      <c r="E94" s="75"/>
      <c r="F94" s="248" t="s">
        <v>903</v>
      </c>
      <c r="G94" s="75"/>
      <c r="H94" s="75"/>
      <c r="I94" s="205"/>
      <c r="J94" s="75"/>
      <c r="K94" s="75"/>
      <c r="L94" s="73"/>
      <c r="M94" s="249"/>
      <c r="N94" s="48"/>
      <c r="O94" s="48"/>
      <c r="P94" s="48"/>
      <c r="Q94" s="48"/>
      <c r="R94" s="48"/>
      <c r="S94" s="48"/>
      <c r="T94" s="96"/>
      <c r="AT94" s="25" t="s">
        <v>155</v>
      </c>
      <c r="AU94" s="25" t="s">
        <v>79</v>
      </c>
    </row>
    <row r="95" s="1" customFormat="1" ht="16.5" customHeight="1">
      <c r="B95" s="47"/>
      <c r="C95" s="252" t="s">
        <v>163</v>
      </c>
      <c r="D95" s="252" t="s">
        <v>474</v>
      </c>
      <c r="E95" s="253" t="s">
        <v>905</v>
      </c>
      <c r="F95" s="254" t="s">
        <v>906</v>
      </c>
      <c r="G95" s="255" t="s">
        <v>904</v>
      </c>
      <c r="H95" s="256">
        <v>5</v>
      </c>
      <c r="I95" s="257"/>
      <c r="J95" s="258">
        <f>ROUND(I95*H95,2)</f>
        <v>0</v>
      </c>
      <c r="K95" s="254" t="s">
        <v>160</v>
      </c>
      <c r="L95" s="259"/>
      <c r="M95" s="260" t="s">
        <v>21</v>
      </c>
      <c r="N95" s="261" t="s">
        <v>43</v>
      </c>
      <c r="O95" s="48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5" t="s">
        <v>166</v>
      </c>
      <c r="AT95" s="25" t="s">
        <v>474</v>
      </c>
      <c r="AU95" s="25" t="s">
        <v>79</v>
      </c>
      <c r="AY95" s="25" t="s">
        <v>148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5" t="s">
        <v>79</v>
      </c>
      <c r="BK95" s="246">
        <f>ROUND(I95*H95,2)</f>
        <v>0</v>
      </c>
      <c r="BL95" s="25" t="s">
        <v>154</v>
      </c>
      <c r="BM95" s="25" t="s">
        <v>173</v>
      </c>
    </row>
    <row r="96" s="1" customFormat="1">
      <c r="B96" s="47"/>
      <c r="C96" s="75"/>
      <c r="D96" s="247" t="s">
        <v>155</v>
      </c>
      <c r="E96" s="75"/>
      <c r="F96" s="248" t="s">
        <v>906</v>
      </c>
      <c r="G96" s="75"/>
      <c r="H96" s="75"/>
      <c r="I96" s="205"/>
      <c r="J96" s="75"/>
      <c r="K96" s="75"/>
      <c r="L96" s="73"/>
      <c r="M96" s="249"/>
      <c r="N96" s="48"/>
      <c r="O96" s="48"/>
      <c r="P96" s="48"/>
      <c r="Q96" s="48"/>
      <c r="R96" s="48"/>
      <c r="S96" s="48"/>
      <c r="T96" s="96"/>
      <c r="AT96" s="25" t="s">
        <v>155</v>
      </c>
      <c r="AU96" s="25" t="s">
        <v>79</v>
      </c>
    </row>
    <row r="97" s="1" customFormat="1" ht="16.5" customHeight="1">
      <c r="B97" s="47"/>
      <c r="C97" s="252" t="s">
        <v>174</v>
      </c>
      <c r="D97" s="252" t="s">
        <v>474</v>
      </c>
      <c r="E97" s="253" t="s">
        <v>907</v>
      </c>
      <c r="F97" s="254" t="s">
        <v>908</v>
      </c>
      <c r="G97" s="255" t="s">
        <v>904</v>
      </c>
      <c r="H97" s="256">
        <v>4</v>
      </c>
      <c r="I97" s="257"/>
      <c r="J97" s="258">
        <f>ROUND(I97*H97,2)</f>
        <v>0</v>
      </c>
      <c r="K97" s="254" t="s">
        <v>160</v>
      </c>
      <c r="L97" s="259"/>
      <c r="M97" s="260" t="s">
        <v>21</v>
      </c>
      <c r="N97" s="261" t="s">
        <v>43</v>
      </c>
      <c r="O97" s="48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5" t="s">
        <v>166</v>
      </c>
      <c r="AT97" s="25" t="s">
        <v>474</v>
      </c>
      <c r="AU97" s="25" t="s">
        <v>79</v>
      </c>
      <c r="AY97" s="25" t="s">
        <v>148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5" t="s">
        <v>79</v>
      </c>
      <c r="BK97" s="246">
        <f>ROUND(I97*H97,2)</f>
        <v>0</v>
      </c>
      <c r="BL97" s="25" t="s">
        <v>154</v>
      </c>
      <c r="BM97" s="25" t="s">
        <v>177</v>
      </c>
    </row>
    <row r="98" s="1" customFormat="1">
      <c r="B98" s="47"/>
      <c r="C98" s="75"/>
      <c r="D98" s="247" t="s">
        <v>155</v>
      </c>
      <c r="E98" s="75"/>
      <c r="F98" s="248" t="s">
        <v>908</v>
      </c>
      <c r="G98" s="75"/>
      <c r="H98" s="75"/>
      <c r="I98" s="205"/>
      <c r="J98" s="75"/>
      <c r="K98" s="75"/>
      <c r="L98" s="73"/>
      <c r="M98" s="249"/>
      <c r="N98" s="48"/>
      <c r="O98" s="48"/>
      <c r="P98" s="48"/>
      <c r="Q98" s="48"/>
      <c r="R98" s="48"/>
      <c r="S98" s="48"/>
      <c r="T98" s="96"/>
      <c r="AT98" s="25" t="s">
        <v>155</v>
      </c>
      <c r="AU98" s="25" t="s">
        <v>79</v>
      </c>
    </row>
    <row r="99" s="1" customFormat="1" ht="16.5" customHeight="1">
      <c r="B99" s="47"/>
      <c r="C99" s="252" t="s">
        <v>166</v>
      </c>
      <c r="D99" s="252" t="s">
        <v>474</v>
      </c>
      <c r="E99" s="253" t="s">
        <v>909</v>
      </c>
      <c r="F99" s="254" t="s">
        <v>910</v>
      </c>
      <c r="G99" s="255" t="s">
        <v>904</v>
      </c>
      <c r="H99" s="256">
        <v>1</v>
      </c>
      <c r="I99" s="257"/>
      <c r="J99" s="258">
        <f>ROUND(I99*H99,2)</f>
        <v>0</v>
      </c>
      <c r="K99" s="254" t="s">
        <v>160</v>
      </c>
      <c r="L99" s="259"/>
      <c r="M99" s="260" t="s">
        <v>21</v>
      </c>
      <c r="N99" s="261" t="s">
        <v>43</v>
      </c>
      <c r="O99" s="48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5" t="s">
        <v>166</v>
      </c>
      <c r="AT99" s="25" t="s">
        <v>474</v>
      </c>
      <c r="AU99" s="25" t="s">
        <v>79</v>
      </c>
      <c r="AY99" s="25" t="s">
        <v>148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5" t="s">
        <v>79</v>
      </c>
      <c r="BK99" s="246">
        <f>ROUND(I99*H99,2)</f>
        <v>0</v>
      </c>
      <c r="BL99" s="25" t="s">
        <v>154</v>
      </c>
      <c r="BM99" s="25" t="s">
        <v>180</v>
      </c>
    </row>
    <row r="100" s="1" customFormat="1">
      <c r="B100" s="47"/>
      <c r="C100" s="75"/>
      <c r="D100" s="247" t="s">
        <v>155</v>
      </c>
      <c r="E100" s="75"/>
      <c r="F100" s="248" t="s">
        <v>910</v>
      </c>
      <c r="G100" s="75"/>
      <c r="H100" s="75"/>
      <c r="I100" s="205"/>
      <c r="J100" s="75"/>
      <c r="K100" s="75"/>
      <c r="L100" s="73"/>
      <c r="M100" s="249"/>
      <c r="N100" s="48"/>
      <c r="O100" s="48"/>
      <c r="P100" s="48"/>
      <c r="Q100" s="48"/>
      <c r="R100" s="48"/>
      <c r="S100" s="48"/>
      <c r="T100" s="96"/>
      <c r="AT100" s="25" t="s">
        <v>155</v>
      </c>
      <c r="AU100" s="25" t="s">
        <v>79</v>
      </c>
    </row>
    <row r="101" s="1" customFormat="1" ht="16.5" customHeight="1">
      <c r="B101" s="47"/>
      <c r="C101" s="252" t="s">
        <v>181</v>
      </c>
      <c r="D101" s="252" t="s">
        <v>474</v>
      </c>
      <c r="E101" s="253" t="s">
        <v>911</v>
      </c>
      <c r="F101" s="254" t="s">
        <v>912</v>
      </c>
      <c r="G101" s="255" t="s">
        <v>904</v>
      </c>
      <c r="H101" s="256">
        <v>1</v>
      </c>
      <c r="I101" s="257"/>
      <c r="J101" s="258">
        <f>ROUND(I101*H101,2)</f>
        <v>0</v>
      </c>
      <c r="K101" s="254" t="s">
        <v>160</v>
      </c>
      <c r="L101" s="259"/>
      <c r="M101" s="260" t="s">
        <v>21</v>
      </c>
      <c r="N101" s="261" t="s">
        <v>43</v>
      </c>
      <c r="O101" s="48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5" t="s">
        <v>166</v>
      </c>
      <c r="AT101" s="25" t="s">
        <v>474</v>
      </c>
      <c r="AU101" s="25" t="s">
        <v>79</v>
      </c>
      <c r="AY101" s="25" t="s">
        <v>148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5" t="s">
        <v>79</v>
      </c>
      <c r="BK101" s="246">
        <f>ROUND(I101*H101,2)</f>
        <v>0</v>
      </c>
      <c r="BL101" s="25" t="s">
        <v>154</v>
      </c>
      <c r="BM101" s="25" t="s">
        <v>187</v>
      </c>
    </row>
    <row r="102" s="1" customFormat="1">
      <c r="B102" s="47"/>
      <c r="C102" s="75"/>
      <c r="D102" s="247" t="s">
        <v>155</v>
      </c>
      <c r="E102" s="75"/>
      <c r="F102" s="248" t="s">
        <v>912</v>
      </c>
      <c r="G102" s="75"/>
      <c r="H102" s="75"/>
      <c r="I102" s="205"/>
      <c r="J102" s="75"/>
      <c r="K102" s="75"/>
      <c r="L102" s="73"/>
      <c r="M102" s="249"/>
      <c r="N102" s="48"/>
      <c r="O102" s="48"/>
      <c r="P102" s="48"/>
      <c r="Q102" s="48"/>
      <c r="R102" s="48"/>
      <c r="S102" s="48"/>
      <c r="T102" s="96"/>
      <c r="AT102" s="25" t="s">
        <v>155</v>
      </c>
      <c r="AU102" s="25" t="s">
        <v>79</v>
      </c>
    </row>
    <row r="103" s="1" customFormat="1" ht="16.5" customHeight="1">
      <c r="B103" s="47"/>
      <c r="C103" s="252" t="s">
        <v>170</v>
      </c>
      <c r="D103" s="252" t="s">
        <v>474</v>
      </c>
      <c r="E103" s="253" t="s">
        <v>913</v>
      </c>
      <c r="F103" s="254" t="s">
        <v>914</v>
      </c>
      <c r="G103" s="255" t="s">
        <v>904</v>
      </c>
      <c r="H103" s="256">
        <v>2</v>
      </c>
      <c r="I103" s="257"/>
      <c r="J103" s="258">
        <f>ROUND(I103*H103,2)</f>
        <v>0</v>
      </c>
      <c r="K103" s="254" t="s">
        <v>160</v>
      </c>
      <c r="L103" s="259"/>
      <c r="M103" s="260" t="s">
        <v>21</v>
      </c>
      <c r="N103" s="261" t="s">
        <v>43</v>
      </c>
      <c r="O103" s="48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5" t="s">
        <v>166</v>
      </c>
      <c r="AT103" s="25" t="s">
        <v>474</v>
      </c>
      <c r="AU103" s="25" t="s">
        <v>79</v>
      </c>
      <c r="AY103" s="25" t="s">
        <v>148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5" t="s">
        <v>79</v>
      </c>
      <c r="BK103" s="246">
        <f>ROUND(I103*H103,2)</f>
        <v>0</v>
      </c>
      <c r="BL103" s="25" t="s">
        <v>154</v>
      </c>
      <c r="BM103" s="25" t="s">
        <v>191</v>
      </c>
    </row>
    <row r="104" s="1" customFormat="1">
      <c r="B104" s="47"/>
      <c r="C104" s="75"/>
      <c r="D104" s="247" t="s">
        <v>155</v>
      </c>
      <c r="E104" s="75"/>
      <c r="F104" s="248" t="s">
        <v>914</v>
      </c>
      <c r="G104" s="75"/>
      <c r="H104" s="75"/>
      <c r="I104" s="205"/>
      <c r="J104" s="75"/>
      <c r="K104" s="75"/>
      <c r="L104" s="73"/>
      <c r="M104" s="249"/>
      <c r="N104" s="48"/>
      <c r="O104" s="48"/>
      <c r="P104" s="48"/>
      <c r="Q104" s="48"/>
      <c r="R104" s="48"/>
      <c r="S104" s="48"/>
      <c r="T104" s="96"/>
      <c r="AT104" s="25" t="s">
        <v>155</v>
      </c>
      <c r="AU104" s="25" t="s">
        <v>79</v>
      </c>
    </row>
    <row r="105" s="1" customFormat="1" ht="16.5" customHeight="1">
      <c r="B105" s="47"/>
      <c r="C105" s="252" t="s">
        <v>188</v>
      </c>
      <c r="D105" s="252" t="s">
        <v>474</v>
      </c>
      <c r="E105" s="253" t="s">
        <v>915</v>
      </c>
      <c r="F105" s="254" t="s">
        <v>916</v>
      </c>
      <c r="G105" s="255" t="s">
        <v>159</v>
      </c>
      <c r="H105" s="256">
        <v>1</v>
      </c>
      <c r="I105" s="257"/>
      <c r="J105" s="258">
        <f>ROUND(I105*H105,2)</f>
        <v>0</v>
      </c>
      <c r="K105" s="254" t="s">
        <v>160</v>
      </c>
      <c r="L105" s="259"/>
      <c r="M105" s="260" t="s">
        <v>21</v>
      </c>
      <c r="N105" s="261" t="s">
        <v>43</v>
      </c>
      <c r="O105" s="48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5" t="s">
        <v>166</v>
      </c>
      <c r="AT105" s="25" t="s">
        <v>474</v>
      </c>
      <c r="AU105" s="25" t="s">
        <v>79</v>
      </c>
      <c r="AY105" s="25" t="s">
        <v>148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5" t="s">
        <v>79</v>
      </c>
      <c r="BK105" s="246">
        <f>ROUND(I105*H105,2)</f>
        <v>0</v>
      </c>
      <c r="BL105" s="25" t="s">
        <v>154</v>
      </c>
      <c r="BM105" s="25" t="s">
        <v>197</v>
      </c>
    </row>
    <row r="106" s="1" customFormat="1">
      <c r="B106" s="47"/>
      <c r="C106" s="75"/>
      <c r="D106" s="247" t="s">
        <v>155</v>
      </c>
      <c r="E106" s="75"/>
      <c r="F106" s="248" t="s">
        <v>916</v>
      </c>
      <c r="G106" s="75"/>
      <c r="H106" s="75"/>
      <c r="I106" s="205"/>
      <c r="J106" s="75"/>
      <c r="K106" s="75"/>
      <c r="L106" s="73"/>
      <c r="M106" s="249"/>
      <c r="N106" s="48"/>
      <c r="O106" s="48"/>
      <c r="P106" s="48"/>
      <c r="Q106" s="48"/>
      <c r="R106" s="48"/>
      <c r="S106" s="48"/>
      <c r="T106" s="96"/>
      <c r="AT106" s="25" t="s">
        <v>155</v>
      </c>
      <c r="AU106" s="25" t="s">
        <v>79</v>
      </c>
    </row>
    <row r="107" s="1" customFormat="1" ht="16.5" customHeight="1">
      <c r="B107" s="47"/>
      <c r="C107" s="252" t="s">
        <v>173</v>
      </c>
      <c r="D107" s="252" t="s">
        <v>474</v>
      </c>
      <c r="E107" s="253" t="s">
        <v>917</v>
      </c>
      <c r="F107" s="254" t="s">
        <v>918</v>
      </c>
      <c r="G107" s="255" t="s">
        <v>904</v>
      </c>
      <c r="H107" s="256">
        <v>10</v>
      </c>
      <c r="I107" s="257"/>
      <c r="J107" s="258">
        <f>ROUND(I107*H107,2)</f>
        <v>0</v>
      </c>
      <c r="K107" s="254" t="s">
        <v>160</v>
      </c>
      <c r="L107" s="259"/>
      <c r="M107" s="260" t="s">
        <v>21</v>
      </c>
      <c r="N107" s="261" t="s">
        <v>43</v>
      </c>
      <c r="O107" s="48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5" t="s">
        <v>166</v>
      </c>
      <c r="AT107" s="25" t="s">
        <v>474</v>
      </c>
      <c r="AU107" s="25" t="s">
        <v>79</v>
      </c>
      <c r="AY107" s="25" t="s">
        <v>148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5" t="s">
        <v>79</v>
      </c>
      <c r="BK107" s="246">
        <f>ROUND(I107*H107,2)</f>
        <v>0</v>
      </c>
      <c r="BL107" s="25" t="s">
        <v>154</v>
      </c>
      <c r="BM107" s="25" t="s">
        <v>201</v>
      </c>
    </row>
    <row r="108" s="1" customFormat="1">
      <c r="B108" s="47"/>
      <c r="C108" s="75"/>
      <c r="D108" s="247" t="s">
        <v>155</v>
      </c>
      <c r="E108" s="75"/>
      <c r="F108" s="248" t="s">
        <v>918</v>
      </c>
      <c r="G108" s="75"/>
      <c r="H108" s="75"/>
      <c r="I108" s="205"/>
      <c r="J108" s="75"/>
      <c r="K108" s="75"/>
      <c r="L108" s="73"/>
      <c r="M108" s="249"/>
      <c r="N108" s="48"/>
      <c r="O108" s="48"/>
      <c r="P108" s="48"/>
      <c r="Q108" s="48"/>
      <c r="R108" s="48"/>
      <c r="S108" s="48"/>
      <c r="T108" s="96"/>
      <c r="AT108" s="25" t="s">
        <v>155</v>
      </c>
      <c r="AU108" s="25" t="s">
        <v>79</v>
      </c>
    </row>
    <row r="109" s="1" customFormat="1" ht="16.5" customHeight="1">
      <c r="B109" s="47"/>
      <c r="C109" s="252" t="s">
        <v>198</v>
      </c>
      <c r="D109" s="252" t="s">
        <v>474</v>
      </c>
      <c r="E109" s="253" t="s">
        <v>919</v>
      </c>
      <c r="F109" s="254" t="s">
        <v>920</v>
      </c>
      <c r="G109" s="255" t="s">
        <v>904</v>
      </c>
      <c r="H109" s="256">
        <v>2</v>
      </c>
      <c r="I109" s="257"/>
      <c r="J109" s="258">
        <f>ROUND(I109*H109,2)</f>
        <v>0</v>
      </c>
      <c r="K109" s="254" t="s">
        <v>160</v>
      </c>
      <c r="L109" s="259"/>
      <c r="M109" s="260" t="s">
        <v>21</v>
      </c>
      <c r="N109" s="261" t="s">
        <v>43</v>
      </c>
      <c r="O109" s="48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5" t="s">
        <v>166</v>
      </c>
      <c r="AT109" s="25" t="s">
        <v>474</v>
      </c>
      <c r="AU109" s="25" t="s">
        <v>79</v>
      </c>
      <c r="AY109" s="25" t="s">
        <v>148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5" t="s">
        <v>79</v>
      </c>
      <c r="BK109" s="246">
        <f>ROUND(I109*H109,2)</f>
        <v>0</v>
      </c>
      <c r="BL109" s="25" t="s">
        <v>154</v>
      </c>
      <c r="BM109" s="25" t="s">
        <v>204</v>
      </c>
    </row>
    <row r="110" s="1" customFormat="1">
      <c r="B110" s="47"/>
      <c r="C110" s="75"/>
      <c r="D110" s="247" t="s">
        <v>155</v>
      </c>
      <c r="E110" s="75"/>
      <c r="F110" s="248" t="s">
        <v>920</v>
      </c>
      <c r="G110" s="75"/>
      <c r="H110" s="75"/>
      <c r="I110" s="205"/>
      <c r="J110" s="75"/>
      <c r="K110" s="75"/>
      <c r="L110" s="73"/>
      <c r="M110" s="249"/>
      <c r="N110" s="48"/>
      <c r="O110" s="48"/>
      <c r="P110" s="48"/>
      <c r="Q110" s="48"/>
      <c r="R110" s="48"/>
      <c r="S110" s="48"/>
      <c r="T110" s="96"/>
      <c r="AT110" s="25" t="s">
        <v>155</v>
      </c>
      <c r="AU110" s="25" t="s">
        <v>79</v>
      </c>
    </row>
    <row r="111" s="1" customFormat="1" ht="16.5" customHeight="1">
      <c r="B111" s="47"/>
      <c r="C111" s="252" t="s">
        <v>177</v>
      </c>
      <c r="D111" s="252" t="s">
        <v>474</v>
      </c>
      <c r="E111" s="253" t="s">
        <v>921</v>
      </c>
      <c r="F111" s="254" t="s">
        <v>922</v>
      </c>
      <c r="G111" s="255" t="s">
        <v>904</v>
      </c>
      <c r="H111" s="256">
        <v>1</v>
      </c>
      <c r="I111" s="257"/>
      <c r="J111" s="258">
        <f>ROUND(I111*H111,2)</f>
        <v>0</v>
      </c>
      <c r="K111" s="254" t="s">
        <v>160</v>
      </c>
      <c r="L111" s="259"/>
      <c r="M111" s="260" t="s">
        <v>21</v>
      </c>
      <c r="N111" s="261" t="s">
        <v>43</v>
      </c>
      <c r="O111" s="48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5" t="s">
        <v>166</v>
      </c>
      <c r="AT111" s="25" t="s">
        <v>474</v>
      </c>
      <c r="AU111" s="25" t="s">
        <v>79</v>
      </c>
      <c r="AY111" s="25" t="s">
        <v>148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5" t="s">
        <v>79</v>
      </c>
      <c r="BK111" s="246">
        <f>ROUND(I111*H111,2)</f>
        <v>0</v>
      </c>
      <c r="BL111" s="25" t="s">
        <v>154</v>
      </c>
      <c r="BM111" s="25" t="s">
        <v>209</v>
      </c>
    </row>
    <row r="112" s="1" customFormat="1">
      <c r="B112" s="47"/>
      <c r="C112" s="75"/>
      <c r="D112" s="247" t="s">
        <v>155</v>
      </c>
      <c r="E112" s="75"/>
      <c r="F112" s="248" t="s">
        <v>922</v>
      </c>
      <c r="G112" s="75"/>
      <c r="H112" s="75"/>
      <c r="I112" s="205"/>
      <c r="J112" s="75"/>
      <c r="K112" s="75"/>
      <c r="L112" s="73"/>
      <c r="M112" s="249"/>
      <c r="N112" s="48"/>
      <c r="O112" s="48"/>
      <c r="P112" s="48"/>
      <c r="Q112" s="48"/>
      <c r="R112" s="48"/>
      <c r="S112" s="48"/>
      <c r="T112" s="96"/>
      <c r="AT112" s="25" t="s">
        <v>155</v>
      </c>
      <c r="AU112" s="25" t="s">
        <v>79</v>
      </c>
    </row>
    <row r="113" s="1" customFormat="1" ht="16.5" customHeight="1">
      <c r="B113" s="47"/>
      <c r="C113" s="252" t="s">
        <v>10</v>
      </c>
      <c r="D113" s="252" t="s">
        <v>474</v>
      </c>
      <c r="E113" s="253" t="s">
        <v>923</v>
      </c>
      <c r="F113" s="254" t="s">
        <v>924</v>
      </c>
      <c r="G113" s="255" t="s">
        <v>159</v>
      </c>
      <c r="H113" s="256">
        <v>6</v>
      </c>
      <c r="I113" s="257"/>
      <c r="J113" s="258">
        <f>ROUND(I113*H113,2)</f>
        <v>0</v>
      </c>
      <c r="K113" s="254" t="s">
        <v>160</v>
      </c>
      <c r="L113" s="259"/>
      <c r="M113" s="260" t="s">
        <v>21</v>
      </c>
      <c r="N113" s="261" t="s">
        <v>43</v>
      </c>
      <c r="O113" s="48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5" t="s">
        <v>166</v>
      </c>
      <c r="AT113" s="25" t="s">
        <v>474</v>
      </c>
      <c r="AU113" s="25" t="s">
        <v>79</v>
      </c>
      <c r="AY113" s="25" t="s">
        <v>148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5" t="s">
        <v>79</v>
      </c>
      <c r="BK113" s="246">
        <f>ROUND(I113*H113,2)</f>
        <v>0</v>
      </c>
      <c r="BL113" s="25" t="s">
        <v>154</v>
      </c>
      <c r="BM113" s="25" t="s">
        <v>212</v>
      </c>
    </row>
    <row r="114" s="1" customFormat="1">
      <c r="B114" s="47"/>
      <c r="C114" s="75"/>
      <c r="D114" s="247" t="s">
        <v>155</v>
      </c>
      <c r="E114" s="75"/>
      <c r="F114" s="248" t="s">
        <v>924</v>
      </c>
      <c r="G114" s="75"/>
      <c r="H114" s="75"/>
      <c r="I114" s="205"/>
      <c r="J114" s="75"/>
      <c r="K114" s="75"/>
      <c r="L114" s="73"/>
      <c r="M114" s="249"/>
      <c r="N114" s="48"/>
      <c r="O114" s="48"/>
      <c r="P114" s="48"/>
      <c r="Q114" s="48"/>
      <c r="R114" s="48"/>
      <c r="S114" s="48"/>
      <c r="T114" s="96"/>
      <c r="AT114" s="25" t="s">
        <v>155</v>
      </c>
      <c r="AU114" s="25" t="s">
        <v>79</v>
      </c>
    </row>
    <row r="115" s="1" customFormat="1" ht="16.5" customHeight="1">
      <c r="B115" s="47"/>
      <c r="C115" s="252" t="s">
        <v>180</v>
      </c>
      <c r="D115" s="252" t="s">
        <v>474</v>
      </c>
      <c r="E115" s="253" t="s">
        <v>925</v>
      </c>
      <c r="F115" s="254" t="s">
        <v>926</v>
      </c>
      <c r="G115" s="255" t="s">
        <v>904</v>
      </c>
      <c r="H115" s="256">
        <v>6</v>
      </c>
      <c r="I115" s="257"/>
      <c r="J115" s="258">
        <f>ROUND(I115*H115,2)</f>
        <v>0</v>
      </c>
      <c r="K115" s="254" t="s">
        <v>160</v>
      </c>
      <c r="L115" s="259"/>
      <c r="M115" s="260" t="s">
        <v>21</v>
      </c>
      <c r="N115" s="261" t="s">
        <v>43</v>
      </c>
      <c r="O115" s="48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5" t="s">
        <v>166</v>
      </c>
      <c r="AT115" s="25" t="s">
        <v>474</v>
      </c>
      <c r="AU115" s="25" t="s">
        <v>79</v>
      </c>
      <c r="AY115" s="25" t="s">
        <v>148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5" t="s">
        <v>79</v>
      </c>
      <c r="BK115" s="246">
        <f>ROUND(I115*H115,2)</f>
        <v>0</v>
      </c>
      <c r="BL115" s="25" t="s">
        <v>154</v>
      </c>
      <c r="BM115" s="25" t="s">
        <v>216</v>
      </c>
    </row>
    <row r="116" s="1" customFormat="1">
      <c r="B116" s="47"/>
      <c r="C116" s="75"/>
      <c r="D116" s="247" t="s">
        <v>155</v>
      </c>
      <c r="E116" s="75"/>
      <c r="F116" s="248" t="s">
        <v>926</v>
      </c>
      <c r="G116" s="75"/>
      <c r="H116" s="75"/>
      <c r="I116" s="205"/>
      <c r="J116" s="75"/>
      <c r="K116" s="75"/>
      <c r="L116" s="73"/>
      <c r="M116" s="249"/>
      <c r="N116" s="48"/>
      <c r="O116" s="48"/>
      <c r="P116" s="48"/>
      <c r="Q116" s="48"/>
      <c r="R116" s="48"/>
      <c r="S116" s="48"/>
      <c r="T116" s="96"/>
      <c r="AT116" s="25" t="s">
        <v>155</v>
      </c>
      <c r="AU116" s="25" t="s">
        <v>79</v>
      </c>
    </row>
    <row r="117" s="1" customFormat="1" ht="16.5" customHeight="1">
      <c r="B117" s="47"/>
      <c r="C117" s="252" t="s">
        <v>213</v>
      </c>
      <c r="D117" s="252" t="s">
        <v>474</v>
      </c>
      <c r="E117" s="253" t="s">
        <v>927</v>
      </c>
      <c r="F117" s="254" t="s">
        <v>928</v>
      </c>
      <c r="G117" s="255" t="s">
        <v>904</v>
      </c>
      <c r="H117" s="256">
        <v>20</v>
      </c>
      <c r="I117" s="257"/>
      <c r="J117" s="258">
        <f>ROUND(I117*H117,2)</f>
        <v>0</v>
      </c>
      <c r="K117" s="254" t="s">
        <v>160</v>
      </c>
      <c r="L117" s="259"/>
      <c r="M117" s="260" t="s">
        <v>21</v>
      </c>
      <c r="N117" s="261" t="s">
        <v>43</v>
      </c>
      <c r="O117" s="48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5" t="s">
        <v>166</v>
      </c>
      <c r="AT117" s="25" t="s">
        <v>474</v>
      </c>
      <c r="AU117" s="25" t="s">
        <v>79</v>
      </c>
      <c r="AY117" s="25" t="s">
        <v>148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5" t="s">
        <v>79</v>
      </c>
      <c r="BK117" s="246">
        <f>ROUND(I117*H117,2)</f>
        <v>0</v>
      </c>
      <c r="BL117" s="25" t="s">
        <v>154</v>
      </c>
      <c r="BM117" s="25" t="s">
        <v>219</v>
      </c>
    </row>
    <row r="118" s="1" customFormat="1">
      <c r="B118" s="47"/>
      <c r="C118" s="75"/>
      <c r="D118" s="247" t="s">
        <v>155</v>
      </c>
      <c r="E118" s="75"/>
      <c r="F118" s="248" t="s">
        <v>928</v>
      </c>
      <c r="G118" s="75"/>
      <c r="H118" s="75"/>
      <c r="I118" s="205"/>
      <c r="J118" s="75"/>
      <c r="K118" s="75"/>
      <c r="L118" s="73"/>
      <c r="M118" s="249"/>
      <c r="N118" s="48"/>
      <c r="O118" s="48"/>
      <c r="P118" s="48"/>
      <c r="Q118" s="48"/>
      <c r="R118" s="48"/>
      <c r="S118" s="48"/>
      <c r="T118" s="96"/>
      <c r="AT118" s="25" t="s">
        <v>155</v>
      </c>
      <c r="AU118" s="25" t="s">
        <v>79</v>
      </c>
    </row>
    <row r="119" s="1" customFormat="1" ht="16.5" customHeight="1">
      <c r="B119" s="47"/>
      <c r="C119" s="252" t="s">
        <v>184</v>
      </c>
      <c r="D119" s="252" t="s">
        <v>474</v>
      </c>
      <c r="E119" s="253" t="s">
        <v>929</v>
      </c>
      <c r="F119" s="254" t="s">
        <v>930</v>
      </c>
      <c r="G119" s="255" t="s">
        <v>904</v>
      </c>
      <c r="H119" s="256">
        <v>20</v>
      </c>
      <c r="I119" s="257"/>
      <c r="J119" s="258">
        <f>ROUND(I119*H119,2)</f>
        <v>0</v>
      </c>
      <c r="K119" s="254" t="s">
        <v>160</v>
      </c>
      <c r="L119" s="259"/>
      <c r="M119" s="260" t="s">
        <v>21</v>
      </c>
      <c r="N119" s="261" t="s">
        <v>43</v>
      </c>
      <c r="O119" s="48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5" t="s">
        <v>166</v>
      </c>
      <c r="AT119" s="25" t="s">
        <v>474</v>
      </c>
      <c r="AU119" s="25" t="s">
        <v>79</v>
      </c>
      <c r="AY119" s="25" t="s">
        <v>148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5" t="s">
        <v>79</v>
      </c>
      <c r="BK119" s="246">
        <f>ROUND(I119*H119,2)</f>
        <v>0</v>
      </c>
      <c r="BL119" s="25" t="s">
        <v>154</v>
      </c>
      <c r="BM119" s="25" t="s">
        <v>223</v>
      </c>
    </row>
    <row r="120" s="1" customFormat="1">
      <c r="B120" s="47"/>
      <c r="C120" s="75"/>
      <c r="D120" s="247" t="s">
        <v>155</v>
      </c>
      <c r="E120" s="75"/>
      <c r="F120" s="248" t="s">
        <v>930</v>
      </c>
      <c r="G120" s="75"/>
      <c r="H120" s="75"/>
      <c r="I120" s="205"/>
      <c r="J120" s="75"/>
      <c r="K120" s="75"/>
      <c r="L120" s="73"/>
      <c r="M120" s="249"/>
      <c r="N120" s="48"/>
      <c r="O120" s="48"/>
      <c r="P120" s="48"/>
      <c r="Q120" s="48"/>
      <c r="R120" s="48"/>
      <c r="S120" s="48"/>
      <c r="T120" s="96"/>
      <c r="AT120" s="25" t="s">
        <v>155</v>
      </c>
      <c r="AU120" s="25" t="s">
        <v>79</v>
      </c>
    </row>
    <row r="121" s="1" customFormat="1" ht="16.5" customHeight="1">
      <c r="B121" s="47"/>
      <c r="C121" s="252" t="s">
        <v>220</v>
      </c>
      <c r="D121" s="252" t="s">
        <v>474</v>
      </c>
      <c r="E121" s="253" t="s">
        <v>931</v>
      </c>
      <c r="F121" s="254" t="s">
        <v>932</v>
      </c>
      <c r="G121" s="255" t="s">
        <v>904</v>
      </c>
      <c r="H121" s="256">
        <v>20</v>
      </c>
      <c r="I121" s="257"/>
      <c r="J121" s="258">
        <f>ROUND(I121*H121,2)</f>
        <v>0</v>
      </c>
      <c r="K121" s="254" t="s">
        <v>160</v>
      </c>
      <c r="L121" s="259"/>
      <c r="M121" s="260" t="s">
        <v>21</v>
      </c>
      <c r="N121" s="261" t="s">
        <v>43</v>
      </c>
      <c r="O121" s="48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5" t="s">
        <v>166</v>
      </c>
      <c r="AT121" s="25" t="s">
        <v>474</v>
      </c>
      <c r="AU121" s="25" t="s">
        <v>79</v>
      </c>
      <c r="AY121" s="25" t="s">
        <v>148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5" t="s">
        <v>79</v>
      </c>
      <c r="BK121" s="246">
        <f>ROUND(I121*H121,2)</f>
        <v>0</v>
      </c>
      <c r="BL121" s="25" t="s">
        <v>154</v>
      </c>
      <c r="BM121" s="25" t="s">
        <v>228</v>
      </c>
    </row>
    <row r="122" s="1" customFormat="1">
      <c r="B122" s="47"/>
      <c r="C122" s="75"/>
      <c r="D122" s="247" t="s">
        <v>155</v>
      </c>
      <c r="E122" s="75"/>
      <c r="F122" s="248" t="s">
        <v>932</v>
      </c>
      <c r="G122" s="75"/>
      <c r="H122" s="75"/>
      <c r="I122" s="205"/>
      <c r="J122" s="75"/>
      <c r="K122" s="75"/>
      <c r="L122" s="73"/>
      <c r="M122" s="249"/>
      <c r="N122" s="48"/>
      <c r="O122" s="48"/>
      <c r="P122" s="48"/>
      <c r="Q122" s="48"/>
      <c r="R122" s="48"/>
      <c r="S122" s="48"/>
      <c r="T122" s="96"/>
      <c r="AT122" s="25" t="s">
        <v>155</v>
      </c>
      <c r="AU122" s="25" t="s">
        <v>79</v>
      </c>
    </row>
    <row r="123" s="1" customFormat="1" ht="16.5" customHeight="1">
      <c r="B123" s="47"/>
      <c r="C123" s="252" t="s">
        <v>187</v>
      </c>
      <c r="D123" s="252" t="s">
        <v>474</v>
      </c>
      <c r="E123" s="253" t="s">
        <v>933</v>
      </c>
      <c r="F123" s="254" t="s">
        <v>934</v>
      </c>
      <c r="G123" s="255" t="s">
        <v>159</v>
      </c>
      <c r="H123" s="256">
        <v>60</v>
      </c>
      <c r="I123" s="257"/>
      <c r="J123" s="258">
        <f>ROUND(I123*H123,2)</f>
        <v>0</v>
      </c>
      <c r="K123" s="254" t="s">
        <v>160</v>
      </c>
      <c r="L123" s="259"/>
      <c r="M123" s="260" t="s">
        <v>21</v>
      </c>
      <c r="N123" s="261" t="s">
        <v>43</v>
      </c>
      <c r="O123" s="48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AR123" s="25" t="s">
        <v>166</v>
      </c>
      <c r="AT123" s="25" t="s">
        <v>474</v>
      </c>
      <c r="AU123" s="25" t="s">
        <v>79</v>
      </c>
      <c r="AY123" s="25" t="s">
        <v>148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5" t="s">
        <v>79</v>
      </c>
      <c r="BK123" s="246">
        <f>ROUND(I123*H123,2)</f>
        <v>0</v>
      </c>
      <c r="BL123" s="25" t="s">
        <v>154</v>
      </c>
      <c r="BM123" s="25" t="s">
        <v>231</v>
      </c>
    </row>
    <row r="124" s="1" customFormat="1">
      <c r="B124" s="47"/>
      <c r="C124" s="75"/>
      <c r="D124" s="247" t="s">
        <v>155</v>
      </c>
      <c r="E124" s="75"/>
      <c r="F124" s="248" t="s">
        <v>934</v>
      </c>
      <c r="G124" s="75"/>
      <c r="H124" s="75"/>
      <c r="I124" s="205"/>
      <c r="J124" s="75"/>
      <c r="K124" s="75"/>
      <c r="L124" s="73"/>
      <c r="M124" s="249"/>
      <c r="N124" s="48"/>
      <c r="O124" s="48"/>
      <c r="P124" s="48"/>
      <c r="Q124" s="48"/>
      <c r="R124" s="48"/>
      <c r="S124" s="48"/>
      <c r="T124" s="96"/>
      <c r="AT124" s="25" t="s">
        <v>155</v>
      </c>
      <c r="AU124" s="25" t="s">
        <v>79</v>
      </c>
    </row>
    <row r="125" s="1" customFormat="1" ht="16.5" customHeight="1">
      <c r="B125" s="47"/>
      <c r="C125" s="252" t="s">
        <v>9</v>
      </c>
      <c r="D125" s="252" t="s">
        <v>474</v>
      </c>
      <c r="E125" s="253" t="s">
        <v>935</v>
      </c>
      <c r="F125" s="254" t="s">
        <v>936</v>
      </c>
      <c r="G125" s="255" t="s">
        <v>159</v>
      </c>
      <c r="H125" s="256">
        <v>20</v>
      </c>
      <c r="I125" s="257"/>
      <c r="J125" s="258">
        <f>ROUND(I125*H125,2)</f>
        <v>0</v>
      </c>
      <c r="K125" s="254" t="s">
        <v>160</v>
      </c>
      <c r="L125" s="259"/>
      <c r="M125" s="260" t="s">
        <v>21</v>
      </c>
      <c r="N125" s="261" t="s">
        <v>43</v>
      </c>
      <c r="O125" s="48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AR125" s="25" t="s">
        <v>166</v>
      </c>
      <c r="AT125" s="25" t="s">
        <v>474</v>
      </c>
      <c r="AU125" s="25" t="s">
        <v>79</v>
      </c>
      <c r="AY125" s="25" t="s">
        <v>148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5" t="s">
        <v>79</v>
      </c>
      <c r="BK125" s="246">
        <f>ROUND(I125*H125,2)</f>
        <v>0</v>
      </c>
      <c r="BL125" s="25" t="s">
        <v>154</v>
      </c>
      <c r="BM125" s="25" t="s">
        <v>234</v>
      </c>
    </row>
    <row r="126" s="1" customFormat="1">
      <c r="B126" s="47"/>
      <c r="C126" s="75"/>
      <c r="D126" s="247" t="s">
        <v>155</v>
      </c>
      <c r="E126" s="75"/>
      <c r="F126" s="248" t="s">
        <v>936</v>
      </c>
      <c r="G126" s="75"/>
      <c r="H126" s="75"/>
      <c r="I126" s="205"/>
      <c r="J126" s="75"/>
      <c r="K126" s="75"/>
      <c r="L126" s="73"/>
      <c r="M126" s="249"/>
      <c r="N126" s="48"/>
      <c r="O126" s="48"/>
      <c r="P126" s="48"/>
      <c r="Q126" s="48"/>
      <c r="R126" s="48"/>
      <c r="S126" s="48"/>
      <c r="T126" s="96"/>
      <c r="AT126" s="25" t="s">
        <v>155</v>
      </c>
      <c r="AU126" s="25" t="s">
        <v>79</v>
      </c>
    </row>
    <row r="127" s="1" customFormat="1" ht="16.5" customHeight="1">
      <c r="B127" s="47"/>
      <c r="C127" s="252" t="s">
        <v>191</v>
      </c>
      <c r="D127" s="252" t="s">
        <v>474</v>
      </c>
      <c r="E127" s="253" t="s">
        <v>937</v>
      </c>
      <c r="F127" s="254" t="s">
        <v>938</v>
      </c>
      <c r="G127" s="255" t="s">
        <v>159</v>
      </c>
      <c r="H127" s="256">
        <v>20</v>
      </c>
      <c r="I127" s="257"/>
      <c r="J127" s="258">
        <f>ROUND(I127*H127,2)</f>
        <v>0</v>
      </c>
      <c r="K127" s="254" t="s">
        <v>160</v>
      </c>
      <c r="L127" s="259"/>
      <c r="M127" s="260" t="s">
        <v>21</v>
      </c>
      <c r="N127" s="261" t="s">
        <v>43</v>
      </c>
      <c r="O127" s="48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AR127" s="25" t="s">
        <v>166</v>
      </c>
      <c r="AT127" s="25" t="s">
        <v>474</v>
      </c>
      <c r="AU127" s="25" t="s">
        <v>79</v>
      </c>
      <c r="AY127" s="25" t="s">
        <v>148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5" t="s">
        <v>79</v>
      </c>
      <c r="BK127" s="246">
        <f>ROUND(I127*H127,2)</f>
        <v>0</v>
      </c>
      <c r="BL127" s="25" t="s">
        <v>154</v>
      </c>
      <c r="BM127" s="25" t="s">
        <v>238</v>
      </c>
    </row>
    <row r="128" s="1" customFormat="1">
      <c r="B128" s="47"/>
      <c r="C128" s="75"/>
      <c r="D128" s="247" t="s">
        <v>155</v>
      </c>
      <c r="E128" s="75"/>
      <c r="F128" s="248" t="s">
        <v>938</v>
      </c>
      <c r="G128" s="75"/>
      <c r="H128" s="75"/>
      <c r="I128" s="205"/>
      <c r="J128" s="75"/>
      <c r="K128" s="75"/>
      <c r="L128" s="73"/>
      <c r="M128" s="249"/>
      <c r="N128" s="48"/>
      <c r="O128" s="48"/>
      <c r="P128" s="48"/>
      <c r="Q128" s="48"/>
      <c r="R128" s="48"/>
      <c r="S128" s="48"/>
      <c r="T128" s="96"/>
      <c r="AT128" s="25" t="s">
        <v>155</v>
      </c>
      <c r="AU128" s="25" t="s">
        <v>79</v>
      </c>
    </row>
    <row r="129" s="1" customFormat="1" ht="25.5" customHeight="1">
      <c r="B129" s="47"/>
      <c r="C129" s="252" t="s">
        <v>235</v>
      </c>
      <c r="D129" s="252" t="s">
        <v>474</v>
      </c>
      <c r="E129" s="253" t="s">
        <v>939</v>
      </c>
      <c r="F129" s="254" t="s">
        <v>940</v>
      </c>
      <c r="G129" s="255" t="s">
        <v>904</v>
      </c>
      <c r="H129" s="256">
        <v>20</v>
      </c>
      <c r="I129" s="257"/>
      <c r="J129" s="258">
        <f>ROUND(I129*H129,2)</f>
        <v>0</v>
      </c>
      <c r="K129" s="254" t="s">
        <v>160</v>
      </c>
      <c r="L129" s="259"/>
      <c r="M129" s="260" t="s">
        <v>21</v>
      </c>
      <c r="N129" s="261" t="s">
        <v>43</v>
      </c>
      <c r="O129" s="48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5" t="s">
        <v>166</v>
      </c>
      <c r="AT129" s="25" t="s">
        <v>474</v>
      </c>
      <c r="AU129" s="25" t="s">
        <v>79</v>
      </c>
      <c r="AY129" s="25" t="s">
        <v>148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5" t="s">
        <v>79</v>
      </c>
      <c r="BK129" s="246">
        <f>ROUND(I129*H129,2)</f>
        <v>0</v>
      </c>
      <c r="BL129" s="25" t="s">
        <v>154</v>
      </c>
      <c r="BM129" s="25" t="s">
        <v>241</v>
      </c>
    </row>
    <row r="130" s="1" customFormat="1">
      <c r="B130" s="47"/>
      <c r="C130" s="75"/>
      <c r="D130" s="247" t="s">
        <v>155</v>
      </c>
      <c r="E130" s="75"/>
      <c r="F130" s="248" t="s">
        <v>940</v>
      </c>
      <c r="G130" s="75"/>
      <c r="H130" s="75"/>
      <c r="I130" s="205"/>
      <c r="J130" s="75"/>
      <c r="K130" s="75"/>
      <c r="L130" s="73"/>
      <c r="M130" s="249"/>
      <c r="N130" s="48"/>
      <c r="O130" s="48"/>
      <c r="P130" s="48"/>
      <c r="Q130" s="48"/>
      <c r="R130" s="48"/>
      <c r="S130" s="48"/>
      <c r="T130" s="96"/>
      <c r="AT130" s="25" t="s">
        <v>155</v>
      </c>
      <c r="AU130" s="25" t="s">
        <v>79</v>
      </c>
    </row>
    <row r="131" s="1" customFormat="1" ht="16.5" customHeight="1">
      <c r="B131" s="47"/>
      <c r="C131" s="252" t="s">
        <v>197</v>
      </c>
      <c r="D131" s="252" t="s">
        <v>474</v>
      </c>
      <c r="E131" s="253" t="s">
        <v>941</v>
      </c>
      <c r="F131" s="254" t="s">
        <v>942</v>
      </c>
      <c r="G131" s="255" t="s">
        <v>904</v>
      </c>
      <c r="H131" s="256">
        <v>5</v>
      </c>
      <c r="I131" s="257"/>
      <c r="J131" s="258">
        <f>ROUND(I131*H131,2)</f>
        <v>0</v>
      </c>
      <c r="K131" s="254" t="s">
        <v>160</v>
      </c>
      <c r="L131" s="259"/>
      <c r="M131" s="260" t="s">
        <v>21</v>
      </c>
      <c r="N131" s="261" t="s">
        <v>43</v>
      </c>
      <c r="O131" s="48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5" t="s">
        <v>166</v>
      </c>
      <c r="AT131" s="25" t="s">
        <v>474</v>
      </c>
      <c r="AU131" s="25" t="s">
        <v>79</v>
      </c>
      <c r="AY131" s="25" t="s">
        <v>148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5" t="s">
        <v>79</v>
      </c>
      <c r="BK131" s="246">
        <f>ROUND(I131*H131,2)</f>
        <v>0</v>
      </c>
      <c r="BL131" s="25" t="s">
        <v>154</v>
      </c>
      <c r="BM131" s="25" t="s">
        <v>248</v>
      </c>
    </row>
    <row r="132" s="1" customFormat="1">
      <c r="B132" s="47"/>
      <c r="C132" s="75"/>
      <c r="D132" s="247" t="s">
        <v>155</v>
      </c>
      <c r="E132" s="75"/>
      <c r="F132" s="248" t="s">
        <v>942</v>
      </c>
      <c r="G132" s="75"/>
      <c r="H132" s="75"/>
      <c r="I132" s="205"/>
      <c r="J132" s="75"/>
      <c r="K132" s="75"/>
      <c r="L132" s="73"/>
      <c r="M132" s="249"/>
      <c r="N132" s="48"/>
      <c r="O132" s="48"/>
      <c r="P132" s="48"/>
      <c r="Q132" s="48"/>
      <c r="R132" s="48"/>
      <c r="S132" s="48"/>
      <c r="T132" s="96"/>
      <c r="AT132" s="25" t="s">
        <v>155</v>
      </c>
      <c r="AU132" s="25" t="s">
        <v>79</v>
      </c>
    </row>
    <row r="133" s="1" customFormat="1" ht="16.5" customHeight="1">
      <c r="B133" s="47"/>
      <c r="C133" s="252" t="s">
        <v>244</v>
      </c>
      <c r="D133" s="252" t="s">
        <v>474</v>
      </c>
      <c r="E133" s="253" t="s">
        <v>943</v>
      </c>
      <c r="F133" s="254" t="s">
        <v>944</v>
      </c>
      <c r="G133" s="255" t="s">
        <v>904</v>
      </c>
      <c r="H133" s="256">
        <v>14</v>
      </c>
      <c r="I133" s="257"/>
      <c r="J133" s="258">
        <f>ROUND(I133*H133,2)</f>
        <v>0</v>
      </c>
      <c r="K133" s="254" t="s">
        <v>160</v>
      </c>
      <c r="L133" s="259"/>
      <c r="M133" s="260" t="s">
        <v>21</v>
      </c>
      <c r="N133" s="261" t="s">
        <v>43</v>
      </c>
      <c r="O133" s="48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5" t="s">
        <v>166</v>
      </c>
      <c r="AT133" s="25" t="s">
        <v>474</v>
      </c>
      <c r="AU133" s="25" t="s">
        <v>79</v>
      </c>
      <c r="AY133" s="25" t="s">
        <v>148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5" t="s">
        <v>79</v>
      </c>
      <c r="BK133" s="246">
        <f>ROUND(I133*H133,2)</f>
        <v>0</v>
      </c>
      <c r="BL133" s="25" t="s">
        <v>154</v>
      </c>
      <c r="BM133" s="25" t="s">
        <v>251</v>
      </c>
    </row>
    <row r="134" s="1" customFormat="1">
      <c r="B134" s="47"/>
      <c r="C134" s="75"/>
      <c r="D134" s="247" t="s">
        <v>155</v>
      </c>
      <c r="E134" s="75"/>
      <c r="F134" s="248" t="s">
        <v>944</v>
      </c>
      <c r="G134" s="75"/>
      <c r="H134" s="75"/>
      <c r="I134" s="205"/>
      <c r="J134" s="75"/>
      <c r="K134" s="75"/>
      <c r="L134" s="73"/>
      <c r="M134" s="249"/>
      <c r="N134" s="48"/>
      <c r="O134" s="48"/>
      <c r="P134" s="48"/>
      <c r="Q134" s="48"/>
      <c r="R134" s="48"/>
      <c r="S134" s="48"/>
      <c r="T134" s="96"/>
      <c r="AT134" s="25" t="s">
        <v>155</v>
      </c>
      <c r="AU134" s="25" t="s">
        <v>79</v>
      </c>
    </row>
    <row r="135" s="1" customFormat="1" ht="16.5" customHeight="1">
      <c r="B135" s="47"/>
      <c r="C135" s="252" t="s">
        <v>201</v>
      </c>
      <c r="D135" s="252" t="s">
        <v>474</v>
      </c>
      <c r="E135" s="253" t="s">
        <v>945</v>
      </c>
      <c r="F135" s="254" t="s">
        <v>946</v>
      </c>
      <c r="G135" s="255" t="s">
        <v>904</v>
      </c>
      <c r="H135" s="256">
        <v>2</v>
      </c>
      <c r="I135" s="257"/>
      <c r="J135" s="258">
        <f>ROUND(I135*H135,2)</f>
        <v>0</v>
      </c>
      <c r="K135" s="254" t="s">
        <v>160</v>
      </c>
      <c r="L135" s="259"/>
      <c r="M135" s="260" t="s">
        <v>21</v>
      </c>
      <c r="N135" s="261" t="s">
        <v>43</v>
      </c>
      <c r="O135" s="48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5" t="s">
        <v>166</v>
      </c>
      <c r="AT135" s="25" t="s">
        <v>474</v>
      </c>
      <c r="AU135" s="25" t="s">
        <v>79</v>
      </c>
      <c r="AY135" s="25" t="s">
        <v>148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5" t="s">
        <v>79</v>
      </c>
      <c r="BK135" s="246">
        <f>ROUND(I135*H135,2)</f>
        <v>0</v>
      </c>
      <c r="BL135" s="25" t="s">
        <v>154</v>
      </c>
      <c r="BM135" s="25" t="s">
        <v>255</v>
      </c>
    </row>
    <row r="136" s="1" customFormat="1">
      <c r="B136" s="47"/>
      <c r="C136" s="75"/>
      <c r="D136" s="247" t="s">
        <v>155</v>
      </c>
      <c r="E136" s="75"/>
      <c r="F136" s="248" t="s">
        <v>946</v>
      </c>
      <c r="G136" s="75"/>
      <c r="H136" s="75"/>
      <c r="I136" s="205"/>
      <c r="J136" s="75"/>
      <c r="K136" s="75"/>
      <c r="L136" s="73"/>
      <c r="M136" s="249"/>
      <c r="N136" s="48"/>
      <c r="O136" s="48"/>
      <c r="P136" s="48"/>
      <c r="Q136" s="48"/>
      <c r="R136" s="48"/>
      <c r="S136" s="48"/>
      <c r="T136" s="96"/>
      <c r="AT136" s="25" t="s">
        <v>155</v>
      </c>
      <c r="AU136" s="25" t="s">
        <v>79</v>
      </c>
    </row>
    <row r="137" s="1" customFormat="1" ht="16.5" customHeight="1">
      <c r="B137" s="47"/>
      <c r="C137" s="252" t="s">
        <v>252</v>
      </c>
      <c r="D137" s="252" t="s">
        <v>474</v>
      </c>
      <c r="E137" s="253" t="s">
        <v>947</v>
      </c>
      <c r="F137" s="254" t="s">
        <v>948</v>
      </c>
      <c r="G137" s="255" t="s">
        <v>904</v>
      </c>
      <c r="H137" s="256">
        <v>1</v>
      </c>
      <c r="I137" s="257"/>
      <c r="J137" s="258">
        <f>ROUND(I137*H137,2)</f>
        <v>0</v>
      </c>
      <c r="K137" s="254" t="s">
        <v>160</v>
      </c>
      <c r="L137" s="259"/>
      <c r="M137" s="260" t="s">
        <v>21</v>
      </c>
      <c r="N137" s="261" t="s">
        <v>43</v>
      </c>
      <c r="O137" s="48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5" t="s">
        <v>166</v>
      </c>
      <c r="AT137" s="25" t="s">
        <v>474</v>
      </c>
      <c r="AU137" s="25" t="s">
        <v>79</v>
      </c>
      <c r="AY137" s="25" t="s">
        <v>148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5" t="s">
        <v>79</v>
      </c>
      <c r="BK137" s="246">
        <f>ROUND(I137*H137,2)</f>
        <v>0</v>
      </c>
      <c r="BL137" s="25" t="s">
        <v>154</v>
      </c>
      <c r="BM137" s="25" t="s">
        <v>258</v>
      </c>
    </row>
    <row r="138" s="1" customFormat="1">
      <c r="B138" s="47"/>
      <c r="C138" s="75"/>
      <c r="D138" s="247" t="s">
        <v>155</v>
      </c>
      <c r="E138" s="75"/>
      <c r="F138" s="248" t="s">
        <v>948</v>
      </c>
      <c r="G138" s="75"/>
      <c r="H138" s="75"/>
      <c r="I138" s="205"/>
      <c r="J138" s="75"/>
      <c r="K138" s="75"/>
      <c r="L138" s="73"/>
      <c r="M138" s="249"/>
      <c r="N138" s="48"/>
      <c r="O138" s="48"/>
      <c r="P138" s="48"/>
      <c r="Q138" s="48"/>
      <c r="R138" s="48"/>
      <c r="S138" s="48"/>
      <c r="T138" s="96"/>
      <c r="AT138" s="25" t="s">
        <v>155</v>
      </c>
      <c r="AU138" s="25" t="s">
        <v>79</v>
      </c>
    </row>
    <row r="139" s="1" customFormat="1" ht="16.5" customHeight="1">
      <c r="B139" s="47"/>
      <c r="C139" s="252" t="s">
        <v>204</v>
      </c>
      <c r="D139" s="252" t="s">
        <v>474</v>
      </c>
      <c r="E139" s="253" t="s">
        <v>949</v>
      </c>
      <c r="F139" s="254" t="s">
        <v>950</v>
      </c>
      <c r="G139" s="255" t="s">
        <v>904</v>
      </c>
      <c r="H139" s="256">
        <v>1</v>
      </c>
      <c r="I139" s="257"/>
      <c r="J139" s="258">
        <f>ROUND(I139*H139,2)</f>
        <v>0</v>
      </c>
      <c r="K139" s="254" t="s">
        <v>160</v>
      </c>
      <c r="L139" s="259"/>
      <c r="M139" s="260" t="s">
        <v>21</v>
      </c>
      <c r="N139" s="261" t="s">
        <v>43</v>
      </c>
      <c r="O139" s="48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5" t="s">
        <v>166</v>
      </c>
      <c r="AT139" s="25" t="s">
        <v>474</v>
      </c>
      <c r="AU139" s="25" t="s">
        <v>79</v>
      </c>
      <c r="AY139" s="25" t="s">
        <v>148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5" t="s">
        <v>79</v>
      </c>
      <c r="BK139" s="246">
        <f>ROUND(I139*H139,2)</f>
        <v>0</v>
      </c>
      <c r="BL139" s="25" t="s">
        <v>154</v>
      </c>
      <c r="BM139" s="25" t="s">
        <v>264</v>
      </c>
    </row>
    <row r="140" s="1" customFormat="1">
      <c r="B140" s="47"/>
      <c r="C140" s="75"/>
      <c r="D140" s="247" t="s">
        <v>155</v>
      </c>
      <c r="E140" s="75"/>
      <c r="F140" s="248" t="s">
        <v>950</v>
      </c>
      <c r="G140" s="75"/>
      <c r="H140" s="75"/>
      <c r="I140" s="205"/>
      <c r="J140" s="75"/>
      <c r="K140" s="75"/>
      <c r="L140" s="73"/>
      <c r="M140" s="249"/>
      <c r="N140" s="48"/>
      <c r="O140" s="48"/>
      <c r="P140" s="48"/>
      <c r="Q140" s="48"/>
      <c r="R140" s="48"/>
      <c r="S140" s="48"/>
      <c r="T140" s="96"/>
      <c r="AT140" s="25" t="s">
        <v>155</v>
      </c>
      <c r="AU140" s="25" t="s">
        <v>79</v>
      </c>
    </row>
    <row r="141" s="1" customFormat="1" ht="25.5" customHeight="1">
      <c r="B141" s="47"/>
      <c r="C141" s="252" t="s">
        <v>261</v>
      </c>
      <c r="D141" s="252" t="s">
        <v>474</v>
      </c>
      <c r="E141" s="253" t="s">
        <v>951</v>
      </c>
      <c r="F141" s="254" t="s">
        <v>952</v>
      </c>
      <c r="G141" s="255" t="s">
        <v>904</v>
      </c>
      <c r="H141" s="256">
        <v>1</v>
      </c>
      <c r="I141" s="257"/>
      <c r="J141" s="258">
        <f>ROUND(I141*H141,2)</f>
        <v>0</v>
      </c>
      <c r="K141" s="254" t="s">
        <v>160</v>
      </c>
      <c r="L141" s="259"/>
      <c r="M141" s="260" t="s">
        <v>21</v>
      </c>
      <c r="N141" s="261" t="s">
        <v>43</v>
      </c>
      <c r="O141" s="48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5" t="s">
        <v>166</v>
      </c>
      <c r="AT141" s="25" t="s">
        <v>474</v>
      </c>
      <c r="AU141" s="25" t="s">
        <v>79</v>
      </c>
      <c r="AY141" s="25" t="s">
        <v>148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5" t="s">
        <v>79</v>
      </c>
      <c r="BK141" s="246">
        <f>ROUND(I141*H141,2)</f>
        <v>0</v>
      </c>
      <c r="BL141" s="25" t="s">
        <v>154</v>
      </c>
      <c r="BM141" s="25" t="s">
        <v>267</v>
      </c>
    </row>
    <row r="142" s="1" customFormat="1">
      <c r="B142" s="47"/>
      <c r="C142" s="75"/>
      <c r="D142" s="247" t="s">
        <v>155</v>
      </c>
      <c r="E142" s="75"/>
      <c r="F142" s="248" t="s">
        <v>952</v>
      </c>
      <c r="G142" s="75"/>
      <c r="H142" s="75"/>
      <c r="I142" s="205"/>
      <c r="J142" s="75"/>
      <c r="K142" s="75"/>
      <c r="L142" s="73"/>
      <c r="M142" s="249"/>
      <c r="N142" s="48"/>
      <c r="O142" s="48"/>
      <c r="P142" s="48"/>
      <c r="Q142" s="48"/>
      <c r="R142" s="48"/>
      <c r="S142" s="48"/>
      <c r="T142" s="96"/>
      <c r="AT142" s="25" t="s">
        <v>155</v>
      </c>
      <c r="AU142" s="25" t="s">
        <v>79</v>
      </c>
    </row>
    <row r="143" s="1" customFormat="1" ht="16.5" customHeight="1">
      <c r="B143" s="47"/>
      <c r="C143" s="252" t="s">
        <v>209</v>
      </c>
      <c r="D143" s="252" t="s">
        <v>474</v>
      </c>
      <c r="E143" s="253" t="s">
        <v>953</v>
      </c>
      <c r="F143" s="254" t="s">
        <v>954</v>
      </c>
      <c r="G143" s="255" t="s">
        <v>904</v>
      </c>
      <c r="H143" s="256">
        <v>1</v>
      </c>
      <c r="I143" s="257"/>
      <c r="J143" s="258">
        <f>ROUND(I143*H143,2)</f>
        <v>0</v>
      </c>
      <c r="K143" s="254" t="s">
        <v>160</v>
      </c>
      <c r="L143" s="259"/>
      <c r="M143" s="260" t="s">
        <v>21</v>
      </c>
      <c r="N143" s="261" t="s">
        <v>43</v>
      </c>
      <c r="O143" s="48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5" t="s">
        <v>166</v>
      </c>
      <c r="AT143" s="25" t="s">
        <v>474</v>
      </c>
      <c r="AU143" s="25" t="s">
        <v>79</v>
      </c>
      <c r="AY143" s="25" t="s">
        <v>148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5" t="s">
        <v>79</v>
      </c>
      <c r="BK143" s="246">
        <f>ROUND(I143*H143,2)</f>
        <v>0</v>
      </c>
      <c r="BL143" s="25" t="s">
        <v>154</v>
      </c>
      <c r="BM143" s="25" t="s">
        <v>271</v>
      </c>
    </row>
    <row r="144" s="1" customFormat="1">
      <c r="B144" s="47"/>
      <c r="C144" s="75"/>
      <c r="D144" s="247" t="s">
        <v>155</v>
      </c>
      <c r="E144" s="75"/>
      <c r="F144" s="248" t="s">
        <v>954</v>
      </c>
      <c r="G144" s="75"/>
      <c r="H144" s="75"/>
      <c r="I144" s="205"/>
      <c r="J144" s="75"/>
      <c r="K144" s="75"/>
      <c r="L144" s="73"/>
      <c r="M144" s="249"/>
      <c r="N144" s="48"/>
      <c r="O144" s="48"/>
      <c r="P144" s="48"/>
      <c r="Q144" s="48"/>
      <c r="R144" s="48"/>
      <c r="S144" s="48"/>
      <c r="T144" s="96"/>
      <c r="AT144" s="25" t="s">
        <v>155</v>
      </c>
      <c r="AU144" s="25" t="s">
        <v>79</v>
      </c>
    </row>
    <row r="145" s="1" customFormat="1" ht="16.5" customHeight="1">
      <c r="B145" s="47"/>
      <c r="C145" s="252" t="s">
        <v>268</v>
      </c>
      <c r="D145" s="252" t="s">
        <v>474</v>
      </c>
      <c r="E145" s="253" t="s">
        <v>955</v>
      </c>
      <c r="F145" s="254" t="s">
        <v>956</v>
      </c>
      <c r="G145" s="255" t="s">
        <v>904</v>
      </c>
      <c r="H145" s="256">
        <v>4</v>
      </c>
      <c r="I145" s="257"/>
      <c r="J145" s="258">
        <f>ROUND(I145*H145,2)</f>
        <v>0</v>
      </c>
      <c r="K145" s="254" t="s">
        <v>160</v>
      </c>
      <c r="L145" s="259"/>
      <c r="M145" s="260" t="s">
        <v>21</v>
      </c>
      <c r="N145" s="261" t="s">
        <v>43</v>
      </c>
      <c r="O145" s="48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5" t="s">
        <v>166</v>
      </c>
      <c r="AT145" s="25" t="s">
        <v>474</v>
      </c>
      <c r="AU145" s="25" t="s">
        <v>79</v>
      </c>
      <c r="AY145" s="25" t="s">
        <v>148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5" t="s">
        <v>79</v>
      </c>
      <c r="BK145" s="246">
        <f>ROUND(I145*H145,2)</f>
        <v>0</v>
      </c>
      <c r="BL145" s="25" t="s">
        <v>154</v>
      </c>
      <c r="BM145" s="25" t="s">
        <v>274</v>
      </c>
    </row>
    <row r="146" s="1" customFormat="1">
      <c r="B146" s="47"/>
      <c r="C146" s="75"/>
      <c r="D146" s="247" t="s">
        <v>155</v>
      </c>
      <c r="E146" s="75"/>
      <c r="F146" s="248" t="s">
        <v>956</v>
      </c>
      <c r="G146" s="75"/>
      <c r="H146" s="75"/>
      <c r="I146" s="205"/>
      <c r="J146" s="75"/>
      <c r="K146" s="75"/>
      <c r="L146" s="73"/>
      <c r="M146" s="249"/>
      <c r="N146" s="48"/>
      <c r="O146" s="48"/>
      <c r="P146" s="48"/>
      <c r="Q146" s="48"/>
      <c r="R146" s="48"/>
      <c r="S146" s="48"/>
      <c r="T146" s="96"/>
      <c r="AT146" s="25" t="s">
        <v>155</v>
      </c>
      <c r="AU146" s="25" t="s">
        <v>79</v>
      </c>
    </row>
    <row r="147" s="1" customFormat="1" ht="16.5" customHeight="1">
      <c r="B147" s="47"/>
      <c r="C147" s="252" t="s">
        <v>212</v>
      </c>
      <c r="D147" s="252" t="s">
        <v>474</v>
      </c>
      <c r="E147" s="253" t="s">
        <v>957</v>
      </c>
      <c r="F147" s="254" t="s">
        <v>958</v>
      </c>
      <c r="G147" s="255" t="s">
        <v>904</v>
      </c>
      <c r="H147" s="256">
        <v>2</v>
      </c>
      <c r="I147" s="257"/>
      <c r="J147" s="258">
        <f>ROUND(I147*H147,2)</f>
        <v>0</v>
      </c>
      <c r="K147" s="254" t="s">
        <v>160</v>
      </c>
      <c r="L147" s="259"/>
      <c r="M147" s="260" t="s">
        <v>21</v>
      </c>
      <c r="N147" s="261" t="s">
        <v>43</v>
      </c>
      <c r="O147" s="48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5" t="s">
        <v>166</v>
      </c>
      <c r="AT147" s="25" t="s">
        <v>474</v>
      </c>
      <c r="AU147" s="25" t="s">
        <v>79</v>
      </c>
      <c r="AY147" s="25" t="s">
        <v>148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5" t="s">
        <v>79</v>
      </c>
      <c r="BK147" s="246">
        <f>ROUND(I147*H147,2)</f>
        <v>0</v>
      </c>
      <c r="BL147" s="25" t="s">
        <v>154</v>
      </c>
      <c r="BM147" s="25" t="s">
        <v>278</v>
      </c>
    </row>
    <row r="148" s="1" customFormat="1">
      <c r="B148" s="47"/>
      <c r="C148" s="75"/>
      <c r="D148" s="247" t="s">
        <v>155</v>
      </c>
      <c r="E148" s="75"/>
      <c r="F148" s="248" t="s">
        <v>958</v>
      </c>
      <c r="G148" s="75"/>
      <c r="H148" s="75"/>
      <c r="I148" s="205"/>
      <c r="J148" s="75"/>
      <c r="K148" s="75"/>
      <c r="L148" s="73"/>
      <c r="M148" s="249"/>
      <c r="N148" s="48"/>
      <c r="O148" s="48"/>
      <c r="P148" s="48"/>
      <c r="Q148" s="48"/>
      <c r="R148" s="48"/>
      <c r="S148" s="48"/>
      <c r="T148" s="96"/>
      <c r="AT148" s="25" t="s">
        <v>155</v>
      </c>
      <c r="AU148" s="25" t="s">
        <v>79</v>
      </c>
    </row>
    <row r="149" s="1" customFormat="1" ht="25.5" customHeight="1">
      <c r="B149" s="47"/>
      <c r="C149" s="252" t="s">
        <v>275</v>
      </c>
      <c r="D149" s="252" t="s">
        <v>474</v>
      </c>
      <c r="E149" s="253" t="s">
        <v>959</v>
      </c>
      <c r="F149" s="254" t="s">
        <v>960</v>
      </c>
      <c r="G149" s="255" t="s">
        <v>904</v>
      </c>
      <c r="H149" s="256">
        <v>2</v>
      </c>
      <c r="I149" s="257"/>
      <c r="J149" s="258">
        <f>ROUND(I149*H149,2)</f>
        <v>0</v>
      </c>
      <c r="K149" s="254" t="s">
        <v>160</v>
      </c>
      <c r="L149" s="259"/>
      <c r="M149" s="260" t="s">
        <v>21</v>
      </c>
      <c r="N149" s="261" t="s">
        <v>43</v>
      </c>
      <c r="O149" s="48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5" t="s">
        <v>166</v>
      </c>
      <c r="AT149" s="25" t="s">
        <v>474</v>
      </c>
      <c r="AU149" s="25" t="s">
        <v>79</v>
      </c>
      <c r="AY149" s="25" t="s">
        <v>148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5" t="s">
        <v>79</v>
      </c>
      <c r="BK149" s="246">
        <f>ROUND(I149*H149,2)</f>
        <v>0</v>
      </c>
      <c r="BL149" s="25" t="s">
        <v>154</v>
      </c>
      <c r="BM149" s="25" t="s">
        <v>281</v>
      </c>
    </row>
    <row r="150" s="1" customFormat="1">
      <c r="B150" s="47"/>
      <c r="C150" s="75"/>
      <c r="D150" s="247" t="s">
        <v>155</v>
      </c>
      <c r="E150" s="75"/>
      <c r="F150" s="248" t="s">
        <v>960</v>
      </c>
      <c r="G150" s="75"/>
      <c r="H150" s="75"/>
      <c r="I150" s="205"/>
      <c r="J150" s="75"/>
      <c r="K150" s="75"/>
      <c r="L150" s="73"/>
      <c r="M150" s="249"/>
      <c r="N150" s="48"/>
      <c r="O150" s="48"/>
      <c r="P150" s="48"/>
      <c r="Q150" s="48"/>
      <c r="R150" s="48"/>
      <c r="S150" s="48"/>
      <c r="T150" s="96"/>
      <c r="AT150" s="25" t="s">
        <v>155</v>
      </c>
      <c r="AU150" s="25" t="s">
        <v>79</v>
      </c>
    </row>
    <row r="151" s="1" customFormat="1" ht="16.5" customHeight="1">
      <c r="B151" s="47"/>
      <c r="C151" s="252" t="s">
        <v>216</v>
      </c>
      <c r="D151" s="252" t="s">
        <v>474</v>
      </c>
      <c r="E151" s="253" t="s">
        <v>961</v>
      </c>
      <c r="F151" s="254" t="s">
        <v>962</v>
      </c>
      <c r="G151" s="255" t="s">
        <v>904</v>
      </c>
      <c r="H151" s="256">
        <v>2</v>
      </c>
      <c r="I151" s="257"/>
      <c r="J151" s="258">
        <f>ROUND(I151*H151,2)</f>
        <v>0</v>
      </c>
      <c r="K151" s="254" t="s">
        <v>160</v>
      </c>
      <c r="L151" s="259"/>
      <c r="M151" s="260" t="s">
        <v>21</v>
      </c>
      <c r="N151" s="261" t="s">
        <v>43</v>
      </c>
      <c r="O151" s="48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5" t="s">
        <v>166</v>
      </c>
      <c r="AT151" s="25" t="s">
        <v>474</v>
      </c>
      <c r="AU151" s="25" t="s">
        <v>79</v>
      </c>
      <c r="AY151" s="25" t="s">
        <v>148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5" t="s">
        <v>79</v>
      </c>
      <c r="BK151" s="246">
        <f>ROUND(I151*H151,2)</f>
        <v>0</v>
      </c>
      <c r="BL151" s="25" t="s">
        <v>154</v>
      </c>
      <c r="BM151" s="25" t="s">
        <v>285</v>
      </c>
    </row>
    <row r="152" s="1" customFormat="1">
      <c r="B152" s="47"/>
      <c r="C152" s="75"/>
      <c r="D152" s="247" t="s">
        <v>155</v>
      </c>
      <c r="E152" s="75"/>
      <c r="F152" s="248" t="s">
        <v>962</v>
      </c>
      <c r="G152" s="75"/>
      <c r="H152" s="75"/>
      <c r="I152" s="205"/>
      <c r="J152" s="75"/>
      <c r="K152" s="75"/>
      <c r="L152" s="73"/>
      <c r="M152" s="249"/>
      <c r="N152" s="48"/>
      <c r="O152" s="48"/>
      <c r="P152" s="48"/>
      <c r="Q152" s="48"/>
      <c r="R152" s="48"/>
      <c r="S152" s="48"/>
      <c r="T152" s="96"/>
      <c r="AT152" s="25" t="s">
        <v>155</v>
      </c>
      <c r="AU152" s="25" t="s">
        <v>79</v>
      </c>
    </row>
    <row r="153" s="1" customFormat="1" ht="16.5" customHeight="1">
      <c r="B153" s="47"/>
      <c r="C153" s="252" t="s">
        <v>282</v>
      </c>
      <c r="D153" s="252" t="s">
        <v>474</v>
      </c>
      <c r="E153" s="253" t="s">
        <v>963</v>
      </c>
      <c r="F153" s="254" t="s">
        <v>964</v>
      </c>
      <c r="G153" s="255" t="s">
        <v>904</v>
      </c>
      <c r="H153" s="256">
        <v>1</v>
      </c>
      <c r="I153" s="257"/>
      <c r="J153" s="258">
        <f>ROUND(I153*H153,2)</f>
        <v>0</v>
      </c>
      <c r="K153" s="254" t="s">
        <v>160</v>
      </c>
      <c r="L153" s="259"/>
      <c r="M153" s="260" t="s">
        <v>21</v>
      </c>
      <c r="N153" s="261" t="s">
        <v>43</v>
      </c>
      <c r="O153" s="48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5" t="s">
        <v>166</v>
      </c>
      <c r="AT153" s="25" t="s">
        <v>474</v>
      </c>
      <c r="AU153" s="25" t="s">
        <v>79</v>
      </c>
      <c r="AY153" s="25" t="s">
        <v>148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5" t="s">
        <v>79</v>
      </c>
      <c r="BK153" s="246">
        <f>ROUND(I153*H153,2)</f>
        <v>0</v>
      </c>
      <c r="BL153" s="25" t="s">
        <v>154</v>
      </c>
      <c r="BM153" s="25" t="s">
        <v>292</v>
      </c>
    </row>
    <row r="154" s="1" customFormat="1">
      <c r="B154" s="47"/>
      <c r="C154" s="75"/>
      <c r="D154" s="247" t="s">
        <v>155</v>
      </c>
      <c r="E154" s="75"/>
      <c r="F154" s="248" t="s">
        <v>964</v>
      </c>
      <c r="G154" s="75"/>
      <c r="H154" s="75"/>
      <c r="I154" s="205"/>
      <c r="J154" s="75"/>
      <c r="K154" s="75"/>
      <c r="L154" s="73"/>
      <c r="M154" s="249"/>
      <c r="N154" s="48"/>
      <c r="O154" s="48"/>
      <c r="P154" s="48"/>
      <c r="Q154" s="48"/>
      <c r="R154" s="48"/>
      <c r="S154" s="48"/>
      <c r="T154" s="96"/>
      <c r="AT154" s="25" t="s">
        <v>155</v>
      </c>
      <c r="AU154" s="25" t="s">
        <v>79</v>
      </c>
    </row>
    <row r="155" s="1" customFormat="1" ht="25.5" customHeight="1">
      <c r="B155" s="47"/>
      <c r="C155" s="252" t="s">
        <v>219</v>
      </c>
      <c r="D155" s="252" t="s">
        <v>474</v>
      </c>
      <c r="E155" s="253" t="s">
        <v>965</v>
      </c>
      <c r="F155" s="254" t="s">
        <v>966</v>
      </c>
      <c r="G155" s="255" t="s">
        <v>904</v>
      </c>
      <c r="H155" s="256">
        <v>1</v>
      </c>
      <c r="I155" s="257"/>
      <c r="J155" s="258">
        <f>ROUND(I155*H155,2)</f>
        <v>0</v>
      </c>
      <c r="K155" s="254" t="s">
        <v>160</v>
      </c>
      <c r="L155" s="259"/>
      <c r="M155" s="260" t="s">
        <v>21</v>
      </c>
      <c r="N155" s="261" t="s">
        <v>43</v>
      </c>
      <c r="O155" s="48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AR155" s="25" t="s">
        <v>166</v>
      </c>
      <c r="AT155" s="25" t="s">
        <v>474</v>
      </c>
      <c r="AU155" s="25" t="s">
        <v>79</v>
      </c>
      <c r="AY155" s="25" t="s">
        <v>148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5" t="s">
        <v>79</v>
      </c>
      <c r="BK155" s="246">
        <f>ROUND(I155*H155,2)</f>
        <v>0</v>
      </c>
      <c r="BL155" s="25" t="s">
        <v>154</v>
      </c>
      <c r="BM155" s="25" t="s">
        <v>295</v>
      </c>
    </row>
    <row r="156" s="1" customFormat="1">
      <c r="B156" s="47"/>
      <c r="C156" s="75"/>
      <c r="D156" s="247" t="s">
        <v>155</v>
      </c>
      <c r="E156" s="75"/>
      <c r="F156" s="248" t="s">
        <v>966</v>
      </c>
      <c r="G156" s="75"/>
      <c r="H156" s="75"/>
      <c r="I156" s="205"/>
      <c r="J156" s="75"/>
      <c r="K156" s="75"/>
      <c r="L156" s="73"/>
      <c r="M156" s="249"/>
      <c r="N156" s="48"/>
      <c r="O156" s="48"/>
      <c r="P156" s="48"/>
      <c r="Q156" s="48"/>
      <c r="R156" s="48"/>
      <c r="S156" s="48"/>
      <c r="T156" s="96"/>
      <c r="AT156" s="25" t="s">
        <v>155</v>
      </c>
      <c r="AU156" s="25" t="s">
        <v>79</v>
      </c>
    </row>
    <row r="157" s="1" customFormat="1" ht="16.5" customHeight="1">
      <c r="B157" s="47"/>
      <c r="C157" s="252" t="s">
        <v>289</v>
      </c>
      <c r="D157" s="252" t="s">
        <v>474</v>
      </c>
      <c r="E157" s="253" t="s">
        <v>967</v>
      </c>
      <c r="F157" s="254" t="s">
        <v>968</v>
      </c>
      <c r="G157" s="255" t="s">
        <v>904</v>
      </c>
      <c r="H157" s="256">
        <v>2</v>
      </c>
      <c r="I157" s="257"/>
      <c r="J157" s="258">
        <f>ROUND(I157*H157,2)</f>
        <v>0</v>
      </c>
      <c r="K157" s="254" t="s">
        <v>160</v>
      </c>
      <c r="L157" s="259"/>
      <c r="M157" s="260" t="s">
        <v>21</v>
      </c>
      <c r="N157" s="261" t="s">
        <v>43</v>
      </c>
      <c r="O157" s="48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5" t="s">
        <v>166</v>
      </c>
      <c r="AT157" s="25" t="s">
        <v>474</v>
      </c>
      <c r="AU157" s="25" t="s">
        <v>79</v>
      </c>
      <c r="AY157" s="25" t="s">
        <v>148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5" t="s">
        <v>79</v>
      </c>
      <c r="BK157" s="246">
        <f>ROUND(I157*H157,2)</f>
        <v>0</v>
      </c>
      <c r="BL157" s="25" t="s">
        <v>154</v>
      </c>
      <c r="BM157" s="25" t="s">
        <v>299</v>
      </c>
    </row>
    <row r="158" s="1" customFormat="1">
      <c r="B158" s="47"/>
      <c r="C158" s="75"/>
      <c r="D158" s="247" t="s">
        <v>155</v>
      </c>
      <c r="E158" s="75"/>
      <c r="F158" s="248" t="s">
        <v>968</v>
      </c>
      <c r="G158" s="75"/>
      <c r="H158" s="75"/>
      <c r="I158" s="205"/>
      <c r="J158" s="75"/>
      <c r="K158" s="75"/>
      <c r="L158" s="73"/>
      <c r="M158" s="249"/>
      <c r="N158" s="48"/>
      <c r="O158" s="48"/>
      <c r="P158" s="48"/>
      <c r="Q158" s="48"/>
      <c r="R158" s="48"/>
      <c r="S158" s="48"/>
      <c r="T158" s="96"/>
      <c r="AT158" s="25" t="s">
        <v>155</v>
      </c>
      <c r="AU158" s="25" t="s">
        <v>79</v>
      </c>
    </row>
    <row r="159" s="1" customFormat="1" ht="16.5" customHeight="1">
      <c r="B159" s="47"/>
      <c r="C159" s="252" t="s">
        <v>223</v>
      </c>
      <c r="D159" s="252" t="s">
        <v>474</v>
      </c>
      <c r="E159" s="253" t="s">
        <v>969</v>
      </c>
      <c r="F159" s="254" t="s">
        <v>970</v>
      </c>
      <c r="G159" s="255" t="s">
        <v>904</v>
      </c>
      <c r="H159" s="256">
        <v>17</v>
      </c>
      <c r="I159" s="257"/>
      <c r="J159" s="258">
        <f>ROUND(I159*H159,2)</f>
        <v>0</v>
      </c>
      <c r="K159" s="254" t="s">
        <v>160</v>
      </c>
      <c r="L159" s="259"/>
      <c r="M159" s="260" t="s">
        <v>21</v>
      </c>
      <c r="N159" s="261" t="s">
        <v>43</v>
      </c>
      <c r="O159" s="48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5" t="s">
        <v>166</v>
      </c>
      <c r="AT159" s="25" t="s">
        <v>474</v>
      </c>
      <c r="AU159" s="25" t="s">
        <v>79</v>
      </c>
      <c r="AY159" s="25" t="s">
        <v>148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5" t="s">
        <v>79</v>
      </c>
      <c r="BK159" s="246">
        <f>ROUND(I159*H159,2)</f>
        <v>0</v>
      </c>
      <c r="BL159" s="25" t="s">
        <v>154</v>
      </c>
      <c r="BM159" s="25" t="s">
        <v>302</v>
      </c>
    </row>
    <row r="160" s="1" customFormat="1">
      <c r="B160" s="47"/>
      <c r="C160" s="75"/>
      <c r="D160" s="247" t="s">
        <v>155</v>
      </c>
      <c r="E160" s="75"/>
      <c r="F160" s="248" t="s">
        <v>970</v>
      </c>
      <c r="G160" s="75"/>
      <c r="H160" s="75"/>
      <c r="I160" s="205"/>
      <c r="J160" s="75"/>
      <c r="K160" s="75"/>
      <c r="L160" s="73"/>
      <c r="M160" s="249"/>
      <c r="N160" s="48"/>
      <c r="O160" s="48"/>
      <c r="P160" s="48"/>
      <c r="Q160" s="48"/>
      <c r="R160" s="48"/>
      <c r="S160" s="48"/>
      <c r="T160" s="96"/>
      <c r="AT160" s="25" t="s">
        <v>155</v>
      </c>
      <c r="AU160" s="25" t="s">
        <v>79</v>
      </c>
    </row>
    <row r="161" s="1" customFormat="1" ht="16.5" customHeight="1">
      <c r="B161" s="47"/>
      <c r="C161" s="252" t="s">
        <v>296</v>
      </c>
      <c r="D161" s="252" t="s">
        <v>474</v>
      </c>
      <c r="E161" s="253" t="s">
        <v>971</v>
      </c>
      <c r="F161" s="254" t="s">
        <v>972</v>
      </c>
      <c r="G161" s="255" t="s">
        <v>904</v>
      </c>
      <c r="H161" s="256">
        <v>58</v>
      </c>
      <c r="I161" s="257"/>
      <c r="J161" s="258">
        <f>ROUND(I161*H161,2)</f>
        <v>0</v>
      </c>
      <c r="K161" s="254" t="s">
        <v>160</v>
      </c>
      <c r="L161" s="259"/>
      <c r="M161" s="260" t="s">
        <v>21</v>
      </c>
      <c r="N161" s="261" t="s">
        <v>43</v>
      </c>
      <c r="O161" s="48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5" t="s">
        <v>166</v>
      </c>
      <c r="AT161" s="25" t="s">
        <v>474</v>
      </c>
      <c r="AU161" s="25" t="s">
        <v>79</v>
      </c>
      <c r="AY161" s="25" t="s">
        <v>148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5" t="s">
        <v>79</v>
      </c>
      <c r="BK161" s="246">
        <f>ROUND(I161*H161,2)</f>
        <v>0</v>
      </c>
      <c r="BL161" s="25" t="s">
        <v>154</v>
      </c>
      <c r="BM161" s="25" t="s">
        <v>306</v>
      </c>
    </row>
    <row r="162" s="1" customFormat="1">
      <c r="B162" s="47"/>
      <c r="C162" s="75"/>
      <c r="D162" s="247" t="s">
        <v>155</v>
      </c>
      <c r="E162" s="75"/>
      <c r="F162" s="248" t="s">
        <v>972</v>
      </c>
      <c r="G162" s="75"/>
      <c r="H162" s="75"/>
      <c r="I162" s="205"/>
      <c r="J162" s="75"/>
      <c r="K162" s="75"/>
      <c r="L162" s="73"/>
      <c r="M162" s="249"/>
      <c r="N162" s="48"/>
      <c r="O162" s="48"/>
      <c r="P162" s="48"/>
      <c r="Q162" s="48"/>
      <c r="R162" s="48"/>
      <c r="S162" s="48"/>
      <c r="T162" s="96"/>
      <c r="AT162" s="25" t="s">
        <v>155</v>
      </c>
      <c r="AU162" s="25" t="s">
        <v>79</v>
      </c>
    </row>
    <row r="163" s="1" customFormat="1" ht="16.5" customHeight="1">
      <c r="B163" s="47"/>
      <c r="C163" s="252" t="s">
        <v>228</v>
      </c>
      <c r="D163" s="252" t="s">
        <v>474</v>
      </c>
      <c r="E163" s="253" t="s">
        <v>973</v>
      </c>
      <c r="F163" s="254" t="s">
        <v>974</v>
      </c>
      <c r="G163" s="255" t="s">
        <v>904</v>
      </c>
      <c r="H163" s="256">
        <v>1</v>
      </c>
      <c r="I163" s="257"/>
      <c r="J163" s="258">
        <f>ROUND(I163*H163,2)</f>
        <v>0</v>
      </c>
      <c r="K163" s="254" t="s">
        <v>160</v>
      </c>
      <c r="L163" s="259"/>
      <c r="M163" s="260" t="s">
        <v>21</v>
      </c>
      <c r="N163" s="261" t="s">
        <v>43</v>
      </c>
      <c r="O163" s="48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5" t="s">
        <v>166</v>
      </c>
      <c r="AT163" s="25" t="s">
        <v>474</v>
      </c>
      <c r="AU163" s="25" t="s">
        <v>79</v>
      </c>
      <c r="AY163" s="25" t="s">
        <v>148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5" t="s">
        <v>79</v>
      </c>
      <c r="BK163" s="246">
        <f>ROUND(I163*H163,2)</f>
        <v>0</v>
      </c>
      <c r="BL163" s="25" t="s">
        <v>154</v>
      </c>
      <c r="BM163" s="25" t="s">
        <v>309</v>
      </c>
    </row>
    <row r="164" s="1" customFormat="1">
      <c r="B164" s="47"/>
      <c r="C164" s="75"/>
      <c r="D164" s="247" t="s">
        <v>155</v>
      </c>
      <c r="E164" s="75"/>
      <c r="F164" s="248" t="s">
        <v>974</v>
      </c>
      <c r="G164" s="75"/>
      <c r="H164" s="75"/>
      <c r="I164" s="205"/>
      <c r="J164" s="75"/>
      <c r="K164" s="75"/>
      <c r="L164" s="73"/>
      <c r="M164" s="249"/>
      <c r="N164" s="48"/>
      <c r="O164" s="48"/>
      <c r="P164" s="48"/>
      <c r="Q164" s="48"/>
      <c r="R164" s="48"/>
      <c r="S164" s="48"/>
      <c r="T164" s="96"/>
      <c r="AT164" s="25" t="s">
        <v>155</v>
      </c>
      <c r="AU164" s="25" t="s">
        <v>79</v>
      </c>
    </row>
    <row r="165" s="1" customFormat="1" ht="16.5" customHeight="1">
      <c r="B165" s="47"/>
      <c r="C165" s="252" t="s">
        <v>303</v>
      </c>
      <c r="D165" s="252" t="s">
        <v>474</v>
      </c>
      <c r="E165" s="253" t="s">
        <v>975</v>
      </c>
      <c r="F165" s="254" t="s">
        <v>976</v>
      </c>
      <c r="G165" s="255" t="s">
        <v>904</v>
      </c>
      <c r="H165" s="256">
        <v>9</v>
      </c>
      <c r="I165" s="257"/>
      <c r="J165" s="258">
        <f>ROUND(I165*H165,2)</f>
        <v>0</v>
      </c>
      <c r="K165" s="254" t="s">
        <v>160</v>
      </c>
      <c r="L165" s="259"/>
      <c r="M165" s="260" t="s">
        <v>21</v>
      </c>
      <c r="N165" s="261" t="s">
        <v>43</v>
      </c>
      <c r="O165" s="48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5" t="s">
        <v>166</v>
      </c>
      <c r="AT165" s="25" t="s">
        <v>474</v>
      </c>
      <c r="AU165" s="25" t="s">
        <v>79</v>
      </c>
      <c r="AY165" s="25" t="s">
        <v>148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5" t="s">
        <v>79</v>
      </c>
      <c r="BK165" s="246">
        <f>ROUND(I165*H165,2)</f>
        <v>0</v>
      </c>
      <c r="BL165" s="25" t="s">
        <v>154</v>
      </c>
      <c r="BM165" s="25" t="s">
        <v>313</v>
      </c>
    </row>
    <row r="166" s="1" customFormat="1">
      <c r="B166" s="47"/>
      <c r="C166" s="75"/>
      <c r="D166" s="247" t="s">
        <v>155</v>
      </c>
      <c r="E166" s="75"/>
      <c r="F166" s="248" t="s">
        <v>976</v>
      </c>
      <c r="G166" s="75"/>
      <c r="H166" s="75"/>
      <c r="I166" s="205"/>
      <c r="J166" s="75"/>
      <c r="K166" s="75"/>
      <c r="L166" s="73"/>
      <c r="M166" s="249"/>
      <c r="N166" s="48"/>
      <c r="O166" s="48"/>
      <c r="P166" s="48"/>
      <c r="Q166" s="48"/>
      <c r="R166" s="48"/>
      <c r="S166" s="48"/>
      <c r="T166" s="96"/>
      <c r="AT166" s="25" t="s">
        <v>155</v>
      </c>
      <c r="AU166" s="25" t="s">
        <v>79</v>
      </c>
    </row>
    <row r="167" s="1" customFormat="1" ht="16.5" customHeight="1">
      <c r="B167" s="47"/>
      <c r="C167" s="252" t="s">
        <v>231</v>
      </c>
      <c r="D167" s="252" t="s">
        <v>474</v>
      </c>
      <c r="E167" s="253" t="s">
        <v>977</v>
      </c>
      <c r="F167" s="254" t="s">
        <v>978</v>
      </c>
      <c r="G167" s="255" t="s">
        <v>904</v>
      </c>
      <c r="H167" s="256">
        <v>15</v>
      </c>
      <c r="I167" s="257"/>
      <c r="J167" s="258">
        <f>ROUND(I167*H167,2)</f>
        <v>0</v>
      </c>
      <c r="K167" s="254" t="s">
        <v>160</v>
      </c>
      <c r="L167" s="259"/>
      <c r="M167" s="260" t="s">
        <v>21</v>
      </c>
      <c r="N167" s="261" t="s">
        <v>43</v>
      </c>
      <c r="O167" s="48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AR167" s="25" t="s">
        <v>166</v>
      </c>
      <c r="AT167" s="25" t="s">
        <v>474</v>
      </c>
      <c r="AU167" s="25" t="s">
        <v>79</v>
      </c>
      <c r="AY167" s="25" t="s">
        <v>148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5" t="s">
        <v>79</v>
      </c>
      <c r="BK167" s="246">
        <f>ROUND(I167*H167,2)</f>
        <v>0</v>
      </c>
      <c r="BL167" s="25" t="s">
        <v>154</v>
      </c>
      <c r="BM167" s="25" t="s">
        <v>317</v>
      </c>
    </row>
    <row r="168" s="1" customFormat="1">
      <c r="B168" s="47"/>
      <c r="C168" s="75"/>
      <c r="D168" s="247" t="s">
        <v>155</v>
      </c>
      <c r="E168" s="75"/>
      <c r="F168" s="248" t="s">
        <v>978</v>
      </c>
      <c r="G168" s="75"/>
      <c r="H168" s="75"/>
      <c r="I168" s="205"/>
      <c r="J168" s="75"/>
      <c r="K168" s="75"/>
      <c r="L168" s="73"/>
      <c r="M168" s="249"/>
      <c r="N168" s="48"/>
      <c r="O168" s="48"/>
      <c r="P168" s="48"/>
      <c r="Q168" s="48"/>
      <c r="R168" s="48"/>
      <c r="S168" s="48"/>
      <c r="T168" s="96"/>
      <c r="AT168" s="25" t="s">
        <v>155</v>
      </c>
      <c r="AU168" s="25" t="s">
        <v>79</v>
      </c>
    </row>
    <row r="169" s="1" customFormat="1" ht="16.5" customHeight="1">
      <c r="B169" s="47"/>
      <c r="C169" s="252" t="s">
        <v>310</v>
      </c>
      <c r="D169" s="252" t="s">
        <v>474</v>
      </c>
      <c r="E169" s="253" t="s">
        <v>979</v>
      </c>
      <c r="F169" s="254" t="s">
        <v>980</v>
      </c>
      <c r="G169" s="255" t="s">
        <v>904</v>
      </c>
      <c r="H169" s="256">
        <v>10</v>
      </c>
      <c r="I169" s="257"/>
      <c r="J169" s="258">
        <f>ROUND(I169*H169,2)</f>
        <v>0</v>
      </c>
      <c r="K169" s="254" t="s">
        <v>160</v>
      </c>
      <c r="L169" s="259"/>
      <c r="M169" s="260" t="s">
        <v>21</v>
      </c>
      <c r="N169" s="261" t="s">
        <v>43</v>
      </c>
      <c r="O169" s="48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5" t="s">
        <v>166</v>
      </c>
      <c r="AT169" s="25" t="s">
        <v>474</v>
      </c>
      <c r="AU169" s="25" t="s">
        <v>79</v>
      </c>
      <c r="AY169" s="25" t="s">
        <v>148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5" t="s">
        <v>79</v>
      </c>
      <c r="BK169" s="246">
        <f>ROUND(I169*H169,2)</f>
        <v>0</v>
      </c>
      <c r="BL169" s="25" t="s">
        <v>154</v>
      </c>
      <c r="BM169" s="25" t="s">
        <v>321</v>
      </c>
    </row>
    <row r="170" s="1" customFormat="1">
      <c r="B170" s="47"/>
      <c r="C170" s="75"/>
      <c r="D170" s="247" t="s">
        <v>155</v>
      </c>
      <c r="E170" s="75"/>
      <c r="F170" s="248" t="s">
        <v>980</v>
      </c>
      <c r="G170" s="75"/>
      <c r="H170" s="75"/>
      <c r="I170" s="205"/>
      <c r="J170" s="75"/>
      <c r="K170" s="75"/>
      <c r="L170" s="73"/>
      <c r="M170" s="249"/>
      <c r="N170" s="48"/>
      <c r="O170" s="48"/>
      <c r="P170" s="48"/>
      <c r="Q170" s="48"/>
      <c r="R170" s="48"/>
      <c r="S170" s="48"/>
      <c r="T170" s="96"/>
      <c r="AT170" s="25" t="s">
        <v>155</v>
      </c>
      <c r="AU170" s="25" t="s">
        <v>79</v>
      </c>
    </row>
    <row r="171" s="1" customFormat="1" ht="16.5" customHeight="1">
      <c r="B171" s="47"/>
      <c r="C171" s="252" t="s">
        <v>234</v>
      </c>
      <c r="D171" s="252" t="s">
        <v>474</v>
      </c>
      <c r="E171" s="253" t="s">
        <v>981</v>
      </c>
      <c r="F171" s="254" t="s">
        <v>982</v>
      </c>
      <c r="G171" s="255" t="s">
        <v>904</v>
      </c>
      <c r="H171" s="256">
        <v>1</v>
      </c>
      <c r="I171" s="257"/>
      <c r="J171" s="258">
        <f>ROUND(I171*H171,2)</f>
        <v>0</v>
      </c>
      <c r="K171" s="254" t="s">
        <v>160</v>
      </c>
      <c r="L171" s="259"/>
      <c r="M171" s="260" t="s">
        <v>21</v>
      </c>
      <c r="N171" s="261" t="s">
        <v>43</v>
      </c>
      <c r="O171" s="48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AR171" s="25" t="s">
        <v>166</v>
      </c>
      <c r="AT171" s="25" t="s">
        <v>474</v>
      </c>
      <c r="AU171" s="25" t="s">
        <v>79</v>
      </c>
      <c r="AY171" s="25" t="s">
        <v>148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25" t="s">
        <v>79</v>
      </c>
      <c r="BK171" s="246">
        <f>ROUND(I171*H171,2)</f>
        <v>0</v>
      </c>
      <c r="BL171" s="25" t="s">
        <v>154</v>
      </c>
      <c r="BM171" s="25" t="s">
        <v>324</v>
      </c>
    </row>
    <row r="172" s="1" customFormat="1">
      <c r="B172" s="47"/>
      <c r="C172" s="75"/>
      <c r="D172" s="247" t="s">
        <v>155</v>
      </c>
      <c r="E172" s="75"/>
      <c r="F172" s="248" t="s">
        <v>982</v>
      </c>
      <c r="G172" s="75"/>
      <c r="H172" s="75"/>
      <c r="I172" s="205"/>
      <c r="J172" s="75"/>
      <c r="K172" s="75"/>
      <c r="L172" s="73"/>
      <c r="M172" s="249"/>
      <c r="N172" s="48"/>
      <c r="O172" s="48"/>
      <c r="P172" s="48"/>
      <c r="Q172" s="48"/>
      <c r="R172" s="48"/>
      <c r="S172" s="48"/>
      <c r="T172" s="96"/>
      <c r="AT172" s="25" t="s">
        <v>155</v>
      </c>
      <c r="AU172" s="25" t="s">
        <v>79</v>
      </c>
    </row>
    <row r="173" s="1" customFormat="1" ht="25.5" customHeight="1">
      <c r="B173" s="47"/>
      <c r="C173" s="252" t="s">
        <v>318</v>
      </c>
      <c r="D173" s="252" t="s">
        <v>474</v>
      </c>
      <c r="E173" s="253" t="s">
        <v>983</v>
      </c>
      <c r="F173" s="254" t="s">
        <v>984</v>
      </c>
      <c r="G173" s="255" t="s">
        <v>904</v>
      </c>
      <c r="H173" s="256">
        <v>1</v>
      </c>
      <c r="I173" s="257"/>
      <c r="J173" s="258">
        <f>ROUND(I173*H173,2)</f>
        <v>0</v>
      </c>
      <c r="K173" s="254" t="s">
        <v>160</v>
      </c>
      <c r="L173" s="259"/>
      <c r="M173" s="260" t="s">
        <v>21</v>
      </c>
      <c r="N173" s="261" t="s">
        <v>43</v>
      </c>
      <c r="O173" s="48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5" t="s">
        <v>166</v>
      </c>
      <c r="AT173" s="25" t="s">
        <v>474</v>
      </c>
      <c r="AU173" s="25" t="s">
        <v>79</v>
      </c>
      <c r="AY173" s="25" t="s">
        <v>148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5" t="s">
        <v>79</v>
      </c>
      <c r="BK173" s="246">
        <f>ROUND(I173*H173,2)</f>
        <v>0</v>
      </c>
      <c r="BL173" s="25" t="s">
        <v>154</v>
      </c>
      <c r="BM173" s="25" t="s">
        <v>328</v>
      </c>
    </row>
    <row r="174" s="1" customFormat="1">
      <c r="B174" s="47"/>
      <c r="C174" s="75"/>
      <c r="D174" s="247" t="s">
        <v>155</v>
      </c>
      <c r="E174" s="75"/>
      <c r="F174" s="248" t="s">
        <v>984</v>
      </c>
      <c r="G174" s="75"/>
      <c r="H174" s="75"/>
      <c r="I174" s="205"/>
      <c r="J174" s="75"/>
      <c r="K174" s="75"/>
      <c r="L174" s="73"/>
      <c r="M174" s="249"/>
      <c r="N174" s="48"/>
      <c r="O174" s="48"/>
      <c r="P174" s="48"/>
      <c r="Q174" s="48"/>
      <c r="R174" s="48"/>
      <c r="S174" s="48"/>
      <c r="T174" s="96"/>
      <c r="AT174" s="25" t="s">
        <v>155</v>
      </c>
      <c r="AU174" s="25" t="s">
        <v>79</v>
      </c>
    </row>
    <row r="175" s="1" customFormat="1" ht="16.5" customHeight="1">
      <c r="B175" s="47"/>
      <c r="C175" s="252" t="s">
        <v>238</v>
      </c>
      <c r="D175" s="252" t="s">
        <v>474</v>
      </c>
      <c r="E175" s="253" t="s">
        <v>985</v>
      </c>
      <c r="F175" s="254" t="s">
        <v>986</v>
      </c>
      <c r="G175" s="255" t="s">
        <v>904</v>
      </c>
      <c r="H175" s="256">
        <v>1</v>
      </c>
      <c r="I175" s="257"/>
      <c r="J175" s="258">
        <f>ROUND(I175*H175,2)</f>
        <v>0</v>
      </c>
      <c r="K175" s="254" t="s">
        <v>160</v>
      </c>
      <c r="L175" s="259"/>
      <c r="M175" s="260" t="s">
        <v>21</v>
      </c>
      <c r="N175" s="261" t="s">
        <v>43</v>
      </c>
      <c r="O175" s="48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5" t="s">
        <v>166</v>
      </c>
      <c r="AT175" s="25" t="s">
        <v>474</v>
      </c>
      <c r="AU175" s="25" t="s">
        <v>79</v>
      </c>
      <c r="AY175" s="25" t="s">
        <v>148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5" t="s">
        <v>79</v>
      </c>
      <c r="BK175" s="246">
        <f>ROUND(I175*H175,2)</f>
        <v>0</v>
      </c>
      <c r="BL175" s="25" t="s">
        <v>154</v>
      </c>
      <c r="BM175" s="25" t="s">
        <v>340</v>
      </c>
    </row>
    <row r="176" s="1" customFormat="1">
      <c r="B176" s="47"/>
      <c r="C176" s="75"/>
      <c r="D176" s="247" t="s">
        <v>155</v>
      </c>
      <c r="E176" s="75"/>
      <c r="F176" s="248" t="s">
        <v>986</v>
      </c>
      <c r="G176" s="75"/>
      <c r="H176" s="75"/>
      <c r="I176" s="205"/>
      <c r="J176" s="75"/>
      <c r="K176" s="75"/>
      <c r="L176" s="73"/>
      <c r="M176" s="249"/>
      <c r="N176" s="48"/>
      <c r="O176" s="48"/>
      <c r="P176" s="48"/>
      <c r="Q176" s="48"/>
      <c r="R176" s="48"/>
      <c r="S176" s="48"/>
      <c r="T176" s="96"/>
      <c r="AT176" s="25" t="s">
        <v>155</v>
      </c>
      <c r="AU176" s="25" t="s">
        <v>79</v>
      </c>
    </row>
    <row r="177" s="1" customFormat="1" ht="16.5" customHeight="1">
      <c r="B177" s="47"/>
      <c r="C177" s="252" t="s">
        <v>325</v>
      </c>
      <c r="D177" s="252" t="s">
        <v>474</v>
      </c>
      <c r="E177" s="253" t="s">
        <v>987</v>
      </c>
      <c r="F177" s="254" t="s">
        <v>988</v>
      </c>
      <c r="G177" s="255" t="s">
        <v>904</v>
      </c>
      <c r="H177" s="256">
        <v>1</v>
      </c>
      <c r="I177" s="257"/>
      <c r="J177" s="258">
        <f>ROUND(I177*H177,2)</f>
        <v>0</v>
      </c>
      <c r="K177" s="254" t="s">
        <v>160</v>
      </c>
      <c r="L177" s="259"/>
      <c r="M177" s="260" t="s">
        <v>21</v>
      </c>
      <c r="N177" s="261" t="s">
        <v>43</v>
      </c>
      <c r="O177" s="48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AR177" s="25" t="s">
        <v>166</v>
      </c>
      <c r="AT177" s="25" t="s">
        <v>474</v>
      </c>
      <c r="AU177" s="25" t="s">
        <v>79</v>
      </c>
      <c r="AY177" s="25" t="s">
        <v>148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25" t="s">
        <v>79</v>
      </c>
      <c r="BK177" s="246">
        <f>ROUND(I177*H177,2)</f>
        <v>0</v>
      </c>
      <c r="BL177" s="25" t="s">
        <v>154</v>
      </c>
      <c r="BM177" s="25" t="s">
        <v>344</v>
      </c>
    </row>
    <row r="178" s="1" customFormat="1">
      <c r="B178" s="47"/>
      <c r="C178" s="75"/>
      <c r="D178" s="247" t="s">
        <v>155</v>
      </c>
      <c r="E178" s="75"/>
      <c r="F178" s="248" t="s">
        <v>988</v>
      </c>
      <c r="G178" s="75"/>
      <c r="H178" s="75"/>
      <c r="I178" s="205"/>
      <c r="J178" s="75"/>
      <c r="K178" s="75"/>
      <c r="L178" s="73"/>
      <c r="M178" s="249"/>
      <c r="N178" s="48"/>
      <c r="O178" s="48"/>
      <c r="P178" s="48"/>
      <c r="Q178" s="48"/>
      <c r="R178" s="48"/>
      <c r="S178" s="48"/>
      <c r="T178" s="96"/>
      <c r="AT178" s="25" t="s">
        <v>155</v>
      </c>
      <c r="AU178" s="25" t="s">
        <v>79</v>
      </c>
    </row>
    <row r="179" s="1" customFormat="1" ht="16.5" customHeight="1">
      <c r="B179" s="47"/>
      <c r="C179" s="252" t="s">
        <v>241</v>
      </c>
      <c r="D179" s="252" t="s">
        <v>474</v>
      </c>
      <c r="E179" s="253" t="s">
        <v>989</v>
      </c>
      <c r="F179" s="254" t="s">
        <v>990</v>
      </c>
      <c r="G179" s="255" t="s">
        <v>904</v>
      </c>
      <c r="H179" s="256">
        <v>238</v>
      </c>
      <c r="I179" s="257"/>
      <c r="J179" s="258">
        <f>ROUND(I179*H179,2)</f>
        <v>0</v>
      </c>
      <c r="K179" s="254" t="s">
        <v>160</v>
      </c>
      <c r="L179" s="259"/>
      <c r="M179" s="260" t="s">
        <v>21</v>
      </c>
      <c r="N179" s="261" t="s">
        <v>43</v>
      </c>
      <c r="O179" s="48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AR179" s="25" t="s">
        <v>166</v>
      </c>
      <c r="AT179" s="25" t="s">
        <v>474</v>
      </c>
      <c r="AU179" s="25" t="s">
        <v>79</v>
      </c>
      <c r="AY179" s="25" t="s">
        <v>148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25" t="s">
        <v>79</v>
      </c>
      <c r="BK179" s="246">
        <f>ROUND(I179*H179,2)</f>
        <v>0</v>
      </c>
      <c r="BL179" s="25" t="s">
        <v>154</v>
      </c>
      <c r="BM179" s="25" t="s">
        <v>347</v>
      </c>
    </row>
    <row r="180" s="1" customFormat="1">
      <c r="B180" s="47"/>
      <c r="C180" s="75"/>
      <c r="D180" s="247" t="s">
        <v>155</v>
      </c>
      <c r="E180" s="75"/>
      <c r="F180" s="248" t="s">
        <v>990</v>
      </c>
      <c r="G180" s="75"/>
      <c r="H180" s="75"/>
      <c r="I180" s="205"/>
      <c r="J180" s="75"/>
      <c r="K180" s="75"/>
      <c r="L180" s="73"/>
      <c r="M180" s="249"/>
      <c r="N180" s="48"/>
      <c r="O180" s="48"/>
      <c r="P180" s="48"/>
      <c r="Q180" s="48"/>
      <c r="R180" s="48"/>
      <c r="S180" s="48"/>
      <c r="T180" s="96"/>
      <c r="AT180" s="25" t="s">
        <v>155</v>
      </c>
      <c r="AU180" s="25" t="s">
        <v>79</v>
      </c>
    </row>
    <row r="181" s="1" customFormat="1" ht="16.5" customHeight="1">
      <c r="B181" s="47"/>
      <c r="C181" s="252" t="s">
        <v>334</v>
      </c>
      <c r="D181" s="252" t="s">
        <v>474</v>
      </c>
      <c r="E181" s="253" t="s">
        <v>991</v>
      </c>
      <c r="F181" s="254" t="s">
        <v>992</v>
      </c>
      <c r="G181" s="255" t="s">
        <v>904</v>
      </c>
      <c r="H181" s="256">
        <v>238</v>
      </c>
      <c r="I181" s="257"/>
      <c r="J181" s="258">
        <f>ROUND(I181*H181,2)</f>
        <v>0</v>
      </c>
      <c r="K181" s="254" t="s">
        <v>160</v>
      </c>
      <c r="L181" s="259"/>
      <c r="M181" s="260" t="s">
        <v>21</v>
      </c>
      <c r="N181" s="261" t="s">
        <v>43</v>
      </c>
      <c r="O181" s="48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AR181" s="25" t="s">
        <v>166</v>
      </c>
      <c r="AT181" s="25" t="s">
        <v>474</v>
      </c>
      <c r="AU181" s="25" t="s">
        <v>79</v>
      </c>
      <c r="AY181" s="25" t="s">
        <v>148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25" t="s">
        <v>79</v>
      </c>
      <c r="BK181" s="246">
        <f>ROUND(I181*H181,2)</f>
        <v>0</v>
      </c>
      <c r="BL181" s="25" t="s">
        <v>154</v>
      </c>
      <c r="BM181" s="25" t="s">
        <v>351</v>
      </c>
    </row>
    <row r="182" s="1" customFormat="1">
      <c r="B182" s="47"/>
      <c r="C182" s="75"/>
      <c r="D182" s="247" t="s">
        <v>155</v>
      </c>
      <c r="E182" s="75"/>
      <c r="F182" s="248" t="s">
        <v>992</v>
      </c>
      <c r="G182" s="75"/>
      <c r="H182" s="75"/>
      <c r="I182" s="205"/>
      <c r="J182" s="75"/>
      <c r="K182" s="75"/>
      <c r="L182" s="73"/>
      <c r="M182" s="249"/>
      <c r="N182" s="48"/>
      <c r="O182" s="48"/>
      <c r="P182" s="48"/>
      <c r="Q182" s="48"/>
      <c r="R182" s="48"/>
      <c r="S182" s="48"/>
      <c r="T182" s="96"/>
      <c r="AT182" s="25" t="s">
        <v>155</v>
      </c>
      <c r="AU182" s="25" t="s">
        <v>79</v>
      </c>
    </row>
    <row r="183" s="1" customFormat="1" ht="16.5" customHeight="1">
      <c r="B183" s="47"/>
      <c r="C183" s="252" t="s">
        <v>248</v>
      </c>
      <c r="D183" s="252" t="s">
        <v>474</v>
      </c>
      <c r="E183" s="253" t="s">
        <v>993</v>
      </c>
      <c r="F183" s="254" t="s">
        <v>994</v>
      </c>
      <c r="G183" s="255" t="s">
        <v>904</v>
      </c>
      <c r="H183" s="256">
        <v>47</v>
      </c>
      <c r="I183" s="257"/>
      <c r="J183" s="258">
        <f>ROUND(I183*H183,2)</f>
        <v>0</v>
      </c>
      <c r="K183" s="254" t="s">
        <v>160</v>
      </c>
      <c r="L183" s="259"/>
      <c r="M183" s="260" t="s">
        <v>21</v>
      </c>
      <c r="N183" s="261" t="s">
        <v>43</v>
      </c>
      <c r="O183" s="48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AR183" s="25" t="s">
        <v>166</v>
      </c>
      <c r="AT183" s="25" t="s">
        <v>474</v>
      </c>
      <c r="AU183" s="25" t="s">
        <v>79</v>
      </c>
      <c r="AY183" s="25" t="s">
        <v>148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5" t="s">
        <v>79</v>
      </c>
      <c r="BK183" s="246">
        <f>ROUND(I183*H183,2)</f>
        <v>0</v>
      </c>
      <c r="BL183" s="25" t="s">
        <v>154</v>
      </c>
      <c r="BM183" s="25" t="s">
        <v>354</v>
      </c>
    </row>
    <row r="184" s="1" customFormat="1">
      <c r="B184" s="47"/>
      <c r="C184" s="75"/>
      <c r="D184" s="247" t="s">
        <v>155</v>
      </c>
      <c r="E184" s="75"/>
      <c r="F184" s="248" t="s">
        <v>994</v>
      </c>
      <c r="G184" s="75"/>
      <c r="H184" s="75"/>
      <c r="I184" s="205"/>
      <c r="J184" s="75"/>
      <c r="K184" s="75"/>
      <c r="L184" s="73"/>
      <c r="M184" s="249"/>
      <c r="N184" s="48"/>
      <c r="O184" s="48"/>
      <c r="P184" s="48"/>
      <c r="Q184" s="48"/>
      <c r="R184" s="48"/>
      <c r="S184" s="48"/>
      <c r="T184" s="96"/>
      <c r="AT184" s="25" t="s">
        <v>155</v>
      </c>
      <c r="AU184" s="25" t="s">
        <v>79</v>
      </c>
    </row>
    <row r="185" s="1" customFormat="1" ht="16.5" customHeight="1">
      <c r="B185" s="47"/>
      <c r="C185" s="252" t="s">
        <v>341</v>
      </c>
      <c r="D185" s="252" t="s">
        <v>474</v>
      </c>
      <c r="E185" s="253" t="s">
        <v>995</v>
      </c>
      <c r="F185" s="254" t="s">
        <v>996</v>
      </c>
      <c r="G185" s="255" t="s">
        <v>904</v>
      </c>
      <c r="H185" s="256">
        <v>1</v>
      </c>
      <c r="I185" s="257"/>
      <c r="J185" s="258">
        <f>ROUND(I185*H185,2)</f>
        <v>0</v>
      </c>
      <c r="K185" s="254" t="s">
        <v>160</v>
      </c>
      <c r="L185" s="259"/>
      <c r="M185" s="260" t="s">
        <v>21</v>
      </c>
      <c r="N185" s="261" t="s">
        <v>43</v>
      </c>
      <c r="O185" s="48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AR185" s="25" t="s">
        <v>166</v>
      </c>
      <c r="AT185" s="25" t="s">
        <v>474</v>
      </c>
      <c r="AU185" s="25" t="s">
        <v>79</v>
      </c>
      <c r="AY185" s="25" t="s">
        <v>148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25" t="s">
        <v>79</v>
      </c>
      <c r="BK185" s="246">
        <f>ROUND(I185*H185,2)</f>
        <v>0</v>
      </c>
      <c r="BL185" s="25" t="s">
        <v>154</v>
      </c>
      <c r="BM185" s="25" t="s">
        <v>358</v>
      </c>
    </row>
    <row r="186" s="1" customFormat="1">
      <c r="B186" s="47"/>
      <c r="C186" s="75"/>
      <c r="D186" s="247" t="s">
        <v>155</v>
      </c>
      <c r="E186" s="75"/>
      <c r="F186" s="248" t="s">
        <v>996</v>
      </c>
      <c r="G186" s="75"/>
      <c r="H186" s="75"/>
      <c r="I186" s="205"/>
      <c r="J186" s="75"/>
      <c r="K186" s="75"/>
      <c r="L186" s="73"/>
      <c r="M186" s="249"/>
      <c r="N186" s="48"/>
      <c r="O186" s="48"/>
      <c r="P186" s="48"/>
      <c r="Q186" s="48"/>
      <c r="R186" s="48"/>
      <c r="S186" s="48"/>
      <c r="T186" s="96"/>
      <c r="AT186" s="25" t="s">
        <v>155</v>
      </c>
      <c r="AU186" s="25" t="s">
        <v>79</v>
      </c>
    </row>
    <row r="187" s="1" customFormat="1" ht="16.5" customHeight="1">
      <c r="B187" s="47"/>
      <c r="C187" s="252" t="s">
        <v>251</v>
      </c>
      <c r="D187" s="252" t="s">
        <v>474</v>
      </c>
      <c r="E187" s="253" t="s">
        <v>997</v>
      </c>
      <c r="F187" s="254" t="s">
        <v>998</v>
      </c>
      <c r="G187" s="255" t="s">
        <v>904</v>
      </c>
      <c r="H187" s="256">
        <v>7</v>
      </c>
      <c r="I187" s="257"/>
      <c r="J187" s="258">
        <f>ROUND(I187*H187,2)</f>
        <v>0</v>
      </c>
      <c r="K187" s="254" t="s">
        <v>160</v>
      </c>
      <c r="L187" s="259"/>
      <c r="M187" s="260" t="s">
        <v>21</v>
      </c>
      <c r="N187" s="261" t="s">
        <v>43</v>
      </c>
      <c r="O187" s="48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AR187" s="25" t="s">
        <v>166</v>
      </c>
      <c r="AT187" s="25" t="s">
        <v>474</v>
      </c>
      <c r="AU187" s="25" t="s">
        <v>79</v>
      </c>
      <c r="AY187" s="25" t="s">
        <v>148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5" t="s">
        <v>79</v>
      </c>
      <c r="BK187" s="246">
        <f>ROUND(I187*H187,2)</f>
        <v>0</v>
      </c>
      <c r="BL187" s="25" t="s">
        <v>154</v>
      </c>
      <c r="BM187" s="25" t="s">
        <v>361</v>
      </c>
    </row>
    <row r="188" s="1" customFormat="1">
      <c r="B188" s="47"/>
      <c r="C188" s="75"/>
      <c r="D188" s="247" t="s">
        <v>155</v>
      </c>
      <c r="E188" s="75"/>
      <c r="F188" s="248" t="s">
        <v>998</v>
      </c>
      <c r="G188" s="75"/>
      <c r="H188" s="75"/>
      <c r="I188" s="205"/>
      <c r="J188" s="75"/>
      <c r="K188" s="75"/>
      <c r="L188" s="73"/>
      <c r="M188" s="249"/>
      <c r="N188" s="48"/>
      <c r="O188" s="48"/>
      <c r="P188" s="48"/>
      <c r="Q188" s="48"/>
      <c r="R188" s="48"/>
      <c r="S188" s="48"/>
      <c r="T188" s="96"/>
      <c r="AT188" s="25" t="s">
        <v>155</v>
      </c>
      <c r="AU188" s="25" t="s">
        <v>79</v>
      </c>
    </row>
    <row r="189" s="1" customFormat="1" ht="16.5" customHeight="1">
      <c r="B189" s="47"/>
      <c r="C189" s="252" t="s">
        <v>348</v>
      </c>
      <c r="D189" s="252" t="s">
        <v>474</v>
      </c>
      <c r="E189" s="253" t="s">
        <v>999</v>
      </c>
      <c r="F189" s="254" t="s">
        <v>1000</v>
      </c>
      <c r="G189" s="255" t="s">
        <v>904</v>
      </c>
      <c r="H189" s="256">
        <v>238</v>
      </c>
      <c r="I189" s="257"/>
      <c r="J189" s="258">
        <f>ROUND(I189*H189,2)</f>
        <v>0</v>
      </c>
      <c r="K189" s="254" t="s">
        <v>160</v>
      </c>
      <c r="L189" s="259"/>
      <c r="M189" s="260" t="s">
        <v>21</v>
      </c>
      <c r="N189" s="261" t="s">
        <v>43</v>
      </c>
      <c r="O189" s="48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AR189" s="25" t="s">
        <v>166</v>
      </c>
      <c r="AT189" s="25" t="s">
        <v>474</v>
      </c>
      <c r="AU189" s="25" t="s">
        <v>79</v>
      </c>
      <c r="AY189" s="25" t="s">
        <v>148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5" t="s">
        <v>79</v>
      </c>
      <c r="BK189" s="246">
        <f>ROUND(I189*H189,2)</f>
        <v>0</v>
      </c>
      <c r="BL189" s="25" t="s">
        <v>154</v>
      </c>
      <c r="BM189" s="25" t="s">
        <v>365</v>
      </c>
    </row>
    <row r="190" s="1" customFormat="1">
      <c r="B190" s="47"/>
      <c r="C190" s="75"/>
      <c r="D190" s="247" t="s">
        <v>155</v>
      </c>
      <c r="E190" s="75"/>
      <c r="F190" s="248" t="s">
        <v>1000</v>
      </c>
      <c r="G190" s="75"/>
      <c r="H190" s="75"/>
      <c r="I190" s="205"/>
      <c r="J190" s="75"/>
      <c r="K190" s="75"/>
      <c r="L190" s="73"/>
      <c r="M190" s="249"/>
      <c r="N190" s="48"/>
      <c r="O190" s="48"/>
      <c r="P190" s="48"/>
      <c r="Q190" s="48"/>
      <c r="R190" s="48"/>
      <c r="S190" s="48"/>
      <c r="T190" s="96"/>
      <c r="AT190" s="25" t="s">
        <v>155</v>
      </c>
      <c r="AU190" s="25" t="s">
        <v>79</v>
      </c>
    </row>
    <row r="191" s="1" customFormat="1" ht="16.5" customHeight="1">
      <c r="B191" s="47"/>
      <c r="C191" s="252" t="s">
        <v>255</v>
      </c>
      <c r="D191" s="252" t="s">
        <v>474</v>
      </c>
      <c r="E191" s="253" t="s">
        <v>1001</v>
      </c>
      <c r="F191" s="254" t="s">
        <v>1002</v>
      </c>
      <c r="G191" s="255" t="s">
        <v>904</v>
      </c>
      <c r="H191" s="256">
        <v>1</v>
      </c>
      <c r="I191" s="257"/>
      <c r="J191" s="258">
        <f>ROUND(I191*H191,2)</f>
        <v>0</v>
      </c>
      <c r="K191" s="254" t="s">
        <v>160</v>
      </c>
      <c r="L191" s="259"/>
      <c r="M191" s="260" t="s">
        <v>21</v>
      </c>
      <c r="N191" s="261" t="s">
        <v>43</v>
      </c>
      <c r="O191" s="48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AR191" s="25" t="s">
        <v>166</v>
      </c>
      <c r="AT191" s="25" t="s">
        <v>474</v>
      </c>
      <c r="AU191" s="25" t="s">
        <v>79</v>
      </c>
      <c r="AY191" s="25" t="s">
        <v>148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5" t="s">
        <v>79</v>
      </c>
      <c r="BK191" s="246">
        <f>ROUND(I191*H191,2)</f>
        <v>0</v>
      </c>
      <c r="BL191" s="25" t="s">
        <v>154</v>
      </c>
      <c r="BM191" s="25" t="s">
        <v>368</v>
      </c>
    </row>
    <row r="192" s="1" customFormat="1">
      <c r="B192" s="47"/>
      <c r="C192" s="75"/>
      <c r="D192" s="247" t="s">
        <v>155</v>
      </c>
      <c r="E192" s="75"/>
      <c r="F192" s="248" t="s">
        <v>1002</v>
      </c>
      <c r="G192" s="75"/>
      <c r="H192" s="75"/>
      <c r="I192" s="205"/>
      <c r="J192" s="75"/>
      <c r="K192" s="75"/>
      <c r="L192" s="73"/>
      <c r="M192" s="249"/>
      <c r="N192" s="48"/>
      <c r="O192" s="48"/>
      <c r="P192" s="48"/>
      <c r="Q192" s="48"/>
      <c r="R192" s="48"/>
      <c r="S192" s="48"/>
      <c r="T192" s="96"/>
      <c r="AT192" s="25" t="s">
        <v>155</v>
      </c>
      <c r="AU192" s="25" t="s">
        <v>79</v>
      </c>
    </row>
    <row r="193" s="1" customFormat="1" ht="16.5" customHeight="1">
      <c r="B193" s="47"/>
      <c r="C193" s="252" t="s">
        <v>355</v>
      </c>
      <c r="D193" s="252" t="s">
        <v>474</v>
      </c>
      <c r="E193" s="253" t="s">
        <v>1003</v>
      </c>
      <c r="F193" s="254" t="s">
        <v>1004</v>
      </c>
      <c r="G193" s="255" t="s">
        <v>904</v>
      </c>
      <c r="H193" s="256">
        <v>523</v>
      </c>
      <c r="I193" s="257"/>
      <c r="J193" s="258">
        <f>ROUND(I193*H193,2)</f>
        <v>0</v>
      </c>
      <c r="K193" s="254" t="s">
        <v>160</v>
      </c>
      <c r="L193" s="259"/>
      <c r="M193" s="260" t="s">
        <v>21</v>
      </c>
      <c r="N193" s="261" t="s">
        <v>43</v>
      </c>
      <c r="O193" s="48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5" t="s">
        <v>166</v>
      </c>
      <c r="AT193" s="25" t="s">
        <v>474</v>
      </c>
      <c r="AU193" s="25" t="s">
        <v>79</v>
      </c>
      <c r="AY193" s="25" t="s">
        <v>148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5" t="s">
        <v>79</v>
      </c>
      <c r="BK193" s="246">
        <f>ROUND(I193*H193,2)</f>
        <v>0</v>
      </c>
      <c r="BL193" s="25" t="s">
        <v>154</v>
      </c>
      <c r="BM193" s="25" t="s">
        <v>372</v>
      </c>
    </row>
    <row r="194" s="1" customFormat="1">
      <c r="B194" s="47"/>
      <c r="C194" s="75"/>
      <c r="D194" s="247" t="s">
        <v>155</v>
      </c>
      <c r="E194" s="75"/>
      <c r="F194" s="248" t="s">
        <v>1004</v>
      </c>
      <c r="G194" s="75"/>
      <c r="H194" s="75"/>
      <c r="I194" s="205"/>
      <c r="J194" s="75"/>
      <c r="K194" s="75"/>
      <c r="L194" s="73"/>
      <c r="M194" s="249"/>
      <c r="N194" s="48"/>
      <c r="O194" s="48"/>
      <c r="P194" s="48"/>
      <c r="Q194" s="48"/>
      <c r="R194" s="48"/>
      <c r="S194" s="48"/>
      <c r="T194" s="96"/>
      <c r="AT194" s="25" t="s">
        <v>155</v>
      </c>
      <c r="AU194" s="25" t="s">
        <v>79</v>
      </c>
    </row>
    <row r="195" s="1" customFormat="1" ht="16.5" customHeight="1">
      <c r="B195" s="47"/>
      <c r="C195" s="252" t="s">
        <v>258</v>
      </c>
      <c r="D195" s="252" t="s">
        <v>474</v>
      </c>
      <c r="E195" s="253" t="s">
        <v>1005</v>
      </c>
      <c r="F195" s="254" t="s">
        <v>1006</v>
      </c>
      <c r="G195" s="255" t="s">
        <v>1007</v>
      </c>
      <c r="H195" s="256">
        <v>1</v>
      </c>
      <c r="I195" s="257"/>
      <c r="J195" s="258">
        <f>ROUND(I195*H195,2)</f>
        <v>0</v>
      </c>
      <c r="K195" s="254" t="s">
        <v>160</v>
      </c>
      <c r="L195" s="259"/>
      <c r="M195" s="260" t="s">
        <v>21</v>
      </c>
      <c r="N195" s="261" t="s">
        <v>43</v>
      </c>
      <c r="O195" s="48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AR195" s="25" t="s">
        <v>166</v>
      </c>
      <c r="AT195" s="25" t="s">
        <v>474</v>
      </c>
      <c r="AU195" s="25" t="s">
        <v>79</v>
      </c>
      <c r="AY195" s="25" t="s">
        <v>148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25" t="s">
        <v>79</v>
      </c>
      <c r="BK195" s="246">
        <f>ROUND(I195*H195,2)</f>
        <v>0</v>
      </c>
      <c r="BL195" s="25" t="s">
        <v>154</v>
      </c>
      <c r="BM195" s="25" t="s">
        <v>375</v>
      </c>
    </row>
    <row r="196" s="1" customFormat="1">
      <c r="B196" s="47"/>
      <c r="C196" s="75"/>
      <c r="D196" s="247" t="s">
        <v>155</v>
      </c>
      <c r="E196" s="75"/>
      <c r="F196" s="248" t="s">
        <v>1006</v>
      </c>
      <c r="G196" s="75"/>
      <c r="H196" s="75"/>
      <c r="I196" s="205"/>
      <c r="J196" s="75"/>
      <c r="K196" s="75"/>
      <c r="L196" s="73"/>
      <c r="M196" s="249"/>
      <c r="N196" s="48"/>
      <c r="O196" s="48"/>
      <c r="P196" s="48"/>
      <c r="Q196" s="48"/>
      <c r="R196" s="48"/>
      <c r="S196" s="48"/>
      <c r="T196" s="96"/>
      <c r="AT196" s="25" t="s">
        <v>155</v>
      </c>
      <c r="AU196" s="25" t="s">
        <v>79</v>
      </c>
    </row>
    <row r="197" s="1" customFormat="1" ht="16.5" customHeight="1">
      <c r="B197" s="47"/>
      <c r="C197" s="235" t="s">
        <v>362</v>
      </c>
      <c r="D197" s="235" t="s">
        <v>149</v>
      </c>
      <c r="E197" s="236" t="s">
        <v>1008</v>
      </c>
      <c r="F197" s="237" t="s">
        <v>1009</v>
      </c>
      <c r="G197" s="238" t="s">
        <v>1007</v>
      </c>
      <c r="H197" s="239">
        <v>1</v>
      </c>
      <c r="I197" s="240"/>
      <c r="J197" s="241">
        <f>ROUND(I197*H197,2)</f>
        <v>0</v>
      </c>
      <c r="K197" s="237" t="s">
        <v>160</v>
      </c>
      <c r="L197" s="73"/>
      <c r="M197" s="242" t="s">
        <v>21</v>
      </c>
      <c r="N197" s="243" t="s">
        <v>43</v>
      </c>
      <c r="O197" s="48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AR197" s="25" t="s">
        <v>154</v>
      </c>
      <c r="AT197" s="25" t="s">
        <v>149</v>
      </c>
      <c r="AU197" s="25" t="s">
        <v>79</v>
      </c>
      <c r="AY197" s="25" t="s">
        <v>148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5" t="s">
        <v>79</v>
      </c>
      <c r="BK197" s="246">
        <f>ROUND(I197*H197,2)</f>
        <v>0</v>
      </c>
      <c r="BL197" s="25" t="s">
        <v>154</v>
      </c>
      <c r="BM197" s="25" t="s">
        <v>379</v>
      </c>
    </row>
    <row r="198" s="1" customFormat="1">
      <c r="B198" s="47"/>
      <c r="C198" s="75"/>
      <c r="D198" s="247" t="s">
        <v>155</v>
      </c>
      <c r="E198" s="75"/>
      <c r="F198" s="248" t="s">
        <v>1009</v>
      </c>
      <c r="G198" s="75"/>
      <c r="H198" s="75"/>
      <c r="I198" s="205"/>
      <c r="J198" s="75"/>
      <c r="K198" s="75"/>
      <c r="L198" s="73"/>
      <c r="M198" s="249"/>
      <c r="N198" s="48"/>
      <c r="O198" s="48"/>
      <c r="P198" s="48"/>
      <c r="Q198" s="48"/>
      <c r="R198" s="48"/>
      <c r="S198" s="48"/>
      <c r="T198" s="96"/>
      <c r="AT198" s="25" t="s">
        <v>155</v>
      </c>
      <c r="AU198" s="25" t="s">
        <v>79</v>
      </c>
    </row>
    <row r="199" s="1" customFormat="1" ht="16.5" customHeight="1">
      <c r="B199" s="47"/>
      <c r="C199" s="235" t="s">
        <v>264</v>
      </c>
      <c r="D199" s="235" t="s">
        <v>149</v>
      </c>
      <c r="E199" s="236" t="s">
        <v>1010</v>
      </c>
      <c r="F199" s="237" t="s">
        <v>1011</v>
      </c>
      <c r="G199" s="238" t="s">
        <v>1012</v>
      </c>
      <c r="H199" s="239">
        <v>20</v>
      </c>
      <c r="I199" s="240"/>
      <c r="J199" s="241">
        <f>ROUND(I199*H199,2)</f>
        <v>0</v>
      </c>
      <c r="K199" s="237" t="s">
        <v>160</v>
      </c>
      <c r="L199" s="73"/>
      <c r="M199" s="242" t="s">
        <v>21</v>
      </c>
      <c r="N199" s="243" t="s">
        <v>43</v>
      </c>
      <c r="O199" s="48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AR199" s="25" t="s">
        <v>154</v>
      </c>
      <c r="AT199" s="25" t="s">
        <v>149</v>
      </c>
      <c r="AU199" s="25" t="s">
        <v>79</v>
      </c>
      <c r="AY199" s="25" t="s">
        <v>148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5" t="s">
        <v>79</v>
      </c>
      <c r="BK199" s="246">
        <f>ROUND(I199*H199,2)</f>
        <v>0</v>
      </c>
      <c r="BL199" s="25" t="s">
        <v>154</v>
      </c>
      <c r="BM199" s="25" t="s">
        <v>382</v>
      </c>
    </row>
    <row r="200" s="1" customFormat="1">
      <c r="B200" s="47"/>
      <c r="C200" s="75"/>
      <c r="D200" s="247" t="s">
        <v>155</v>
      </c>
      <c r="E200" s="75"/>
      <c r="F200" s="248" t="s">
        <v>1011</v>
      </c>
      <c r="G200" s="75"/>
      <c r="H200" s="75"/>
      <c r="I200" s="205"/>
      <c r="J200" s="75"/>
      <c r="K200" s="75"/>
      <c r="L200" s="73"/>
      <c r="M200" s="249"/>
      <c r="N200" s="48"/>
      <c r="O200" s="48"/>
      <c r="P200" s="48"/>
      <c r="Q200" s="48"/>
      <c r="R200" s="48"/>
      <c r="S200" s="48"/>
      <c r="T200" s="96"/>
      <c r="AT200" s="25" t="s">
        <v>155</v>
      </c>
      <c r="AU200" s="25" t="s">
        <v>79</v>
      </c>
    </row>
    <row r="201" s="1" customFormat="1" ht="16.5" customHeight="1">
      <c r="B201" s="47"/>
      <c r="C201" s="235" t="s">
        <v>369</v>
      </c>
      <c r="D201" s="235" t="s">
        <v>149</v>
      </c>
      <c r="E201" s="236" t="s">
        <v>1013</v>
      </c>
      <c r="F201" s="237" t="s">
        <v>1014</v>
      </c>
      <c r="G201" s="238" t="s">
        <v>1007</v>
      </c>
      <c r="H201" s="239">
        <v>1</v>
      </c>
      <c r="I201" s="240"/>
      <c r="J201" s="241">
        <f>ROUND(I201*H201,2)</f>
        <v>0</v>
      </c>
      <c r="K201" s="237" t="s">
        <v>160</v>
      </c>
      <c r="L201" s="73"/>
      <c r="M201" s="242" t="s">
        <v>21</v>
      </c>
      <c r="N201" s="243" t="s">
        <v>43</v>
      </c>
      <c r="O201" s="48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AR201" s="25" t="s">
        <v>154</v>
      </c>
      <c r="AT201" s="25" t="s">
        <v>149</v>
      </c>
      <c r="AU201" s="25" t="s">
        <v>79</v>
      </c>
      <c r="AY201" s="25" t="s">
        <v>148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25" t="s">
        <v>79</v>
      </c>
      <c r="BK201" s="246">
        <f>ROUND(I201*H201,2)</f>
        <v>0</v>
      </c>
      <c r="BL201" s="25" t="s">
        <v>154</v>
      </c>
      <c r="BM201" s="25" t="s">
        <v>386</v>
      </c>
    </row>
    <row r="202" s="1" customFormat="1">
      <c r="B202" s="47"/>
      <c r="C202" s="75"/>
      <c r="D202" s="247" t="s">
        <v>155</v>
      </c>
      <c r="E202" s="75"/>
      <c r="F202" s="248" t="s">
        <v>1014</v>
      </c>
      <c r="G202" s="75"/>
      <c r="H202" s="75"/>
      <c r="I202" s="205"/>
      <c r="J202" s="75"/>
      <c r="K202" s="75"/>
      <c r="L202" s="73"/>
      <c r="M202" s="249"/>
      <c r="N202" s="48"/>
      <c r="O202" s="48"/>
      <c r="P202" s="48"/>
      <c r="Q202" s="48"/>
      <c r="R202" s="48"/>
      <c r="S202" s="48"/>
      <c r="T202" s="96"/>
      <c r="AT202" s="25" t="s">
        <v>155</v>
      </c>
      <c r="AU202" s="25" t="s">
        <v>79</v>
      </c>
    </row>
    <row r="203" s="1" customFormat="1" ht="16.5" customHeight="1">
      <c r="B203" s="47"/>
      <c r="C203" s="235" t="s">
        <v>267</v>
      </c>
      <c r="D203" s="235" t="s">
        <v>149</v>
      </c>
      <c r="E203" s="236" t="s">
        <v>1015</v>
      </c>
      <c r="F203" s="237" t="s">
        <v>1016</v>
      </c>
      <c r="G203" s="238" t="s">
        <v>1017</v>
      </c>
      <c r="H203" s="239">
        <v>1</v>
      </c>
      <c r="I203" s="240"/>
      <c r="J203" s="241">
        <f>ROUND(I203*H203,2)</f>
        <v>0</v>
      </c>
      <c r="K203" s="237" t="s">
        <v>160</v>
      </c>
      <c r="L203" s="73"/>
      <c r="M203" s="242" t="s">
        <v>21</v>
      </c>
      <c r="N203" s="243" t="s">
        <v>43</v>
      </c>
      <c r="O203" s="48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AR203" s="25" t="s">
        <v>154</v>
      </c>
      <c r="AT203" s="25" t="s">
        <v>149</v>
      </c>
      <c r="AU203" s="25" t="s">
        <v>79</v>
      </c>
      <c r="AY203" s="25" t="s">
        <v>148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25" t="s">
        <v>79</v>
      </c>
      <c r="BK203" s="246">
        <f>ROUND(I203*H203,2)</f>
        <v>0</v>
      </c>
      <c r="BL203" s="25" t="s">
        <v>154</v>
      </c>
      <c r="BM203" s="25" t="s">
        <v>389</v>
      </c>
    </row>
    <row r="204" s="1" customFormat="1">
      <c r="B204" s="47"/>
      <c r="C204" s="75"/>
      <c r="D204" s="247" t="s">
        <v>155</v>
      </c>
      <c r="E204" s="75"/>
      <c r="F204" s="248" t="s">
        <v>1016</v>
      </c>
      <c r="G204" s="75"/>
      <c r="H204" s="75"/>
      <c r="I204" s="205"/>
      <c r="J204" s="75"/>
      <c r="K204" s="75"/>
      <c r="L204" s="73"/>
      <c r="M204" s="249"/>
      <c r="N204" s="48"/>
      <c r="O204" s="48"/>
      <c r="P204" s="48"/>
      <c r="Q204" s="48"/>
      <c r="R204" s="48"/>
      <c r="S204" s="48"/>
      <c r="T204" s="96"/>
      <c r="AT204" s="25" t="s">
        <v>155</v>
      </c>
      <c r="AU204" s="25" t="s">
        <v>79</v>
      </c>
    </row>
    <row r="205" s="1" customFormat="1" ht="16.5" customHeight="1">
      <c r="B205" s="47"/>
      <c r="C205" s="235" t="s">
        <v>376</v>
      </c>
      <c r="D205" s="235" t="s">
        <v>149</v>
      </c>
      <c r="E205" s="236" t="s">
        <v>1018</v>
      </c>
      <c r="F205" s="237" t="s">
        <v>1019</v>
      </c>
      <c r="G205" s="238" t="s">
        <v>1007</v>
      </c>
      <c r="H205" s="239">
        <v>1</v>
      </c>
      <c r="I205" s="240"/>
      <c r="J205" s="241">
        <f>ROUND(I205*H205,2)</f>
        <v>0</v>
      </c>
      <c r="K205" s="237" t="s">
        <v>160</v>
      </c>
      <c r="L205" s="73"/>
      <c r="M205" s="242" t="s">
        <v>21</v>
      </c>
      <c r="N205" s="243" t="s">
        <v>43</v>
      </c>
      <c r="O205" s="48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AR205" s="25" t="s">
        <v>154</v>
      </c>
      <c r="AT205" s="25" t="s">
        <v>149</v>
      </c>
      <c r="AU205" s="25" t="s">
        <v>79</v>
      </c>
      <c r="AY205" s="25" t="s">
        <v>148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25" t="s">
        <v>79</v>
      </c>
      <c r="BK205" s="246">
        <f>ROUND(I205*H205,2)</f>
        <v>0</v>
      </c>
      <c r="BL205" s="25" t="s">
        <v>154</v>
      </c>
      <c r="BM205" s="25" t="s">
        <v>393</v>
      </c>
    </row>
    <row r="206" s="1" customFormat="1">
      <c r="B206" s="47"/>
      <c r="C206" s="75"/>
      <c r="D206" s="247" t="s">
        <v>155</v>
      </c>
      <c r="E206" s="75"/>
      <c r="F206" s="248" t="s">
        <v>1019</v>
      </c>
      <c r="G206" s="75"/>
      <c r="H206" s="75"/>
      <c r="I206" s="205"/>
      <c r="J206" s="75"/>
      <c r="K206" s="75"/>
      <c r="L206" s="73"/>
      <c r="M206" s="249"/>
      <c r="N206" s="48"/>
      <c r="O206" s="48"/>
      <c r="P206" s="48"/>
      <c r="Q206" s="48"/>
      <c r="R206" s="48"/>
      <c r="S206" s="48"/>
      <c r="T206" s="96"/>
      <c r="AT206" s="25" t="s">
        <v>155</v>
      </c>
      <c r="AU206" s="25" t="s">
        <v>79</v>
      </c>
    </row>
    <row r="207" s="1" customFormat="1" ht="16.5" customHeight="1">
      <c r="B207" s="47"/>
      <c r="C207" s="235" t="s">
        <v>271</v>
      </c>
      <c r="D207" s="235" t="s">
        <v>149</v>
      </c>
      <c r="E207" s="236" t="s">
        <v>1020</v>
      </c>
      <c r="F207" s="237" t="s">
        <v>1021</v>
      </c>
      <c r="G207" s="238" t="s">
        <v>1017</v>
      </c>
      <c r="H207" s="239">
        <v>44</v>
      </c>
      <c r="I207" s="240"/>
      <c r="J207" s="241">
        <f>ROUND(I207*H207,2)</f>
        <v>0</v>
      </c>
      <c r="K207" s="237" t="s">
        <v>160</v>
      </c>
      <c r="L207" s="73"/>
      <c r="M207" s="242" t="s">
        <v>21</v>
      </c>
      <c r="N207" s="243" t="s">
        <v>43</v>
      </c>
      <c r="O207" s="48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AR207" s="25" t="s">
        <v>154</v>
      </c>
      <c r="AT207" s="25" t="s">
        <v>149</v>
      </c>
      <c r="AU207" s="25" t="s">
        <v>79</v>
      </c>
      <c r="AY207" s="25" t="s">
        <v>148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25" t="s">
        <v>79</v>
      </c>
      <c r="BK207" s="246">
        <f>ROUND(I207*H207,2)</f>
        <v>0</v>
      </c>
      <c r="BL207" s="25" t="s">
        <v>154</v>
      </c>
      <c r="BM207" s="25" t="s">
        <v>396</v>
      </c>
    </row>
    <row r="208" s="1" customFormat="1">
      <c r="B208" s="47"/>
      <c r="C208" s="75"/>
      <c r="D208" s="247" t="s">
        <v>155</v>
      </c>
      <c r="E208" s="75"/>
      <c r="F208" s="248" t="s">
        <v>1021</v>
      </c>
      <c r="G208" s="75"/>
      <c r="H208" s="75"/>
      <c r="I208" s="205"/>
      <c r="J208" s="75"/>
      <c r="K208" s="75"/>
      <c r="L208" s="73"/>
      <c r="M208" s="249"/>
      <c r="N208" s="48"/>
      <c r="O208" s="48"/>
      <c r="P208" s="48"/>
      <c r="Q208" s="48"/>
      <c r="R208" s="48"/>
      <c r="S208" s="48"/>
      <c r="T208" s="96"/>
      <c r="AT208" s="25" t="s">
        <v>155</v>
      </c>
      <c r="AU208" s="25" t="s">
        <v>79</v>
      </c>
    </row>
    <row r="209" s="1" customFormat="1" ht="16.5" customHeight="1">
      <c r="B209" s="47"/>
      <c r="C209" s="235" t="s">
        <v>383</v>
      </c>
      <c r="D209" s="235" t="s">
        <v>149</v>
      </c>
      <c r="E209" s="236" t="s">
        <v>1022</v>
      </c>
      <c r="F209" s="237" t="s">
        <v>1023</v>
      </c>
      <c r="G209" s="238" t="s">
        <v>1017</v>
      </c>
      <c r="H209" s="239">
        <v>44</v>
      </c>
      <c r="I209" s="240"/>
      <c r="J209" s="241">
        <f>ROUND(I209*H209,2)</f>
        <v>0</v>
      </c>
      <c r="K209" s="237" t="s">
        <v>160</v>
      </c>
      <c r="L209" s="73"/>
      <c r="M209" s="242" t="s">
        <v>21</v>
      </c>
      <c r="N209" s="243" t="s">
        <v>43</v>
      </c>
      <c r="O209" s="48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AR209" s="25" t="s">
        <v>154</v>
      </c>
      <c r="AT209" s="25" t="s">
        <v>149</v>
      </c>
      <c r="AU209" s="25" t="s">
        <v>79</v>
      </c>
      <c r="AY209" s="25" t="s">
        <v>148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25" t="s">
        <v>79</v>
      </c>
      <c r="BK209" s="246">
        <f>ROUND(I209*H209,2)</f>
        <v>0</v>
      </c>
      <c r="BL209" s="25" t="s">
        <v>154</v>
      </c>
      <c r="BM209" s="25" t="s">
        <v>400</v>
      </c>
    </row>
    <row r="210" s="1" customFormat="1">
      <c r="B210" s="47"/>
      <c r="C210" s="75"/>
      <c r="D210" s="247" t="s">
        <v>155</v>
      </c>
      <c r="E210" s="75"/>
      <c r="F210" s="248" t="s">
        <v>1023</v>
      </c>
      <c r="G210" s="75"/>
      <c r="H210" s="75"/>
      <c r="I210" s="205"/>
      <c r="J210" s="75"/>
      <c r="K210" s="75"/>
      <c r="L210" s="73"/>
      <c r="M210" s="249"/>
      <c r="N210" s="48"/>
      <c r="O210" s="48"/>
      <c r="P210" s="48"/>
      <c r="Q210" s="48"/>
      <c r="R210" s="48"/>
      <c r="S210" s="48"/>
      <c r="T210" s="96"/>
      <c r="AT210" s="25" t="s">
        <v>155</v>
      </c>
      <c r="AU210" s="25" t="s">
        <v>79</v>
      </c>
    </row>
    <row r="211" s="1" customFormat="1" ht="16.5" customHeight="1">
      <c r="B211" s="47"/>
      <c r="C211" s="235" t="s">
        <v>274</v>
      </c>
      <c r="D211" s="235" t="s">
        <v>149</v>
      </c>
      <c r="E211" s="236" t="s">
        <v>1024</v>
      </c>
      <c r="F211" s="237" t="s">
        <v>1025</v>
      </c>
      <c r="G211" s="238" t="s">
        <v>1007</v>
      </c>
      <c r="H211" s="239">
        <v>1</v>
      </c>
      <c r="I211" s="240"/>
      <c r="J211" s="241">
        <f>ROUND(I211*H211,2)</f>
        <v>0</v>
      </c>
      <c r="K211" s="237" t="s">
        <v>160</v>
      </c>
      <c r="L211" s="73"/>
      <c r="M211" s="242" t="s">
        <v>21</v>
      </c>
      <c r="N211" s="243" t="s">
        <v>43</v>
      </c>
      <c r="O211" s="48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AR211" s="25" t="s">
        <v>154</v>
      </c>
      <c r="AT211" s="25" t="s">
        <v>149</v>
      </c>
      <c r="AU211" s="25" t="s">
        <v>79</v>
      </c>
      <c r="AY211" s="25" t="s">
        <v>148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25" t="s">
        <v>79</v>
      </c>
      <c r="BK211" s="246">
        <f>ROUND(I211*H211,2)</f>
        <v>0</v>
      </c>
      <c r="BL211" s="25" t="s">
        <v>154</v>
      </c>
      <c r="BM211" s="25" t="s">
        <v>403</v>
      </c>
    </row>
    <row r="212" s="1" customFormat="1">
      <c r="B212" s="47"/>
      <c r="C212" s="75"/>
      <c r="D212" s="247" t="s">
        <v>155</v>
      </c>
      <c r="E212" s="75"/>
      <c r="F212" s="248" t="s">
        <v>1025</v>
      </c>
      <c r="G212" s="75"/>
      <c r="H212" s="75"/>
      <c r="I212" s="205"/>
      <c r="J212" s="75"/>
      <c r="K212" s="75"/>
      <c r="L212" s="73"/>
      <c r="M212" s="249"/>
      <c r="N212" s="48"/>
      <c r="O212" s="48"/>
      <c r="P212" s="48"/>
      <c r="Q212" s="48"/>
      <c r="R212" s="48"/>
      <c r="S212" s="48"/>
      <c r="T212" s="96"/>
      <c r="AT212" s="25" t="s">
        <v>155</v>
      </c>
      <c r="AU212" s="25" t="s">
        <v>79</v>
      </c>
    </row>
    <row r="213" s="1" customFormat="1" ht="16.5" customHeight="1">
      <c r="B213" s="47"/>
      <c r="C213" s="235" t="s">
        <v>390</v>
      </c>
      <c r="D213" s="235" t="s">
        <v>149</v>
      </c>
      <c r="E213" s="236" t="s">
        <v>1026</v>
      </c>
      <c r="F213" s="237" t="s">
        <v>1027</v>
      </c>
      <c r="G213" s="238" t="s">
        <v>1007</v>
      </c>
      <c r="H213" s="239">
        <v>1</v>
      </c>
      <c r="I213" s="240"/>
      <c r="J213" s="241">
        <f>ROUND(I213*H213,2)</f>
        <v>0</v>
      </c>
      <c r="K213" s="237" t="s">
        <v>160</v>
      </c>
      <c r="L213" s="73"/>
      <c r="M213" s="242" t="s">
        <v>21</v>
      </c>
      <c r="N213" s="243" t="s">
        <v>43</v>
      </c>
      <c r="O213" s="48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AR213" s="25" t="s">
        <v>154</v>
      </c>
      <c r="AT213" s="25" t="s">
        <v>149</v>
      </c>
      <c r="AU213" s="25" t="s">
        <v>79</v>
      </c>
      <c r="AY213" s="25" t="s">
        <v>148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25" t="s">
        <v>79</v>
      </c>
      <c r="BK213" s="246">
        <f>ROUND(I213*H213,2)</f>
        <v>0</v>
      </c>
      <c r="BL213" s="25" t="s">
        <v>154</v>
      </c>
      <c r="BM213" s="25" t="s">
        <v>410</v>
      </c>
    </row>
    <row r="214" s="1" customFormat="1">
      <c r="B214" s="47"/>
      <c r="C214" s="75"/>
      <c r="D214" s="247" t="s">
        <v>155</v>
      </c>
      <c r="E214" s="75"/>
      <c r="F214" s="248" t="s">
        <v>1027</v>
      </c>
      <c r="G214" s="75"/>
      <c r="H214" s="75"/>
      <c r="I214" s="205"/>
      <c r="J214" s="75"/>
      <c r="K214" s="75"/>
      <c r="L214" s="73"/>
      <c r="M214" s="249"/>
      <c r="N214" s="48"/>
      <c r="O214" s="48"/>
      <c r="P214" s="48"/>
      <c r="Q214" s="48"/>
      <c r="R214" s="48"/>
      <c r="S214" s="48"/>
      <c r="T214" s="96"/>
      <c r="AT214" s="25" t="s">
        <v>155</v>
      </c>
      <c r="AU214" s="25" t="s">
        <v>79</v>
      </c>
    </row>
    <row r="215" s="1" customFormat="1" ht="16.5" customHeight="1">
      <c r="B215" s="47"/>
      <c r="C215" s="235" t="s">
        <v>278</v>
      </c>
      <c r="D215" s="235" t="s">
        <v>149</v>
      </c>
      <c r="E215" s="236" t="s">
        <v>1028</v>
      </c>
      <c r="F215" s="237" t="s">
        <v>1029</v>
      </c>
      <c r="G215" s="238" t="s">
        <v>1007</v>
      </c>
      <c r="H215" s="239">
        <v>1</v>
      </c>
      <c r="I215" s="240"/>
      <c r="J215" s="241">
        <f>ROUND(I215*H215,2)</f>
        <v>0</v>
      </c>
      <c r="K215" s="237" t="s">
        <v>160</v>
      </c>
      <c r="L215" s="73"/>
      <c r="M215" s="242" t="s">
        <v>21</v>
      </c>
      <c r="N215" s="243" t="s">
        <v>43</v>
      </c>
      <c r="O215" s="48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AR215" s="25" t="s">
        <v>154</v>
      </c>
      <c r="AT215" s="25" t="s">
        <v>149</v>
      </c>
      <c r="AU215" s="25" t="s">
        <v>79</v>
      </c>
      <c r="AY215" s="25" t="s">
        <v>148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25" t="s">
        <v>79</v>
      </c>
      <c r="BK215" s="246">
        <f>ROUND(I215*H215,2)</f>
        <v>0</v>
      </c>
      <c r="BL215" s="25" t="s">
        <v>154</v>
      </c>
      <c r="BM215" s="25" t="s">
        <v>414</v>
      </c>
    </row>
    <row r="216" s="1" customFormat="1">
      <c r="B216" s="47"/>
      <c r="C216" s="75"/>
      <c r="D216" s="247" t="s">
        <v>155</v>
      </c>
      <c r="E216" s="75"/>
      <c r="F216" s="248" t="s">
        <v>1029</v>
      </c>
      <c r="G216" s="75"/>
      <c r="H216" s="75"/>
      <c r="I216" s="205"/>
      <c r="J216" s="75"/>
      <c r="K216" s="75"/>
      <c r="L216" s="73"/>
      <c r="M216" s="262"/>
      <c r="N216" s="263"/>
      <c r="O216" s="263"/>
      <c r="P216" s="263"/>
      <c r="Q216" s="263"/>
      <c r="R216" s="263"/>
      <c r="S216" s="263"/>
      <c r="T216" s="264"/>
      <c r="AT216" s="25" t="s">
        <v>155</v>
      </c>
      <c r="AU216" s="25" t="s">
        <v>79</v>
      </c>
    </row>
    <row r="217" s="1" customFormat="1" ht="6.96" customHeight="1">
      <c r="B217" s="68"/>
      <c r="C217" s="69"/>
      <c r="D217" s="69"/>
      <c r="E217" s="69"/>
      <c r="F217" s="69"/>
      <c r="G217" s="69"/>
      <c r="H217" s="69"/>
      <c r="I217" s="180"/>
      <c r="J217" s="69"/>
      <c r="K217" s="69"/>
      <c r="L217" s="73"/>
    </row>
  </sheetData>
  <sheetProtection sheet="1" autoFilter="0" formatColumns="0" formatRows="0" objects="1" scenarios="1" spinCount="100000" saltValue="zMVuZIfSFIQL2tZOY6YdMUxM9/WVrbCrJ0sBCnuWXB37YLF7V/IsOrp/nUF7s/b4UdGtHh0pbRdZdh70MYMytw==" hashValue="0jQrVHNEf9ArOsypgCI9VawLh/gQzD7JryNBNro5/dkMQHlXN0y5gdnbfuPOHiji3+fOj9IAf+6RBxMv+Dk1FA==" algorithmName="SHA-512" password="CC35"/>
  <autoFilter ref="C82:K21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101</v>
      </c>
      <c r="G1" s="153" t="s">
        <v>102</v>
      </c>
      <c r="H1" s="153"/>
      <c r="I1" s="154"/>
      <c r="J1" s="153" t="s">
        <v>103</v>
      </c>
      <c r="K1" s="152" t="s">
        <v>104</v>
      </c>
      <c r="L1" s="153" t="s">
        <v>105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100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81</v>
      </c>
    </row>
    <row r="4" ht="36.96" customHeight="1">
      <c r="B4" s="29"/>
      <c r="C4" s="30"/>
      <c r="D4" s="31" t="s">
        <v>106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ZŠ Marjánka, rekonstrukce otopného systému</v>
      </c>
      <c r="F7" s="41"/>
      <c r="G7" s="41"/>
      <c r="H7" s="41"/>
      <c r="I7" s="156"/>
      <c r="J7" s="30"/>
      <c r="K7" s="32"/>
    </row>
    <row r="8" s="1" customFormat="1">
      <c r="B8" s="47"/>
      <c r="C8" s="48"/>
      <c r="D8" s="41" t="s">
        <v>107</v>
      </c>
      <c r="E8" s="48"/>
      <c r="F8" s="48"/>
      <c r="G8" s="48"/>
      <c r="H8" s="48"/>
      <c r="I8" s="158"/>
      <c r="J8" s="48"/>
      <c r="K8" s="52"/>
    </row>
    <row r="9" s="1" customFormat="1" ht="36.96" customHeight="1">
      <c r="B9" s="47"/>
      <c r="C9" s="48"/>
      <c r="D9" s="48"/>
      <c r="E9" s="159" t="s">
        <v>1030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58"/>
      <c r="J10" s="48"/>
      <c r="K10" s="52"/>
    </row>
    <row r="11" s="1" customFormat="1" ht="14.4" customHeight="1">
      <c r="B11" s="47"/>
      <c r="C11" s="48"/>
      <c r="D11" s="41" t="s">
        <v>20</v>
      </c>
      <c r="E11" s="48"/>
      <c r="F11" s="36" t="s">
        <v>21</v>
      </c>
      <c r="G11" s="48"/>
      <c r="H11" s="48"/>
      <c r="I11" s="160" t="s">
        <v>22</v>
      </c>
      <c r="J11" s="36" t="s">
        <v>21</v>
      </c>
      <c r="K11" s="52"/>
    </row>
    <row r="12" s="1" customFormat="1" ht="14.4" customHeight="1">
      <c r="B12" s="47"/>
      <c r="C12" s="48"/>
      <c r="D12" s="41" t="s">
        <v>23</v>
      </c>
      <c r="E12" s="48"/>
      <c r="F12" s="36" t="s">
        <v>24</v>
      </c>
      <c r="G12" s="48"/>
      <c r="H12" s="48"/>
      <c r="I12" s="160" t="s">
        <v>25</v>
      </c>
      <c r="J12" s="161" t="str">
        <f>'Rekapitulace stavby'!AN8</f>
        <v>15. 4. 2019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58"/>
      <c r="J13" s="48"/>
      <c r="K13" s="52"/>
    </row>
    <row r="14" s="1" customFormat="1" ht="14.4" customHeight="1">
      <c r="B14" s="47"/>
      <c r="C14" s="48"/>
      <c r="D14" s="41" t="s">
        <v>27</v>
      </c>
      <c r="E14" s="48"/>
      <c r="F14" s="48"/>
      <c r="G14" s="48"/>
      <c r="H14" s="48"/>
      <c r="I14" s="160" t="s">
        <v>28</v>
      </c>
      <c r="J14" s="36" t="s">
        <v>21</v>
      </c>
      <c r="K14" s="52"/>
    </row>
    <row r="15" s="1" customFormat="1" ht="18" customHeight="1">
      <c r="B15" s="47"/>
      <c r="C15" s="48"/>
      <c r="D15" s="48"/>
      <c r="E15" s="36" t="s">
        <v>29</v>
      </c>
      <c r="F15" s="48"/>
      <c r="G15" s="48"/>
      <c r="H15" s="48"/>
      <c r="I15" s="160" t="s">
        <v>30</v>
      </c>
      <c r="J15" s="36" t="s">
        <v>21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58"/>
      <c r="J16" s="48"/>
      <c r="K16" s="52"/>
    </row>
    <row r="17" s="1" customFormat="1" ht="14.4" customHeight="1">
      <c r="B17" s="47"/>
      <c r="C17" s="48"/>
      <c r="D17" s="41" t="s">
        <v>31</v>
      </c>
      <c r="E17" s="48"/>
      <c r="F17" s="48"/>
      <c r="G17" s="48"/>
      <c r="H17" s="48"/>
      <c r="I17" s="160" t="s">
        <v>28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60" t="s">
        <v>30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58"/>
      <c r="J19" s="48"/>
      <c r="K19" s="52"/>
    </row>
    <row r="20" s="1" customFormat="1" ht="14.4" customHeight="1">
      <c r="B20" s="47"/>
      <c r="C20" s="48"/>
      <c r="D20" s="41" t="s">
        <v>33</v>
      </c>
      <c r="E20" s="48"/>
      <c r="F20" s="48"/>
      <c r="G20" s="48"/>
      <c r="H20" s="48"/>
      <c r="I20" s="160" t="s">
        <v>28</v>
      </c>
      <c r="J20" s="36" t="s">
        <v>21</v>
      </c>
      <c r="K20" s="52"/>
    </row>
    <row r="21" s="1" customFormat="1" ht="18" customHeight="1">
      <c r="B21" s="47"/>
      <c r="C21" s="48"/>
      <c r="D21" s="48"/>
      <c r="E21" s="36" t="s">
        <v>34</v>
      </c>
      <c r="F21" s="48"/>
      <c r="G21" s="48"/>
      <c r="H21" s="48"/>
      <c r="I21" s="160" t="s">
        <v>30</v>
      </c>
      <c r="J21" s="36" t="s">
        <v>21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58"/>
      <c r="J22" s="48"/>
      <c r="K22" s="52"/>
    </row>
    <row r="23" s="1" customFormat="1" ht="14.4" customHeight="1">
      <c r="B23" s="47"/>
      <c r="C23" s="48"/>
      <c r="D23" s="41" t="s">
        <v>36</v>
      </c>
      <c r="E23" s="48"/>
      <c r="F23" s="48"/>
      <c r="G23" s="48"/>
      <c r="H23" s="48"/>
      <c r="I23" s="158"/>
      <c r="J23" s="48"/>
      <c r="K23" s="52"/>
    </row>
    <row r="24" s="7" customFormat="1" ht="16.5" customHeight="1">
      <c r="B24" s="162"/>
      <c r="C24" s="163"/>
      <c r="D24" s="163"/>
      <c r="E24" s="45" t="s">
        <v>21</v>
      </c>
      <c r="F24" s="45"/>
      <c r="G24" s="45"/>
      <c r="H24" s="45"/>
      <c r="I24" s="164"/>
      <c r="J24" s="163"/>
      <c r="K24" s="165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58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66"/>
      <c r="J26" s="107"/>
      <c r="K26" s="167"/>
    </row>
    <row r="27" s="1" customFormat="1" ht="25.44" customHeight="1">
      <c r="B27" s="47"/>
      <c r="C27" s="48"/>
      <c r="D27" s="168" t="s">
        <v>38</v>
      </c>
      <c r="E27" s="48"/>
      <c r="F27" s="48"/>
      <c r="G27" s="48"/>
      <c r="H27" s="48"/>
      <c r="I27" s="158"/>
      <c r="J27" s="169">
        <f>ROUND(J77,2)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14.4" customHeight="1">
      <c r="B29" s="47"/>
      <c r="C29" s="48"/>
      <c r="D29" s="48"/>
      <c r="E29" s="48"/>
      <c r="F29" s="53" t="s">
        <v>40</v>
      </c>
      <c r="G29" s="48"/>
      <c r="H29" s="48"/>
      <c r="I29" s="170" t="s">
        <v>39</v>
      </c>
      <c r="J29" s="53" t="s">
        <v>41</v>
      </c>
      <c r="K29" s="52"/>
    </row>
    <row r="30" s="1" customFormat="1" ht="14.4" customHeight="1">
      <c r="B30" s="47"/>
      <c r="C30" s="48"/>
      <c r="D30" s="56" t="s">
        <v>42</v>
      </c>
      <c r="E30" s="56" t="s">
        <v>43</v>
      </c>
      <c r="F30" s="171">
        <f>ROUND(SUM(BE77:BE90), 2)</f>
        <v>0</v>
      </c>
      <c r="G30" s="48"/>
      <c r="H30" s="48"/>
      <c r="I30" s="172">
        <v>0.20999999999999999</v>
      </c>
      <c r="J30" s="171">
        <f>ROUND(ROUND((SUM(BE77:BE90)), 2)*I30, 2)</f>
        <v>0</v>
      </c>
      <c r="K30" s="52"/>
    </row>
    <row r="31" s="1" customFormat="1" ht="14.4" customHeight="1">
      <c r="B31" s="47"/>
      <c r="C31" s="48"/>
      <c r="D31" s="48"/>
      <c r="E31" s="56" t="s">
        <v>44</v>
      </c>
      <c r="F31" s="171">
        <f>ROUND(SUM(BF77:BF90), 2)</f>
        <v>0</v>
      </c>
      <c r="G31" s="48"/>
      <c r="H31" s="48"/>
      <c r="I31" s="172">
        <v>0.14999999999999999</v>
      </c>
      <c r="J31" s="171">
        <f>ROUND(ROUND((SUM(BF77:BF90)),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45</v>
      </c>
      <c r="F32" s="171">
        <f>ROUND(SUM(BG77:BG90), 2)</f>
        <v>0</v>
      </c>
      <c r="G32" s="48"/>
      <c r="H32" s="48"/>
      <c r="I32" s="172">
        <v>0.20999999999999999</v>
      </c>
      <c r="J32" s="171">
        <v>0</v>
      </c>
      <c r="K32" s="52"/>
    </row>
    <row r="33" hidden="1" s="1" customFormat="1" ht="14.4" customHeight="1">
      <c r="B33" s="47"/>
      <c r="C33" s="48"/>
      <c r="D33" s="48"/>
      <c r="E33" s="56" t="s">
        <v>46</v>
      </c>
      <c r="F33" s="171">
        <f>ROUND(SUM(BH77:BH90), 2)</f>
        <v>0</v>
      </c>
      <c r="G33" s="48"/>
      <c r="H33" s="48"/>
      <c r="I33" s="172">
        <v>0.14999999999999999</v>
      </c>
      <c r="J33" s="171"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1">
        <f>ROUND(SUM(BI77:BI90), 2)</f>
        <v>0</v>
      </c>
      <c r="G34" s="48"/>
      <c r="H34" s="48"/>
      <c r="I34" s="172">
        <v>0</v>
      </c>
      <c r="J34" s="171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58"/>
      <c r="J35" s="48"/>
      <c r="K35" s="52"/>
    </row>
    <row r="36" s="1" customFormat="1" ht="25.44" customHeight="1">
      <c r="B36" s="47"/>
      <c r="C36" s="173"/>
      <c r="D36" s="174" t="s">
        <v>48</v>
      </c>
      <c r="E36" s="99"/>
      <c r="F36" s="99"/>
      <c r="G36" s="175" t="s">
        <v>49</v>
      </c>
      <c r="H36" s="176" t="s">
        <v>50</v>
      </c>
      <c r="I36" s="177"/>
      <c r="J36" s="178">
        <f>SUM(J27:J34)</f>
        <v>0</v>
      </c>
      <c r="K36" s="179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80"/>
      <c r="J37" s="69"/>
      <c r="K37" s="70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7"/>
      <c r="C42" s="31" t="s">
        <v>111</v>
      </c>
      <c r="D42" s="48"/>
      <c r="E42" s="48"/>
      <c r="F42" s="48"/>
      <c r="G42" s="48"/>
      <c r="H42" s="48"/>
      <c r="I42" s="158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58"/>
      <c r="J43" s="48"/>
      <c r="K43" s="52"/>
    </row>
    <row r="44" s="1" customFormat="1" ht="14.4" customHeight="1">
      <c r="B44" s="47"/>
      <c r="C44" s="41" t="s">
        <v>18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16.5" customHeight="1">
      <c r="B45" s="47"/>
      <c r="C45" s="48"/>
      <c r="D45" s="48"/>
      <c r="E45" s="157" t="str">
        <f>E7</f>
        <v>ZŠ Marjánka, rekonstrukce otopného systému</v>
      </c>
      <c r="F45" s="41"/>
      <c r="G45" s="41"/>
      <c r="H45" s="41"/>
      <c r="I45" s="158"/>
      <c r="J45" s="48"/>
      <c r="K45" s="52"/>
    </row>
    <row r="46" s="1" customFormat="1" ht="14.4" customHeight="1">
      <c r="B46" s="47"/>
      <c r="C46" s="41" t="s">
        <v>107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7.25" customHeight="1">
      <c r="B47" s="47"/>
      <c r="C47" s="48"/>
      <c r="D47" s="48"/>
      <c r="E47" s="159" t="str">
        <f>E9</f>
        <v xml:space="preserve">VON - Vedlejší a ostatní rozpočtové náklady </v>
      </c>
      <c r="F47" s="48"/>
      <c r="G47" s="48"/>
      <c r="H47" s="48"/>
      <c r="I47" s="158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58"/>
      <c r="J48" s="48"/>
      <c r="K48" s="52"/>
    </row>
    <row r="49" s="1" customFormat="1" ht="18" customHeight="1">
      <c r="B49" s="47"/>
      <c r="C49" s="41" t="s">
        <v>23</v>
      </c>
      <c r="D49" s="48"/>
      <c r="E49" s="48"/>
      <c r="F49" s="36" t="str">
        <f>F12</f>
        <v>Bělohorská 417/52, Praha 6, Břevnov</v>
      </c>
      <c r="G49" s="48"/>
      <c r="H49" s="48"/>
      <c r="I49" s="160" t="s">
        <v>25</v>
      </c>
      <c r="J49" s="161" t="str">
        <f>IF(J12="","",J12)</f>
        <v>15. 4. 2019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58"/>
      <c r="J50" s="48"/>
      <c r="K50" s="52"/>
    </row>
    <row r="51" s="1" customFormat="1">
      <c r="B51" s="47"/>
      <c r="C51" s="41" t="s">
        <v>27</v>
      </c>
      <c r="D51" s="48"/>
      <c r="E51" s="48"/>
      <c r="F51" s="36" t="str">
        <f>E15</f>
        <v>Úřad městské části Praha 6</v>
      </c>
      <c r="G51" s="48"/>
      <c r="H51" s="48"/>
      <c r="I51" s="160" t="s">
        <v>33</v>
      </c>
      <c r="J51" s="45" t="str">
        <f>E21</f>
        <v>Hynek Charvát</v>
      </c>
      <c r="K51" s="52"/>
    </row>
    <row r="52" s="1" customFormat="1" ht="14.4" customHeight="1">
      <c r="B52" s="47"/>
      <c r="C52" s="41" t="s">
        <v>31</v>
      </c>
      <c r="D52" s="48"/>
      <c r="E52" s="48"/>
      <c r="F52" s="36" t="str">
        <f>IF(E18="","",E18)</f>
        <v/>
      </c>
      <c r="G52" s="48"/>
      <c r="H52" s="48"/>
      <c r="I52" s="158"/>
      <c r="J52" s="185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58"/>
      <c r="J53" s="48"/>
      <c r="K53" s="52"/>
    </row>
    <row r="54" s="1" customFormat="1" ht="29.28" customHeight="1">
      <c r="B54" s="47"/>
      <c r="C54" s="186" t="s">
        <v>112</v>
      </c>
      <c r="D54" s="173"/>
      <c r="E54" s="173"/>
      <c r="F54" s="173"/>
      <c r="G54" s="173"/>
      <c r="H54" s="173"/>
      <c r="I54" s="187"/>
      <c r="J54" s="188" t="s">
        <v>113</v>
      </c>
      <c r="K54" s="189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58"/>
      <c r="J55" s="48"/>
      <c r="K55" s="52"/>
    </row>
    <row r="56" s="1" customFormat="1" ht="29.28" customHeight="1">
      <c r="B56" s="47"/>
      <c r="C56" s="190" t="s">
        <v>114</v>
      </c>
      <c r="D56" s="48"/>
      <c r="E56" s="48"/>
      <c r="F56" s="48"/>
      <c r="G56" s="48"/>
      <c r="H56" s="48"/>
      <c r="I56" s="158"/>
      <c r="J56" s="169">
        <f>J77</f>
        <v>0</v>
      </c>
      <c r="K56" s="52"/>
      <c r="AU56" s="25" t="s">
        <v>115</v>
      </c>
    </row>
    <row r="57" s="8" customFormat="1" ht="24.96" customHeight="1">
      <c r="B57" s="191"/>
      <c r="C57" s="192"/>
      <c r="D57" s="193" t="s">
        <v>1031</v>
      </c>
      <c r="E57" s="194"/>
      <c r="F57" s="194"/>
      <c r="G57" s="194"/>
      <c r="H57" s="194"/>
      <c r="I57" s="195"/>
      <c r="J57" s="196">
        <f>J78</f>
        <v>0</v>
      </c>
      <c r="K57" s="197"/>
    </row>
    <row r="58" s="1" customFormat="1" ht="21.84" customHeight="1">
      <c r="B58" s="47"/>
      <c r="C58" s="48"/>
      <c r="D58" s="48"/>
      <c r="E58" s="48"/>
      <c r="F58" s="48"/>
      <c r="G58" s="48"/>
      <c r="H58" s="48"/>
      <c r="I58" s="158"/>
      <c r="J58" s="48"/>
      <c r="K58" s="52"/>
    </row>
    <row r="59" s="1" customFormat="1" ht="6.96" customHeight="1">
      <c r="B59" s="68"/>
      <c r="C59" s="69"/>
      <c r="D59" s="69"/>
      <c r="E59" s="69"/>
      <c r="F59" s="69"/>
      <c r="G59" s="69"/>
      <c r="H59" s="69"/>
      <c r="I59" s="180"/>
      <c r="J59" s="69"/>
      <c r="K59" s="70"/>
    </row>
    <row r="63" s="1" customFormat="1" ht="6.96" customHeight="1">
      <c r="B63" s="71"/>
      <c r="C63" s="72"/>
      <c r="D63" s="72"/>
      <c r="E63" s="72"/>
      <c r="F63" s="72"/>
      <c r="G63" s="72"/>
      <c r="H63" s="72"/>
      <c r="I63" s="183"/>
      <c r="J63" s="72"/>
      <c r="K63" s="72"/>
      <c r="L63" s="73"/>
    </row>
    <row r="64" s="1" customFormat="1" ht="36.96" customHeight="1">
      <c r="B64" s="47"/>
      <c r="C64" s="74" t="s">
        <v>132</v>
      </c>
      <c r="D64" s="75"/>
      <c r="E64" s="75"/>
      <c r="F64" s="75"/>
      <c r="G64" s="75"/>
      <c r="H64" s="75"/>
      <c r="I64" s="205"/>
      <c r="J64" s="75"/>
      <c r="K64" s="75"/>
      <c r="L64" s="73"/>
    </row>
    <row r="65" s="1" customFormat="1" ht="6.96" customHeight="1">
      <c r="B65" s="47"/>
      <c r="C65" s="75"/>
      <c r="D65" s="75"/>
      <c r="E65" s="75"/>
      <c r="F65" s="75"/>
      <c r="G65" s="75"/>
      <c r="H65" s="75"/>
      <c r="I65" s="205"/>
      <c r="J65" s="75"/>
      <c r="K65" s="75"/>
      <c r="L65" s="73"/>
    </row>
    <row r="66" s="1" customFormat="1" ht="14.4" customHeight="1">
      <c r="B66" s="47"/>
      <c r="C66" s="77" t="s">
        <v>18</v>
      </c>
      <c r="D66" s="75"/>
      <c r="E66" s="75"/>
      <c r="F66" s="75"/>
      <c r="G66" s="75"/>
      <c r="H66" s="75"/>
      <c r="I66" s="205"/>
      <c r="J66" s="75"/>
      <c r="K66" s="75"/>
      <c r="L66" s="73"/>
    </row>
    <row r="67" s="1" customFormat="1" ht="16.5" customHeight="1">
      <c r="B67" s="47"/>
      <c r="C67" s="75"/>
      <c r="D67" s="75"/>
      <c r="E67" s="206" t="str">
        <f>E7</f>
        <v>ZŠ Marjánka, rekonstrukce otopného systému</v>
      </c>
      <c r="F67" s="77"/>
      <c r="G67" s="77"/>
      <c r="H67" s="77"/>
      <c r="I67" s="205"/>
      <c r="J67" s="75"/>
      <c r="K67" s="75"/>
      <c r="L67" s="73"/>
    </row>
    <row r="68" s="1" customFormat="1" ht="14.4" customHeight="1">
      <c r="B68" s="47"/>
      <c r="C68" s="77" t="s">
        <v>107</v>
      </c>
      <c r="D68" s="75"/>
      <c r="E68" s="75"/>
      <c r="F68" s="75"/>
      <c r="G68" s="75"/>
      <c r="H68" s="75"/>
      <c r="I68" s="205"/>
      <c r="J68" s="75"/>
      <c r="K68" s="75"/>
      <c r="L68" s="73"/>
    </row>
    <row r="69" s="1" customFormat="1" ht="17.25" customHeight="1">
      <c r="B69" s="47"/>
      <c r="C69" s="75"/>
      <c r="D69" s="75"/>
      <c r="E69" s="83" t="str">
        <f>E9</f>
        <v xml:space="preserve">VON - Vedlejší a ostatní rozpočtové náklady </v>
      </c>
      <c r="F69" s="75"/>
      <c r="G69" s="75"/>
      <c r="H69" s="75"/>
      <c r="I69" s="205"/>
      <c r="J69" s="75"/>
      <c r="K69" s="75"/>
      <c r="L69" s="73"/>
    </row>
    <row r="70" s="1" customFormat="1" ht="6.96" customHeight="1">
      <c r="B70" s="47"/>
      <c r="C70" s="75"/>
      <c r="D70" s="75"/>
      <c r="E70" s="75"/>
      <c r="F70" s="75"/>
      <c r="G70" s="75"/>
      <c r="H70" s="75"/>
      <c r="I70" s="205"/>
      <c r="J70" s="75"/>
      <c r="K70" s="75"/>
      <c r="L70" s="73"/>
    </row>
    <row r="71" s="1" customFormat="1" ht="18" customHeight="1">
      <c r="B71" s="47"/>
      <c r="C71" s="77" t="s">
        <v>23</v>
      </c>
      <c r="D71" s="75"/>
      <c r="E71" s="75"/>
      <c r="F71" s="209" t="str">
        <f>F12</f>
        <v>Bělohorská 417/52, Praha 6, Břevnov</v>
      </c>
      <c r="G71" s="75"/>
      <c r="H71" s="75"/>
      <c r="I71" s="210" t="s">
        <v>25</v>
      </c>
      <c r="J71" s="86" t="str">
        <f>IF(J12="","",J12)</f>
        <v>15. 4. 2019</v>
      </c>
      <c r="K71" s="75"/>
      <c r="L71" s="73"/>
    </row>
    <row r="72" s="1" customFormat="1" ht="6.96" customHeight="1">
      <c r="B72" s="47"/>
      <c r="C72" s="75"/>
      <c r="D72" s="75"/>
      <c r="E72" s="75"/>
      <c r="F72" s="75"/>
      <c r="G72" s="75"/>
      <c r="H72" s="75"/>
      <c r="I72" s="205"/>
      <c r="J72" s="75"/>
      <c r="K72" s="75"/>
      <c r="L72" s="73"/>
    </row>
    <row r="73" s="1" customFormat="1">
      <c r="B73" s="47"/>
      <c r="C73" s="77" t="s">
        <v>27</v>
      </c>
      <c r="D73" s="75"/>
      <c r="E73" s="75"/>
      <c r="F73" s="209" t="str">
        <f>E15</f>
        <v>Úřad městské části Praha 6</v>
      </c>
      <c r="G73" s="75"/>
      <c r="H73" s="75"/>
      <c r="I73" s="210" t="s">
        <v>33</v>
      </c>
      <c r="J73" s="209" t="str">
        <f>E21</f>
        <v>Hynek Charvát</v>
      </c>
      <c r="K73" s="75"/>
      <c r="L73" s="73"/>
    </row>
    <row r="74" s="1" customFormat="1" ht="14.4" customHeight="1">
      <c r="B74" s="47"/>
      <c r="C74" s="77" t="s">
        <v>31</v>
      </c>
      <c r="D74" s="75"/>
      <c r="E74" s="75"/>
      <c r="F74" s="209" t="str">
        <f>IF(E18="","",E18)</f>
        <v/>
      </c>
      <c r="G74" s="75"/>
      <c r="H74" s="75"/>
      <c r="I74" s="205"/>
      <c r="J74" s="75"/>
      <c r="K74" s="75"/>
      <c r="L74" s="73"/>
    </row>
    <row r="75" s="1" customFormat="1" ht="10.32" customHeight="1">
      <c r="B75" s="47"/>
      <c r="C75" s="75"/>
      <c r="D75" s="75"/>
      <c r="E75" s="75"/>
      <c r="F75" s="75"/>
      <c r="G75" s="75"/>
      <c r="H75" s="75"/>
      <c r="I75" s="205"/>
      <c r="J75" s="75"/>
      <c r="K75" s="75"/>
      <c r="L75" s="73"/>
    </row>
    <row r="76" s="10" customFormat="1" ht="29.28" customHeight="1">
      <c r="B76" s="211"/>
      <c r="C76" s="212" t="s">
        <v>133</v>
      </c>
      <c r="D76" s="213" t="s">
        <v>57</v>
      </c>
      <c r="E76" s="213" t="s">
        <v>53</v>
      </c>
      <c r="F76" s="213" t="s">
        <v>134</v>
      </c>
      <c r="G76" s="213" t="s">
        <v>135</v>
      </c>
      <c r="H76" s="213" t="s">
        <v>136</v>
      </c>
      <c r="I76" s="214" t="s">
        <v>137</v>
      </c>
      <c r="J76" s="213" t="s">
        <v>113</v>
      </c>
      <c r="K76" s="215" t="s">
        <v>138</v>
      </c>
      <c r="L76" s="216"/>
      <c r="M76" s="103" t="s">
        <v>139</v>
      </c>
      <c r="N76" s="104" t="s">
        <v>42</v>
      </c>
      <c r="O76" s="104" t="s">
        <v>140</v>
      </c>
      <c r="P76" s="104" t="s">
        <v>141</v>
      </c>
      <c r="Q76" s="104" t="s">
        <v>142</v>
      </c>
      <c r="R76" s="104" t="s">
        <v>143</v>
      </c>
      <c r="S76" s="104" t="s">
        <v>144</v>
      </c>
      <c r="T76" s="105" t="s">
        <v>145</v>
      </c>
    </row>
    <row r="77" s="1" customFormat="1" ht="29.28" customHeight="1">
      <c r="B77" s="47"/>
      <c r="C77" s="109" t="s">
        <v>114</v>
      </c>
      <c r="D77" s="75"/>
      <c r="E77" s="75"/>
      <c r="F77" s="75"/>
      <c r="G77" s="75"/>
      <c r="H77" s="75"/>
      <c r="I77" s="205"/>
      <c r="J77" s="217">
        <f>BK77</f>
        <v>0</v>
      </c>
      <c r="K77" s="75"/>
      <c r="L77" s="73"/>
      <c r="M77" s="106"/>
      <c r="N77" s="107"/>
      <c r="O77" s="107"/>
      <c r="P77" s="218">
        <f>P78</f>
        <v>0</v>
      </c>
      <c r="Q77" s="107"/>
      <c r="R77" s="218">
        <f>R78</f>
        <v>0</v>
      </c>
      <c r="S77" s="107"/>
      <c r="T77" s="219">
        <f>T78</f>
        <v>0</v>
      </c>
      <c r="AT77" s="25" t="s">
        <v>71</v>
      </c>
      <c r="AU77" s="25" t="s">
        <v>115</v>
      </c>
      <c r="BK77" s="220">
        <f>BK78</f>
        <v>0</v>
      </c>
    </row>
    <row r="78" s="11" customFormat="1" ht="37.44001" customHeight="1">
      <c r="B78" s="221"/>
      <c r="C78" s="222"/>
      <c r="D78" s="223" t="s">
        <v>71</v>
      </c>
      <c r="E78" s="224" t="s">
        <v>854</v>
      </c>
      <c r="F78" s="224" t="s">
        <v>99</v>
      </c>
      <c r="G78" s="222"/>
      <c r="H78" s="222"/>
      <c r="I78" s="225"/>
      <c r="J78" s="226">
        <f>BK78</f>
        <v>0</v>
      </c>
      <c r="K78" s="222"/>
      <c r="L78" s="227"/>
      <c r="M78" s="228"/>
      <c r="N78" s="229"/>
      <c r="O78" s="229"/>
      <c r="P78" s="230">
        <f>SUM(P79:P90)</f>
        <v>0</v>
      </c>
      <c r="Q78" s="229"/>
      <c r="R78" s="230">
        <f>SUM(R79:R90)</f>
        <v>0</v>
      </c>
      <c r="S78" s="229"/>
      <c r="T78" s="231">
        <f>SUM(T79:T90)</f>
        <v>0</v>
      </c>
      <c r="AR78" s="232" t="s">
        <v>154</v>
      </c>
      <c r="AT78" s="233" t="s">
        <v>71</v>
      </c>
      <c r="AU78" s="233" t="s">
        <v>72</v>
      </c>
      <c r="AY78" s="232" t="s">
        <v>148</v>
      </c>
      <c r="BK78" s="234">
        <f>SUM(BK79:BK90)</f>
        <v>0</v>
      </c>
    </row>
    <row r="79" s="1" customFormat="1" ht="16.5" customHeight="1">
      <c r="B79" s="47"/>
      <c r="C79" s="235" t="s">
        <v>79</v>
      </c>
      <c r="D79" s="235" t="s">
        <v>149</v>
      </c>
      <c r="E79" s="236" t="s">
        <v>1032</v>
      </c>
      <c r="F79" s="237" t="s">
        <v>1033</v>
      </c>
      <c r="G79" s="238" t="s">
        <v>196</v>
      </c>
      <c r="H79" s="239">
        <v>1</v>
      </c>
      <c r="I79" s="240"/>
      <c r="J79" s="241">
        <f>ROUND(I79*H79,2)</f>
        <v>0</v>
      </c>
      <c r="K79" s="237" t="s">
        <v>160</v>
      </c>
      <c r="L79" s="73"/>
      <c r="M79" s="242" t="s">
        <v>21</v>
      </c>
      <c r="N79" s="243" t="s">
        <v>43</v>
      </c>
      <c r="O79" s="48"/>
      <c r="P79" s="244">
        <f>O79*H79</f>
        <v>0</v>
      </c>
      <c r="Q79" s="244">
        <v>0</v>
      </c>
      <c r="R79" s="244">
        <f>Q79*H79</f>
        <v>0</v>
      </c>
      <c r="S79" s="244">
        <v>0</v>
      </c>
      <c r="T79" s="245">
        <f>S79*H79</f>
        <v>0</v>
      </c>
      <c r="AR79" s="25" t="s">
        <v>736</v>
      </c>
      <c r="AT79" s="25" t="s">
        <v>149</v>
      </c>
      <c r="AU79" s="25" t="s">
        <v>79</v>
      </c>
      <c r="AY79" s="25" t="s">
        <v>148</v>
      </c>
      <c r="BE79" s="246">
        <f>IF(N79="základní",J79,0)</f>
        <v>0</v>
      </c>
      <c r="BF79" s="246">
        <f>IF(N79="snížená",J79,0)</f>
        <v>0</v>
      </c>
      <c r="BG79" s="246">
        <f>IF(N79="zákl. přenesená",J79,0)</f>
        <v>0</v>
      </c>
      <c r="BH79" s="246">
        <f>IF(N79="sníž. přenesená",J79,0)</f>
        <v>0</v>
      </c>
      <c r="BI79" s="246">
        <f>IF(N79="nulová",J79,0)</f>
        <v>0</v>
      </c>
      <c r="BJ79" s="25" t="s">
        <v>79</v>
      </c>
      <c r="BK79" s="246">
        <f>ROUND(I79*H79,2)</f>
        <v>0</v>
      </c>
      <c r="BL79" s="25" t="s">
        <v>736</v>
      </c>
      <c r="BM79" s="25" t="s">
        <v>1034</v>
      </c>
    </row>
    <row r="80" s="1" customFormat="1">
      <c r="B80" s="47"/>
      <c r="C80" s="75"/>
      <c r="D80" s="247" t="s">
        <v>155</v>
      </c>
      <c r="E80" s="75"/>
      <c r="F80" s="248" t="s">
        <v>1033</v>
      </c>
      <c r="G80" s="75"/>
      <c r="H80" s="75"/>
      <c r="I80" s="205"/>
      <c r="J80" s="75"/>
      <c r="K80" s="75"/>
      <c r="L80" s="73"/>
      <c r="M80" s="249"/>
      <c r="N80" s="48"/>
      <c r="O80" s="48"/>
      <c r="P80" s="48"/>
      <c r="Q80" s="48"/>
      <c r="R80" s="48"/>
      <c r="S80" s="48"/>
      <c r="T80" s="96"/>
      <c r="AT80" s="25" t="s">
        <v>155</v>
      </c>
      <c r="AU80" s="25" t="s">
        <v>79</v>
      </c>
    </row>
    <row r="81" s="1" customFormat="1" ht="16.5" customHeight="1">
      <c r="B81" s="47"/>
      <c r="C81" s="235" t="s">
        <v>81</v>
      </c>
      <c r="D81" s="235" t="s">
        <v>149</v>
      </c>
      <c r="E81" s="236" t="s">
        <v>1035</v>
      </c>
      <c r="F81" s="237" t="s">
        <v>1036</v>
      </c>
      <c r="G81" s="238" t="s">
        <v>1012</v>
      </c>
      <c r="H81" s="239">
        <v>64</v>
      </c>
      <c r="I81" s="240"/>
      <c r="J81" s="241">
        <f>ROUND(I81*H81,2)</f>
        <v>0</v>
      </c>
      <c r="K81" s="237" t="s">
        <v>160</v>
      </c>
      <c r="L81" s="73"/>
      <c r="M81" s="242" t="s">
        <v>21</v>
      </c>
      <c r="N81" s="243" t="s">
        <v>43</v>
      </c>
      <c r="O81" s="48"/>
      <c r="P81" s="244">
        <f>O81*H81</f>
        <v>0</v>
      </c>
      <c r="Q81" s="244">
        <v>0</v>
      </c>
      <c r="R81" s="244">
        <f>Q81*H81</f>
        <v>0</v>
      </c>
      <c r="S81" s="244">
        <v>0</v>
      </c>
      <c r="T81" s="245">
        <f>S81*H81</f>
        <v>0</v>
      </c>
      <c r="AR81" s="25" t="s">
        <v>736</v>
      </c>
      <c r="AT81" s="25" t="s">
        <v>149</v>
      </c>
      <c r="AU81" s="25" t="s">
        <v>79</v>
      </c>
      <c r="AY81" s="25" t="s">
        <v>148</v>
      </c>
      <c r="BE81" s="246">
        <f>IF(N81="základní",J81,0)</f>
        <v>0</v>
      </c>
      <c r="BF81" s="246">
        <f>IF(N81="snížená",J81,0)</f>
        <v>0</v>
      </c>
      <c r="BG81" s="246">
        <f>IF(N81="zákl. přenesená",J81,0)</f>
        <v>0</v>
      </c>
      <c r="BH81" s="246">
        <f>IF(N81="sníž. přenesená",J81,0)</f>
        <v>0</v>
      </c>
      <c r="BI81" s="246">
        <f>IF(N81="nulová",J81,0)</f>
        <v>0</v>
      </c>
      <c r="BJ81" s="25" t="s">
        <v>79</v>
      </c>
      <c r="BK81" s="246">
        <f>ROUND(I81*H81,2)</f>
        <v>0</v>
      </c>
      <c r="BL81" s="25" t="s">
        <v>736</v>
      </c>
      <c r="BM81" s="25" t="s">
        <v>1037</v>
      </c>
    </row>
    <row r="82" s="1" customFormat="1">
      <c r="B82" s="47"/>
      <c r="C82" s="75"/>
      <c r="D82" s="247" t="s">
        <v>155</v>
      </c>
      <c r="E82" s="75"/>
      <c r="F82" s="248" t="s">
        <v>1036</v>
      </c>
      <c r="G82" s="75"/>
      <c r="H82" s="75"/>
      <c r="I82" s="205"/>
      <c r="J82" s="75"/>
      <c r="K82" s="75"/>
      <c r="L82" s="73"/>
      <c r="M82" s="249"/>
      <c r="N82" s="48"/>
      <c r="O82" s="48"/>
      <c r="P82" s="48"/>
      <c r="Q82" s="48"/>
      <c r="R82" s="48"/>
      <c r="S82" s="48"/>
      <c r="T82" s="96"/>
      <c r="AT82" s="25" t="s">
        <v>155</v>
      </c>
      <c r="AU82" s="25" t="s">
        <v>79</v>
      </c>
    </row>
    <row r="83" s="1" customFormat="1" ht="16.5" customHeight="1">
      <c r="B83" s="47"/>
      <c r="C83" s="235" t="s">
        <v>87</v>
      </c>
      <c r="D83" s="235" t="s">
        <v>149</v>
      </c>
      <c r="E83" s="236" t="s">
        <v>1038</v>
      </c>
      <c r="F83" s="237" t="s">
        <v>1039</v>
      </c>
      <c r="G83" s="238" t="s">
        <v>1012</v>
      </c>
      <c r="H83" s="239">
        <v>48</v>
      </c>
      <c r="I83" s="240"/>
      <c r="J83" s="241">
        <f>ROUND(I83*H83,2)</f>
        <v>0</v>
      </c>
      <c r="K83" s="237" t="s">
        <v>160</v>
      </c>
      <c r="L83" s="73"/>
      <c r="M83" s="242" t="s">
        <v>21</v>
      </c>
      <c r="N83" s="243" t="s">
        <v>43</v>
      </c>
      <c r="O83" s="48"/>
      <c r="P83" s="244">
        <f>O83*H83</f>
        <v>0</v>
      </c>
      <c r="Q83" s="244">
        <v>0</v>
      </c>
      <c r="R83" s="244">
        <f>Q83*H83</f>
        <v>0</v>
      </c>
      <c r="S83" s="244">
        <v>0</v>
      </c>
      <c r="T83" s="245">
        <f>S83*H83</f>
        <v>0</v>
      </c>
      <c r="AR83" s="25" t="s">
        <v>736</v>
      </c>
      <c r="AT83" s="25" t="s">
        <v>149</v>
      </c>
      <c r="AU83" s="25" t="s">
        <v>79</v>
      </c>
      <c r="AY83" s="25" t="s">
        <v>148</v>
      </c>
      <c r="BE83" s="246">
        <f>IF(N83="základní",J83,0)</f>
        <v>0</v>
      </c>
      <c r="BF83" s="246">
        <f>IF(N83="snížená",J83,0)</f>
        <v>0</v>
      </c>
      <c r="BG83" s="246">
        <f>IF(N83="zákl. přenesená",J83,0)</f>
        <v>0</v>
      </c>
      <c r="BH83" s="246">
        <f>IF(N83="sníž. přenesená",J83,0)</f>
        <v>0</v>
      </c>
      <c r="BI83" s="246">
        <f>IF(N83="nulová",J83,0)</f>
        <v>0</v>
      </c>
      <c r="BJ83" s="25" t="s">
        <v>79</v>
      </c>
      <c r="BK83" s="246">
        <f>ROUND(I83*H83,2)</f>
        <v>0</v>
      </c>
      <c r="BL83" s="25" t="s">
        <v>736</v>
      </c>
      <c r="BM83" s="25" t="s">
        <v>1040</v>
      </c>
    </row>
    <row r="84" s="1" customFormat="1">
      <c r="B84" s="47"/>
      <c r="C84" s="75"/>
      <c r="D84" s="247" t="s">
        <v>155</v>
      </c>
      <c r="E84" s="75"/>
      <c r="F84" s="248" t="s">
        <v>1039</v>
      </c>
      <c r="G84" s="75"/>
      <c r="H84" s="75"/>
      <c r="I84" s="205"/>
      <c r="J84" s="75"/>
      <c r="K84" s="75"/>
      <c r="L84" s="73"/>
      <c r="M84" s="249"/>
      <c r="N84" s="48"/>
      <c r="O84" s="48"/>
      <c r="P84" s="48"/>
      <c r="Q84" s="48"/>
      <c r="R84" s="48"/>
      <c r="S84" s="48"/>
      <c r="T84" s="96"/>
      <c r="AT84" s="25" t="s">
        <v>155</v>
      </c>
      <c r="AU84" s="25" t="s">
        <v>79</v>
      </c>
    </row>
    <row r="85" s="1" customFormat="1" ht="16.5" customHeight="1">
      <c r="B85" s="47"/>
      <c r="C85" s="235" t="s">
        <v>154</v>
      </c>
      <c r="D85" s="235" t="s">
        <v>149</v>
      </c>
      <c r="E85" s="236" t="s">
        <v>1041</v>
      </c>
      <c r="F85" s="237" t="s">
        <v>1042</v>
      </c>
      <c r="G85" s="238" t="s">
        <v>196</v>
      </c>
      <c r="H85" s="239">
        <v>1</v>
      </c>
      <c r="I85" s="240"/>
      <c r="J85" s="241">
        <f>ROUND(I85*H85,2)</f>
        <v>0</v>
      </c>
      <c r="K85" s="237" t="s">
        <v>160</v>
      </c>
      <c r="L85" s="73"/>
      <c r="M85" s="242" t="s">
        <v>21</v>
      </c>
      <c r="N85" s="243" t="s">
        <v>43</v>
      </c>
      <c r="O85" s="48"/>
      <c r="P85" s="244">
        <f>O85*H85</f>
        <v>0</v>
      </c>
      <c r="Q85" s="244">
        <v>0</v>
      </c>
      <c r="R85" s="244">
        <f>Q85*H85</f>
        <v>0</v>
      </c>
      <c r="S85" s="244">
        <v>0</v>
      </c>
      <c r="T85" s="245">
        <f>S85*H85</f>
        <v>0</v>
      </c>
      <c r="AR85" s="25" t="s">
        <v>736</v>
      </c>
      <c r="AT85" s="25" t="s">
        <v>149</v>
      </c>
      <c r="AU85" s="25" t="s">
        <v>79</v>
      </c>
      <c r="AY85" s="25" t="s">
        <v>148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5" t="s">
        <v>79</v>
      </c>
      <c r="BK85" s="246">
        <f>ROUND(I85*H85,2)</f>
        <v>0</v>
      </c>
      <c r="BL85" s="25" t="s">
        <v>736</v>
      </c>
      <c r="BM85" s="25" t="s">
        <v>1043</v>
      </c>
    </row>
    <row r="86" s="1" customFormat="1">
      <c r="B86" s="47"/>
      <c r="C86" s="75"/>
      <c r="D86" s="247" t="s">
        <v>155</v>
      </c>
      <c r="E86" s="75"/>
      <c r="F86" s="248" t="s">
        <v>1042</v>
      </c>
      <c r="G86" s="75"/>
      <c r="H86" s="75"/>
      <c r="I86" s="205"/>
      <c r="J86" s="75"/>
      <c r="K86" s="75"/>
      <c r="L86" s="73"/>
      <c r="M86" s="249"/>
      <c r="N86" s="48"/>
      <c r="O86" s="48"/>
      <c r="P86" s="48"/>
      <c r="Q86" s="48"/>
      <c r="R86" s="48"/>
      <c r="S86" s="48"/>
      <c r="T86" s="96"/>
      <c r="AT86" s="25" t="s">
        <v>155</v>
      </c>
      <c r="AU86" s="25" t="s">
        <v>79</v>
      </c>
    </row>
    <row r="87" s="1" customFormat="1" ht="16.5" customHeight="1">
      <c r="B87" s="47"/>
      <c r="C87" s="235" t="s">
        <v>167</v>
      </c>
      <c r="D87" s="235" t="s">
        <v>149</v>
      </c>
      <c r="E87" s="236" t="s">
        <v>1044</v>
      </c>
      <c r="F87" s="237" t="s">
        <v>1045</v>
      </c>
      <c r="G87" s="238" t="s">
        <v>196</v>
      </c>
      <c r="H87" s="239">
        <v>1</v>
      </c>
      <c r="I87" s="240"/>
      <c r="J87" s="241">
        <f>ROUND(I87*H87,2)</f>
        <v>0</v>
      </c>
      <c r="K87" s="237" t="s">
        <v>735</v>
      </c>
      <c r="L87" s="73"/>
      <c r="M87" s="242" t="s">
        <v>21</v>
      </c>
      <c r="N87" s="243" t="s">
        <v>43</v>
      </c>
      <c r="O87" s="48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5" t="s">
        <v>736</v>
      </c>
      <c r="AT87" s="25" t="s">
        <v>149</v>
      </c>
      <c r="AU87" s="25" t="s">
        <v>79</v>
      </c>
      <c r="AY87" s="25" t="s">
        <v>148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5" t="s">
        <v>79</v>
      </c>
      <c r="BK87" s="246">
        <f>ROUND(I87*H87,2)</f>
        <v>0</v>
      </c>
      <c r="BL87" s="25" t="s">
        <v>736</v>
      </c>
      <c r="BM87" s="25" t="s">
        <v>1046</v>
      </c>
    </row>
    <row r="88" s="1" customFormat="1">
      <c r="B88" s="47"/>
      <c r="C88" s="75"/>
      <c r="D88" s="247" t="s">
        <v>155</v>
      </c>
      <c r="E88" s="75"/>
      <c r="F88" s="248" t="s">
        <v>1045</v>
      </c>
      <c r="G88" s="75"/>
      <c r="H88" s="75"/>
      <c r="I88" s="205"/>
      <c r="J88" s="75"/>
      <c r="K88" s="75"/>
      <c r="L88" s="73"/>
      <c r="M88" s="249"/>
      <c r="N88" s="48"/>
      <c r="O88" s="48"/>
      <c r="P88" s="48"/>
      <c r="Q88" s="48"/>
      <c r="R88" s="48"/>
      <c r="S88" s="48"/>
      <c r="T88" s="96"/>
      <c r="AT88" s="25" t="s">
        <v>155</v>
      </c>
      <c r="AU88" s="25" t="s">
        <v>79</v>
      </c>
    </row>
    <row r="89" s="1" customFormat="1" ht="16.5" customHeight="1">
      <c r="B89" s="47"/>
      <c r="C89" s="235" t="s">
        <v>163</v>
      </c>
      <c r="D89" s="235" t="s">
        <v>149</v>
      </c>
      <c r="E89" s="236" t="s">
        <v>1047</v>
      </c>
      <c r="F89" s="237" t="s">
        <v>1048</v>
      </c>
      <c r="G89" s="238" t="s">
        <v>152</v>
      </c>
      <c r="H89" s="239">
        <v>200</v>
      </c>
      <c r="I89" s="240"/>
      <c r="J89" s="241">
        <f>ROUND(I89*H89,2)</f>
        <v>0</v>
      </c>
      <c r="K89" s="237" t="s">
        <v>160</v>
      </c>
      <c r="L89" s="73"/>
      <c r="M89" s="242" t="s">
        <v>21</v>
      </c>
      <c r="N89" s="243" t="s">
        <v>43</v>
      </c>
      <c r="O89" s="48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5" t="s">
        <v>736</v>
      </c>
      <c r="AT89" s="25" t="s">
        <v>149</v>
      </c>
      <c r="AU89" s="25" t="s">
        <v>79</v>
      </c>
      <c r="AY89" s="25" t="s">
        <v>148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5" t="s">
        <v>79</v>
      </c>
      <c r="BK89" s="246">
        <f>ROUND(I89*H89,2)</f>
        <v>0</v>
      </c>
      <c r="BL89" s="25" t="s">
        <v>736</v>
      </c>
      <c r="BM89" s="25" t="s">
        <v>1049</v>
      </c>
    </row>
    <row r="90" s="1" customFormat="1">
      <c r="B90" s="47"/>
      <c r="C90" s="75"/>
      <c r="D90" s="247" t="s">
        <v>155</v>
      </c>
      <c r="E90" s="75"/>
      <c r="F90" s="248" t="s">
        <v>1048</v>
      </c>
      <c r="G90" s="75"/>
      <c r="H90" s="75"/>
      <c r="I90" s="205"/>
      <c r="J90" s="75"/>
      <c r="K90" s="75"/>
      <c r="L90" s="73"/>
      <c r="M90" s="262"/>
      <c r="N90" s="263"/>
      <c r="O90" s="263"/>
      <c r="P90" s="263"/>
      <c r="Q90" s="263"/>
      <c r="R90" s="263"/>
      <c r="S90" s="263"/>
      <c r="T90" s="264"/>
      <c r="AT90" s="25" t="s">
        <v>155</v>
      </c>
      <c r="AU90" s="25" t="s">
        <v>79</v>
      </c>
    </row>
    <row r="91" s="1" customFormat="1" ht="6.96" customHeight="1">
      <c r="B91" s="68"/>
      <c r="C91" s="69"/>
      <c r="D91" s="69"/>
      <c r="E91" s="69"/>
      <c r="F91" s="69"/>
      <c r="G91" s="69"/>
      <c r="H91" s="69"/>
      <c r="I91" s="180"/>
      <c r="J91" s="69"/>
      <c r="K91" s="69"/>
      <c r="L91" s="73"/>
    </row>
  </sheetData>
  <sheetProtection sheet="1" autoFilter="0" formatColumns="0" formatRows="0" objects="1" scenarios="1" spinCount="100000" saltValue="sOQVfrbjaWFLjea5J+QVCfR2VRLylfkrUJYniXTTRRzIOI2tU3rvYJDZ+Uvf0DDlrlKI+iOCOvUeV3bvHmBk1Q==" hashValue="ikm3/zm97LH+jXoQzm7Ub3I+VZM8aPtZFpDx+wOyZBiKemRrvbupl2uZHvIoim9cV6yILFjVtORqJG415FMVxw==" algorithmName="SHA-512" password="CC35"/>
  <autoFilter ref="C76:K90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11" customWidth="1"/>
    <col min="2" max="2" width="1.664063" style="311" customWidth="1"/>
    <col min="3" max="4" width="5" style="311" customWidth="1"/>
    <col min="5" max="5" width="11.67" style="311" customWidth="1"/>
    <col min="6" max="6" width="9.17" style="311" customWidth="1"/>
    <col min="7" max="7" width="5" style="311" customWidth="1"/>
    <col min="8" max="8" width="77.83" style="311" customWidth="1"/>
    <col min="9" max="10" width="20" style="311" customWidth="1"/>
    <col min="11" max="11" width="1.664063" style="311" customWidth="1"/>
  </cols>
  <sheetData>
    <row r="1" ht="37.5" customHeight="1"/>
    <row r="2" ht="7.5" customHeight="1">
      <c r="B2" s="312"/>
      <c r="C2" s="313"/>
      <c r="D2" s="313"/>
      <c r="E2" s="313"/>
      <c r="F2" s="313"/>
      <c r="G2" s="313"/>
      <c r="H2" s="313"/>
      <c r="I2" s="313"/>
      <c r="J2" s="313"/>
      <c r="K2" s="314"/>
    </row>
    <row r="3" s="16" customFormat="1" ht="45" customHeight="1">
      <c r="B3" s="315"/>
      <c r="C3" s="316" t="s">
        <v>1050</v>
      </c>
      <c r="D3" s="316"/>
      <c r="E3" s="316"/>
      <c r="F3" s="316"/>
      <c r="G3" s="316"/>
      <c r="H3" s="316"/>
      <c r="I3" s="316"/>
      <c r="J3" s="316"/>
      <c r="K3" s="317"/>
    </row>
    <row r="4" ht="25.5" customHeight="1">
      <c r="B4" s="318"/>
      <c r="C4" s="319" t="s">
        <v>1051</v>
      </c>
      <c r="D4" s="319"/>
      <c r="E4" s="319"/>
      <c r="F4" s="319"/>
      <c r="G4" s="319"/>
      <c r="H4" s="319"/>
      <c r="I4" s="319"/>
      <c r="J4" s="319"/>
      <c r="K4" s="320"/>
    </row>
    <row r="5" ht="5.25" customHeight="1">
      <c r="B5" s="318"/>
      <c r="C5" s="321"/>
      <c r="D5" s="321"/>
      <c r="E5" s="321"/>
      <c r="F5" s="321"/>
      <c r="G5" s="321"/>
      <c r="H5" s="321"/>
      <c r="I5" s="321"/>
      <c r="J5" s="321"/>
      <c r="K5" s="320"/>
    </row>
    <row r="6" ht="15" customHeight="1">
      <c r="B6" s="318"/>
      <c r="C6" s="322" t="s">
        <v>1052</v>
      </c>
      <c r="D6" s="322"/>
      <c r="E6" s="322"/>
      <c r="F6" s="322"/>
      <c r="G6" s="322"/>
      <c r="H6" s="322"/>
      <c r="I6" s="322"/>
      <c r="J6" s="322"/>
      <c r="K6" s="320"/>
    </row>
    <row r="7" ht="15" customHeight="1">
      <c r="B7" s="323"/>
      <c r="C7" s="322" t="s">
        <v>1053</v>
      </c>
      <c r="D7" s="322"/>
      <c r="E7" s="322"/>
      <c r="F7" s="322"/>
      <c r="G7" s="322"/>
      <c r="H7" s="322"/>
      <c r="I7" s="322"/>
      <c r="J7" s="322"/>
      <c r="K7" s="320"/>
    </row>
    <row r="8" ht="12.75" customHeight="1">
      <c r="B8" s="323"/>
      <c r="C8" s="322"/>
      <c r="D8" s="322"/>
      <c r="E8" s="322"/>
      <c r="F8" s="322"/>
      <c r="G8" s="322"/>
      <c r="H8" s="322"/>
      <c r="I8" s="322"/>
      <c r="J8" s="322"/>
      <c r="K8" s="320"/>
    </row>
    <row r="9" ht="15" customHeight="1">
      <c r="B9" s="323"/>
      <c r="C9" s="322" t="s">
        <v>1054</v>
      </c>
      <c r="D9" s="322"/>
      <c r="E9" s="322"/>
      <c r="F9" s="322"/>
      <c r="G9" s="322"/>
      <c r="H9" s="322"/>
      <c r="I9" s="322"/>
      <c r="J9" s="322"/>
      <c r="K9" s="320"/>
    </row>
    <row r="10" ht="15" customHeight="1">
      <c r="B10" s="323"/>
      <c r="C10" s="322"/>
      <c r="D10" s="322" t="s">
        <v>1055</v>
      </c>
      <c r="E10" s="322"/>
      <c r="F10" s="322"/>
      <c r="G10" s="322"/>
      <c r="H10" s="322"/>
      <c r="I10" s="322"/>
      <c r="J10" s="322"/>
      <c r="K10" s="320"/>
    </row>
    <row r="11" ht="15" customHeight="1">
      <c r="B11" s="323"/>
      <c r="C11" s="324"/>
      <c r="D11" s="322" t="s">
        <v>1056</v>
      </c>
      <c r="E11" s="322"/>
      <c r="F11" s="322"/>
      <c r="G11" s="322"/>
      <c r="H11" s="322"/>
      <c r="I11" s="322"/>
      <c r="J11" s="322"/>
      <c r="K11" s="320"/>
    </row>
    <row r="12" ht="12.75" customHeight="1">
      <c r="B12" s="323"/>
      <c r="C12" s="324"/>
      <c r="D12" s="324"/>
      <c r="E12" s="324"/>
      <c r="F12" s="324"/>
      <c r="G12" s="324"/>
      <c r="H12" s="324"/>
      <c r="I12" s="324"/>
      <c r="J12" s="324"/>
      <c r="K12" s="320"/>
    </row>
    <row r="13" ht="15" customHeight="1">
      <c r="B13" s="323"/>
      <c r="C13" s="324"/>
      <c r="D13" s="322" t="s">
        <v>1057</v>
      </c>
      <c r="E13" s="322"/>
      <c r="F13" s="322"/>
      <c r="G13" s="322"/>
      <c r="H13" s="322"/>
      <c r="I13" s="322"/>
      <c r="J13" s="322"/>
      <c r="K13" s="320"/>
    </row>
    <row r="14" ht="15" customHeight="1">
      <c r="B14" s="323"/>
      <c r="C14" s="324"/>
      <c r="D14" s="322" t="s">
        <v>1058</v>
      </c>
      <c r="E14" s="322"/>
      <c r="F14" s="322"/>
      <c r="G14" s="322"/>
      <c r="H14" s="322"/>
      <c r="I14" s="322"/>
      <c r="J14" s="322"/>
      <c r="K14" s="320"/>
    </row>
    <row r="15" ht="15" customHeight="1">
      <c r="B15" s="323"/>
      <c r="C15" s="324"/>
      <c r="D15" s="322" t="s">
        <v>1059</v>
      </c>
      <c r="E15" s="322"/>
      <c r="F15" s="322"/>
      <c r="G15" s="322"/>
      <c r="H15" s="322"/>
      <c r="I15" s="322"/>
      <c r="J15" s="322"/>
      <c r="K15" s="320"/>
    </row>
    <row r="16" ht="15" customHeight="1">
      <c r="B16" s="323"/>
      <c r="C16" s="324"/>
      <c r="D16" s="324"/>
      <c r="E16" s="325" t="s">
        <v>78</v>
      </c>
      <c r="F16" s="322" t="s">
        <v>1060</v>
      </c>
      <c r="G16" s="322"/>
      <c r="H16" s="322"/>
      <c r="I16" s="322"/>
      <c r="J16" s="322"/>
      <c r="K16" s="320"/>
    </row>
    <row r="17" ht="15" customHeight="1">
      <c r="B17" s="323"/>
      <c r="C17" s="324"/>
      <c r="D17" s="324"/>
      <c r="E17" s="325" t="s">
        <v>1061</v>
      </c>
      <c r="F17" s="322" t="s">
        <v>1062</v>
      </c>
      <c r="G17" s="322"/>
      <c r="H17" s="322"/>
      <c r="I17" s="322"/>
      <c r="J17" s="322"/>
      <c r="K17" s="320"/>
    </row>
    <row r="18" ht="15" customHeight="1">
      <c r="B18" s="323"/>
      <c r="C18" s="324"/>
      <c r="D18" s="324"/>
      <c r="E18" s="325" t="s">
        <v>1063</v>
      </c>
      <c r="F18" s="322" t="s">
        <v>1064</v>
      </c>
      <c r="G18" s="322"/>
      <c r="H18" s="322"/>
      <c r="I18" s="322"/>
      <c r="J18" s="322"/>
      <c r="K18" s="320"/>
    </row>
    <row r="19" ht="15" customHeight="1">
      <c r="B19" s="323"/>
      <c r="C19" s="324"/>
      <c r="D19" s="324"/>
      <c r="E19" s="325" t="s">
        <v>98</v>
      </c>
      <c r="F19" s="322" t="s">
        <v>1065</v>
      </c>
      <c r="G19" s="322"/>
      <c r="H19" s="322"/>
      <c r="I19" s="322"/>
      <c r="J19" s="322"/>
      <c r="K19" s="320"/>
    </row>
    <row r="20" ht="15" customHeight="1">
      <c r="B20" s="323"/>
      <c r="C20" s="324"/>
      <c r="D20" s="324"/>
      <c r="E20" s="325" t="s">
        <v>1066</v>
      </c>
      <c r="F20" s="322" t="s">
        <v>1067</v>
      </c>
      <c r="G20" s="322"/>
      <c r="H20" s="322"/>
      <c r="I20" s="322"/>
      <c r="J20" s="322"/>
      <c r="K20" s="320"/>
    </row>
    <row r="21" ht="15" customHeight="1">
      <c r="B21" s="323"/>
      <c r="C21" s="324"/>
      <c r="D21" s="324"/>
      <c r="E21" s="325" t="s">
        <v>84</v>
      </c>
      <c r="F21" s="322" t="s">
        <v>1068</v>
      </c>
      <c r="G21" s="322"/>
      <c r="H21" s="322"/>
      <c r="I21" s="322"/>
      <c r="J21" s="322"/>
      <c r="K21" s="320"/>
    </row>
    <row r="22" ht="12.75" customHeight="1">
      <c r="B22" s="323"/>
      <c r="C22" s="324"/>
      <c r="D22" s="324"/>
      <c r="E22" s="324"/>
      <c r="F22" s="324"/>
      <c r="G22" s="324"/>
      <c r="H22" s="324"/>
      <c r="I22" s="324"/>
      <c r="J22" s="324"/>
      <c r="K22" s="320"/>
    </row>
    <row r="23" ht="15" customHeight="1">
      <c r="B23" s="323"/>
      <c r="C23" s="322" t="s">
        <v>1069</v>
      </c>
      <c r="D23" s="322"/>
      <c r="E23" s="322"/>
      <c r="F23" s="322"/>
      <c r="G23" s="322"/>
      <c r="H23" s="322"/>
      <c r="I23" s="322"/>
      <c r="J23" s="322"/>
      <c r="K23" s="320"/>
    </row>
    <row r="24" ht="15" customHeight="1">
      <c r="B24" s="323"/>
      <c r="C24" s="322" t="s">
        <v>1070</v>
      </c>
      <c r="D24" s="322"/>
      <c r="E24" s="322"/>
      <c r="F24" s="322"/>
      <c r="G24" s="322"/>
      <c r="H24" s="322"/>
      <c r="I24" s="322"/>
      <c r="J24" s="322"/>
      <c r="K24" s="320"/>
    </row>
    <row r="25" ht="15" customHeight="1">
      <c r="B25" s="323"/>
      <c r="C25" s="322"/>
      <c r="D25" s="322" t="s">
        <v>1071</v>
      </c>
      <c r="E25" s="322"/>
      <c r="F25" s="322"/>
      <c r="G25" s="322"/>
      <c r="H25" s="322"/>
      <c r="I25" s="322"/>
      <c r="J25" s="322"/>
      <c r="K25" s="320"/>
    </row>
    <row r="26" ht="15" customHeight="1">
      <c r="B26" s="323"/>
      <c r="C26" s="324"/>
      <c r="D26" s="322" t="s">
        <v>1072</v>
      </c>
      <c r="E26" s="322"/>
      <c r="F26" s="322"/>
      <c r="G26" s="322"/>
      <c r="H26" s="322"/>
      <c r="I26" s="322"/>
      <c r="J26" s="322"/>
      <c r="K26" s="320"/>
    </row>
    <row r="27" ht="12.75" customHeight="1">
      <c r="B27" s="323"/>
      <c r="C27" s="324"/>
      <c r="D27" s="324"/>
      <c r="E27" s="324"/>
      <c r="F27" s="324"/>
      <c r="G27" s="324"/>
      <c r="H27" s="324"/>
      <c r="I27" s="324"/>
      <c r="J27" s="324"/>
      <c r="K27" s="320"/>
    </row>
    <row r="28" ht="15" customHeight="1">
      <c r="B28" s="323"/>
      <c r="C28" s="324"/>
      <c r="D28" s="322" t="s">
        <v>1073</v>
      </c>
      <c r="E28" s="322"/>
      <c r="F28" s="322"/>
      <c r="G28" s="322"/>
      <c r="H28" s="322"/>
      <c r="I28" s="322"/>
      <c r="J28" s="322"/>
      <c r="K28" s="320"/>
    </row>
    <row r="29" ht="15" customHeight="1">
      <c r="B29" s="323"/>
      <c r="C29" s="324"/>
      <c r="D29" s="322" t="s">
        <v>1074</v>
      </c>
      <c r="E29" s="322"/>
      <c r="F29" s="322"/>
      <c r="G29" s="322"/>
      <c r="H29" s="322"/>
      <c r="I29" s="322"/>
      <c r="J29" s="322"/>
      <c r="K29" s="320"/>
    </row>
    <row r="30" ht="12.75" customHeight="1">
      <c r="B30" s="323"/>
      <c r="C30" s="324"/>
      <c r="D30" s="324"/>
      <c r="E30" s="324"/>
      <c r="F30" s="324"/>
      <c r="G30" s="324"/>
      <c r="H30" s="324"/>
      <c r="I30" s="324"/>
      <c r="J30" s="324"/>
      <c r="K30" s="320"/>
    </row>
    <row r="31" ht="15" customHeight="1">
      <c r="B31" s="323"/>
      <c r="C31" s="324"/>
      <c r="D31" s="322" t="s">
        <v>1075</v>
      </c>
      <c r="E31" s="322"/>
      <c r="F31" s="322"/>
      <c r="G31" s="322"/>
      <c r="H31" s="322"/>
      <c r="I31" s="322"/>
      <c r="J31" s="322"/>
      <c r="K31" s="320"/>
    </row>
    <row r="32" ht="15" customHeight="1">
      <c r="B32" s="323"/>
      <c r="C32" s="324"/>
      <c r="D32" s="322" t="s">
        <v>1076</v>
      </c>
      <c r="E32" s="322"/>
      <c r="F32" s="322"/>
      <c r="G32" s="322"/>
      <c r="H32" s="322"/>
      <c r="I32" s="322"/>
      <c r="J32" s="322"/>
      <c r="K32" s="320"/>
    </row>
    <row r="33" ht="15" customHeight="1">
      <c r="B33" s="323"/>
      <c r="C33" s="324"/>
      <c r="D33" s="322" t="s">
        <v>1077</v>
      </c>
      <c r="E33" s="322"/>
      <c r="F33" s="322"/>
      <c r="G33" s="322"/>
      <c r="H33" s="322"/>
      <c r="I33" s="322"/>
      <c r="J33" s="322"/>
      <c r="K33" s="320"/>
    </row>
    <row r="34" ht="15" customHeight="1">
      <c r="B34" s="323"/>
      <c r="C34" s="324"/>
      <c r="D34" s="322"/>
      <c r="E34" s="326" t="s">
        <v>133</v>
      </c>
      <c r="F34" s="322"/>
      <c r="G34" s="322" t="s">
        <v>1078</v>
      </c>
      <c r="H34" s="322"/>
      <c r="I34" s="322"/>
      <c r="J34" s="322"/>
      <c r="K34" s="320"/>
    </row>
    <row r="35" ht="30.75" customHeight="1">
      <c r="B35" s="323"/>
      <c r="C35" s="324"/>
      <c r="D35" s="322"/>
      <c r="E35" s="326" t="s">
        <v>1079</v>
      </c>
      <c r="F35" s="322"/>
      <c r="G35" s="322" t="s">
        <v>1080</v>
      </c>
      <c r="H35" s="322"/>
      <c r="I35" s="322"/>
      <c r="J35" s="322"/>
      <c r="K35" s="320"/>
    </row>
    <row r="36" ht="15" customHeight="1">
      <c r="B36" s="323"/>
      <c r="C36" s="324"/>
      <c r="D36" s="322"/>
      <c r="E36" s="326" t="s">
        <v>53</v>
      </c>
      <c r="F36" s="322"/>
      <c r="G36" s="322" t="s">
        <v>1081</v>
      </c>
      <c r="H36" s="322"/>
      <c r="I36" s="322"/>
      <c r="J36" s="322"/>
      <c r="K36" s="320"/>
    </row>
    <row r="37" ht="15" customHeight="1">
      <c r="B37" s="323"/>
      <c r="C37" s="324"/>
      <c r="D37" s="322"/>
      <c r="E37" s="326" t="s">
        <v>134</v>
      </c>
      <c r="F37" s="322"/>
      <c r="G37" s="322" t="s">
        <v>1082</v>
      </c>
      <c r="H37" s="322"/>
      <c r="I37" s="322"/>
      <c r="J37" s="322"/>
      <c r="K37" s="320"/>
    </row>
    <row r="38" ht="15" customHeight="1">
      <c r="B38" s="323"/>
      <c r="C38" s="324"/>
      <c r="D38" s="322"/>
      <c r="E38" s="326" t="s">
        <v>135</v>
      </c>
      <c r="F38" s="322"/>
      <c r="G38" s="322" t="s">
        <v>1083</v>
      </c>
      <c r="H38" s="322"/>
      <c r="I38" s="322"/>
      <c r="J38" s="322"/>
      <c r="K38" s="320"/>
    </row>
    <row r="39" ht="15" customHeight="1">
      <c r="B39" s="323"/>
      <c r="C39" s="324"/>
      <c r="D39" s="322"/>
      <c r="E39" s="326" t="s">
        <v>136</v>
      </c>
      <c r="F39" s="322"/>
      <c r="G39" s="322" t="s">
        <v>1084</v>
      </c>
      <c r="H39" s="322"/>
      <c r="I39" s="322"/>
      <c r="J39" s="322"/>
      <c r="K39" s="320"/>
    </row>
    <row r="40" ht="15" customHeight="1">
      <c r="B40" s="323"/>
      <c r="C40" s="324"/>
      <c r="D40" s="322"/>
      <c r="E40" s="326" t="s">
        <v>1085</v>
      </c>
      <c r="F40" s="322"/>
      <c r="G40" s="322" t="s">
        <v>1086</v>
      </c>
      <c r="H40" s="322"/>
      <c r="I40" s="322"/>
      <c r="J40" s="322"/>
      <c r="K40" s="320"/>
    </row>
    <row r="41" ht="15" customHeight="1">
      <c r="B41" s="323"/>
      <c r="C41" s="324"/>
      <c r="D41" s="322"/>
      <c r="E41" s="326"/>
      <c r="F41" s="322"/>
      <c r="G41" s="322" t="s">
        <v>1087</v>
      </c>
      <c r="H41" s="322"/>
      <c r="I41" s="322"/>
      <c r="J41" s="322"/>
      <c r="K41" s="320"/>
    </row>
    <row r="42" ht="15" customHeight="1">
      <c r="B42" s="323"/>
      <c r="C42" s="324"/>
      <c r="D42" s="322"/>
      <c r="E42" s="326" t="s">
        <v>1088</v>
      </c>
      <c r="F42" s="322"/>
      <c r="G42" s="322" t="s">
        <v>1089</v>
      </c>
      <c r="H42" s="322"/>
      <c r="I42" s="322"/>
      <c r="J42" s="322"/>
      <c r="K42" s="320"/>
    </row>
    <row r="43" ht="15" customHeight="1">
      <c r="B43" s="323"/>
      <c r="C43" s="324"/>
      <c r="D43" s="322"/>
      <c r="E43" s="326" t="s">
        <v>138</v>
      </c>
      <c r="F43" s="322"/>
      <c r="G43" s="322" t="s">
        <v>1090</v>
      </c>
      <c r="H43" s="322"/>
      <c r="I43" s="322"/>
      <c r="J43" s="322"/>
      <c r="K43" s="320"/>
    </row>
    <row r="44" ht="12.75" customHeight="1">
      <c r="B44" s="323"/>
      <c r="C44" s="324"/>
      <c r="D44" s="322"/>
      <c r="E44" s="322"/>
      <c r="F44" s="322"/>
      <c r="G44" s="322"/>
      <c r="H44" s="322"/>
      <c r="I44" s="322"/>
      <c r="J44" s="322"/>
      <c r="K44" s="320"/>
    </row>
    <row r="45" ht="15" customHeight="1">
      <c r="B45" s="323"/>
      <c r="C45" s="324"/>
      <c r="D45" s="322" t="s">
        <v>1091</v>
      </c>
      <c r="E45" s="322"/>
      <c r="F45" s="322"/>
      <c r="G45" s="322"/>
      <c r="H45" s="322"/>
      <c r="I45" s="322"/>
      <c r="J45" s="322"/>
      <c r="K45" s="320"/>
    </row>
    <row r="46" ht="15" customHeight="1">
      <c r="B46" s="323"/>
      <c r="C46" s="324"/>
      <c r="D46" s="324"/>
      <c r="E46" s="322" t="s">
        <v>1092</v>
      </c>
      <c r="F46" s="322"/>
      <c r="G46" s="322"/>
      <c r="H46" s="322"/>
      <c r="I46" s="322"/>
      <c r="J46" s="322"/>
      <c r="K46" s="320"/>
    </row>
    <row r="47" ht="15" customHeight="1">
      <c r="B47" s="323"/>
      <c r="C47" s="324"/>
      <c r="D47" s="324"/>
      <c r="E47" s="322" t="s">
        <v>1093</v>
      </c>
      <c r="F47" s="322"/>
      <c r="G47" s="322"/>
      <c r="H47" s="322"/>
      <c r="I47" s="322"/>
      <c r="J47" s="322"/>
      <c r="K47" s="320"/>
    </row>
    <row r="48" ht="15" customHeight="1">
      <c r="B48" s="323"/>
      <c r="C48" s="324"/>
      <c r="D48" s="324"/>
      <c r="E48" s="322" t="s">
        <v>1094</v>
      </c>
      <c r="F48" s="322"/>
      <c r="G48" s="322"/>
      <c r="H48" s="322"/>
      <c r="I48" s="322"/>
      <c r="J48" s="322"/>
      <c r="K48" s="320"/>
    </row>
    <row r="49" ht="15" customHeight="1">
      <c r="B49" s="323"/>
      <c r="C49" s="324"/>
      <c r="D49" s="322" t="s">
        <v>1095</v>
      </c>
      <c r="E49" s="322"/>
      <c r="F49" s="322"/>
      <c r="G49" s="322"/>
      <c r="H49" s="322"/>
      <c r="I49" s="322"/>
      <c r="J49" s="322"/>
      <c r="K49" s="320"/>
    </row>
    <row r="50" ht="25.5" customHeight="1">
      <c r="B50" s="318"/>
      <c r="C50" s="319" t="s">
        <v>1096</v>
      </c>
      <c r="D50" s="319"/>
      <c r="E50" s="319"/>
      <c r="F50" s="319"/>
      <c r="G50" s="319"/>
      <c r="H50" s="319"/>
      <c r="I50" s="319"/>
      <c r="J50" s="319"/>
      <c r="K50" s="320"/>
    </row>
    <row r="51" ht="5.25" customHeight="1">
      <c r="B51" s="318"/>
      <c r="C51" s="321"/>
      <c r="D51" s="321"/>
      <c r="E51" s="321"/>
      <c r="F51" s="321"/>
      <c r="G51" s="321"/>
      <c r="H51" s="321"/>
      <c r="I51" s="321"/>
      <c r="J51" s="321"/>
      <c r="K51" s="320"/>
    </row>
    <row r="52" ht="15" customHeight="1">
      <c r="B52" s="318"/>
      <c r="C52" s="322" t="s">
        <v>1097</v>
      </c>
      <c r="D52" s="322"/>
      <c r="E52" s="322"/>
      <c r="F52" s="322"/>
      <c r="G52" s="322"/>
      <c r="H52" s="322"/>
      <c r="I52" s="322"/>
      <c r="J52" s="322"/>
      <c r="K52" s="320"/>
    </row>
    <row r="53" ht="15" customHeight="1">
      <c r="B53" s="318"/>
      <c r="C53" s="322" t="s">
        <v>1098</v>
      </c>
      <c r="D53" s="322"/>
      <c r="E53" s="322"/>
      <c r="F53" s="322"/>
      <c r="G53" s="322"/>
      <c r="H53" s="322"/>
      <c r="I53" s="322"/>
      <c r="J53" s="322"/>
      <c r="K53" s="320"/>
    </row>
    <row r="54" ht="12.75" customHeight="1">
      <c r="B54" s="318"/>
      <c r="C54" s="322"/>
      <c r="D54" s="322"/>
      <c r="E54" s="322"/>
      <c r="F54" s="322"/>
      <c r="G54" s="322"/>
      <c r="H54" s="322"/>
      <c r="I54" s="322"/>
      <c r="J54" s="322"/>
      <c r="K54" s="320"/>
    </row>
    <row r="55" ht="15" customHeight="1">
      <c r="B55" s="318"/>
      <c r="C55" s="322" t="s">
        <v>1099</v>
      </c>
      <c r="D55" s="322"/>
      <c r="E55" s="322"/>
      <c r="F55" s="322"/>
      <c r="G55" s="322"/>
      <c r="H55" s="322"/>
      <c r="I55" s="322"/>
      <c r="J55" s="322"/>
      <c r="K55" s="320"/>
    </row>
    <row r="56" ht="15" customHeight="1">
      <c r="B56" s="318"/>
      <c r="C56" s="324"/>
      <c r="D56" s="322" t="s">
        <v>1100</v>
      </c>
      <c r="E56" s="322"/>
      <c r="F56" s="322"/>
      <c r="G56" s="322"/>
      <c r="H56" s="322"/>
      <c r="I56" s="322"/>
      <c r="J56" s="322"/>
      <c r="K56" s="320"/>
    </row>
    <row r="57" ht="15" customHeight="1">
      <c r="B57" s="318"/>
      <c r="C57" s="324"/>
      <c r="D57" s="322" t="s">
        <v>1101</v>
      </c>
      <c r="E57" s="322"/>
      <c r="F57" s="322"/>
      <c r="G57" s="322"/>
      <c r="H57" s="322"/>
      <c r="I57" s="322"/>
      <c r="J57" s="322"/>
      <c r="K57" s="320"/>
    </row>
    <row r="58" ht="15" customHeight="1">
      <c r="B58" s="318"/>
      <c r="C58" s="324"/>
      <c r="D58" s="322" t="s">
        <v>1102</v>
      </c>
      <c r="E58" s="322"/>
      <c r="F58" s="322"/>
      <c r="G58" s="322"/>
      <c r="H58" s="322"/>
      <c r="I58" s="322"/>
      <c r="J58" s="322"/>
      <c r="K58" s="320"/>
    </row>
    <row r="59" ht="15" customHeight="1">
      <c r="B59" s="318"/>
      <c r="C59" s="324"/>
      <c r="D59" s="322" t="s">
        <v>1103</v>
      </c>
      <c r="E59" s="322"/>
      <c r="F59" s="322"/>
      <c r="G59" s="322"/>
      <c r="H59" s="322"/>
      <c r="I59" s="322"/>
      <c r="J59" s="322"/>
      <c r="K59" s="320"/>
    </row>
    <row r="60" ht="15" customHeight="1">
      <c r="B60" s="318"/>
      <c r="C60" s="324"/>
      <c r="D60" s="327" t="s">
        <v>1104</v>
      </c>
      <c r="E60" s="327"/>
      <c r="F60" s="327"/>
      <c r="G60" s="327"/>
      <c r="H60" s="327"/>
      <c r="I60" s="327"/>
      <c r="J60" s="327"/>
      <c r="K60" s="320"/>
    </row>
    <row r="61" ht="15" customHeight="1">
      <c r="B61" s="318"/>
      <c r="C61" s="324"/>
      <c r="D61" s="322" t="s">
        <v>1105</v>
      </c>
      <c r="E61" s="322"/>
      <c r="F61" s="322"/>
      <c r="G61" s="322"/>
      <c r="H61" s="322"/>
      <c r="I61" s="322"/>
      <c r="J61" s="322"/>
      <c r="K61" s="320"/>
    </row>
    <row r="62" ht="12.75" customHeight="1">
      <c r="B62" s="318"/>
      <c r="C62" s="324"/>
      <c r="D62" s="324"/>
      <c r="E62" s="328"/>
      <c r="F62" s="324"/>
      <c r="G62" s="324"/>
      <c r="H62" s="324"/>
      <c r="I62" s="324"/>
      <c r="J62" s="324"/>
      <c r="K62" s="320"/>
    </row>
    <row r="63" ht="15" customHeight="1">
      <c r="B63" s="318"/>
      <c r="C63" s="324"/>
      <c r="D63" s="322" t="s">
        <v>1106</v>
      </c>
      <c r="E63" s="322"/>
      <c r="F63" s="322"/>
      <c r="G63" s="322"/>
      <c r="H63" s="322"/>
      <c r="I63" s="322"/>
      <c r="J63" s="322"/>
      <c r="K63" s="320"/>
    </row>
    <row r="64" ht="15" customHeight="1">
      <c r="B64" s="318"/>
      <c r="C64" s="324"/>
      <c r="D64" s="327" t="s">
        <v>1107</v>
      </c>
      <c r="E64" s="327"/>
      <c r="F64" s="327"/>
      <c r="G64" s="327"/>
      <c r="H64" s="327"/>
      <c r="I64" s="327"/>
      <c r="J64" s="327"/>
      <c r="K64" s="320"/>
    </row>
    <row r="65" ht="15" customHeight="1">
      <c r="B65" s="318"/>
      <c r="C65" s="324"/>
      <c r="D65" s="322" t="s">
        <v>1108</v>
      </c>
      <c r="E65" s="322"/>
      <c r="F65" s="322"/>
      <c r="G65" s="322"/>
      <c r="H65" s="322"/>
      <c r="I65" s="322"/>
      <c r="J65" s="322"/>
      <c r="K65" s="320"/>
    </row>
    <row r="66" ht="15" customHeight="1">
      <c r="B66" s="318"/>
      <c r="C66" s="324"/>
      <c r="D66" s="322" t="s">
        <v>1109</v>
      </c>
      <c r="E66" s="322"/>
      <c r="F66" s="322"/>
      <c r="G66" s="322"/>
      <c r="H66" s="322"/>
      <c r="I66" s="322"/>
      <c r="J66" s="322"/>
      <c r="K66" s="320"/>
    </row>
    <row r="67" ht="15" customHeight="1">
      <c r="B67" s="318"/>
      <c r="C67" s="324"/>
      <c r="D67" s="322" t="s">
        <v>1110</v>
      </c>
      <c r="E67" s="322"/>
      <c r="F67" s="322"/>
      <c r="G67" s="322"/>
      <c r="H67" s="322"/>
      <c r="I67" s="322"/>
      <c r="J67" s="322"/>
      <c r="K67" s="320"/>
    </row>
    <row r="68" ht="15" customHeight="1">
      <c r="B68" s="318"/>
      <c r="C68" s="324"/>
      <c r="D68" s="322" t="s">
        <v>1111</v>
      </c>
      <c r="E68" s="322"/>
      <c r="F68" s="322"/>
      <c r="G68" s="322"/>
      <c r="H68" s="322"/>
      <c r="I68" s="322"/>
      <c r="J68" s="322"/>
      <c r="K68" s="320"/>
    </row>
    <row r="69" ht="12.75" customHeight="1">
      <c r="B69" s="329"/>
      <c r="C69" s="330"/>
      <c r="D69" s="330"/>
      <c r="E69" s="330"/>
      <c r="F69" s="330"/>
      <c r="G69" s="330"/>
      <c r="H69" s="330"/>
      <c r="I69" s="330"/>
      <c r="J69" s="330"/>
      <c r="K69" s="331"/>
    </row>
    <row r="70" ht="18.75" customHeight="1">
      <c r="B70" s="332"/>
      <c r="C70" s="332"/>
      <c r="D70" s="332"/>
      <c r="E70" s="332"/>
      <c r="F70" s="332"/>
      <c r="G70" s="332"/>
      <c r="H70" s="332"/>
      <c r="I70" s="332"/>
      <c r="J70" s="332"/>
      <c r="K70" s="333"/>
    </row>
    <row r="71" ht="18.75" customHeight="1">
      <c r="B71" s="333"/>
      <c r="C71" s="333"/>
      <c r="D71" s="333"/>
      <c r="E71" s="333"/>
      <c r="F71" s="333"/>
      <c r="G71" s="333"/>
      <c r="H71" s="333"/>
      <c r="I71" s="333"/>
      <c r="J71" s="333"/>
      <c r="K71" s="333"/>
    </row>
    <row r="72" ht="7.5" customHeight="1">
      <c r="B72" s="334"/>
      <c r="C72" s="335"/>
      <c r="D72" s="335"/>
      <c r="E72" s="335"/>
      <c r="F72" s="335"/>
      <c r="G72" s="335"/>
      <c r="H72" s="335"/>
      <c r="I72" s="335"/>
      <c r="J72" s="335"/>
      <c r="K72" s="336"/>
    </row>
    <row r="73" ht="45" customHeight="1">
      <c r="B73" s="337"/>
      <c r="C73" s="338" t="s">
        <v>105</v>
      </c>
      <c r="D73" s="338"/>
      <c r="E73" s="338"/>
      <c r="F73" s="338"/>
      <c r="G73" s="338"/>
      <c r="H73" s="338"/>
      <c r="I73" s="338"/>
      <c r="J73" s="338"/>
      <c r="K73" s="339"/>
    </row>
    <row r="74" ht="17.25" customHeight="1">
      <c r="B74" s="337"/>
      <c r="C74" s="340" t="s">
        <v>1112</v>
      </c>
      <c r="D74" s="340"/>
      <c r="E74" s="340"/>
      <c r="F74" s="340" t="s">
        <v>1113</v>
      </c>
      <c r="G74" s="341"/>
      <c r="H74" s="340" t="s">
        <v>134</v>
      </c>
      <c r="I74" s="340" t="s">
        <v>57</v>
      </c>
      <c r="J74" s="340" t="s">
        <v>1114</v>
      </c>
      <c r="K74" s="339"/>
    </row>
    <row r="75" ht="17.25" customHeight="1">
      <c r="B75" s="337"/>
      <c r="C75" s="342" t="s">
        <v>1115</v>
      </c>
      <c r="D75" s="342"/>
      <c r="E75" s="342"/>
      <c r="F75" s="343" t="s">
        <v>1116</v>
      </c>
      <c r="G75" s="344"/>
      <c r="H75" s="342"/>
      <c r="I75" s="342"/>
      <c r="J75" s="342" t="s">
        <v>1117</v>
      </c>
      <c r="K75" s="339"/>
    </row>
    <row r="76" ht="5.25" customHeight="1">
      <c r="B76" s="337"/>
      <c r="C76" s="345"/>
      <c r="D76" s="345"/>
      <c r="E76" s="345"/>
      <c r="F76" s="345"/>
      <c r="G76" s="346"/>
      <c r="H76" s="345"/>
      <c r="I76" s="345"/>
      <c r="J76" s="345"/>
      <c r="K76" s="339"/>
    </row>
    <row r="77" ht="15" customHeight="1">
      <c r="B77" s="337"/>
      <c r="C77" s="326" t="s">
        <v>53</v>
      </c>
      <c r="D77" s="345"/>
      <c r="E77" s="345"/>
      <c r="F77" s="347" t="s">
        <v>1118</v>
      </c>
      <c r="G77" s="346"/>
      <c r="H77" s="326" t="s">
        <v>1119</v>
      </c>
      <c r="I77" s="326" t="s">
        <v>1120</v>
      </c>
      <c r="J77" s="326">
        <v>20</v>
      </c>
      <c r="K77" s="339"/>
    </row>
    <row r="78" ht="15" customHeight="1">
      <c r="B78" s="337"/>
      <c r="C78" s="326" t="s">
        <v>1121</v>
      </c>
      <c r="D78" s="326"/>
      <c r="E78" s="326"/>
      <c r="F78" s="347" t="s">
        <v>1118</v>
      </c>
      <c r="G78" s="346"/>
      <c r="H78" s="326" t="s">
        <v>1122</v>
      </c>
      <c r="I78" s="326" t="s">
        <v>1120</v>
      </c>
      <c r="J78" s="326">
        <v>120</v>
      </c>
      <c r="K78" s="339"/>
    </row>
    <row r="79" ht="15" customHeight="1">
      <c r="B79" s="348"/>
      <c r="C79" s="326" t="s">
        <v>1123</v>
      </c>
      <c r="D79" s="326"/>
      <c r="E79" s="326"/>
      <c r="F79" s="347" t="s">
        <v>1124</v>
      </c>
      <c r="G79" s="346"/>
      <c r="H79" s="326" t="s">
        <v>1125</v>
      </c>
      <c r="I79" s="326" t="s">
        <v>1120</v>
      </c>
      <c r="J79" s="326">
        <v>50</v>
      </c>
      <c r="K79" s="339"/>
    </row>
    <row r="80" ht="15" customHeight="1">
      <c r="B80" s="348"/>
      <c r="C80" s="326" t="s">
        <v>1126</v>
      </c>
      <c r="D80" s="326"/>
      <c r="E80" s="326"/>
      <c r="F80" s="347" t="s">
        <v>1118</v>
      </c>
      <c r="G80" s="346"/>
      <c r="H80" s="326" t="s">
        <v>1127</v>
      </c>
      <c r="I80" s="326" t="s">
        <v>1128</v>
      </c>
      <c r="J80" s="326"/>
      <c r="K80" s="339"/>
    </row>
    <row r="81" ht="15" customHeight="1">
      <c r="B81" s="348"/>
      <c r="C81" s="349" t="s">
        <v>1129</v>
      </c>
      <c r="D81" s="349"/>
      <c r="E81" s="349"/>
      <c r="F81" s="350" t="s">
        <v>1124</v>
      </c>
      <c r="G81" s="349"/>
      <c r="H81" s="349" t="s">
        <v>1130</v>
      </c>
      <c r="I81" s="349" t="s">
        <v>1120</v>
      </c>
      <c r="J81" s="349">
        <v>15</v>
      </c>
      <c r="K81" s="339"/>
    </row>
    <row r="82" ht="15" customHeight="1">
      <c r="B82" s="348"/>
      <c r="C82" s="349" t="s">
        <v>1131</v>
      </c>
      <c r="D82" s="349"/>
      <c r="E82" s="349"/>
      <c r="F82" s="350" t="s">
        <v>1124</v>
      </c>
      <c r="G82" s="349"/>
      <c r="H82" s="349" t="s">
        <v>1132</v>
      </c>
      <c r="I82" s="349" t="s">
        <v>1120</v>
      </c>
      <c r="J82" s="349">
        <v>15</v>
      </c>
      <c r="K82" s="339"/>
    </row>
    <row r="83" ht="15" customHeight="1">
      <c r="B83" s="348"/>
      <c r="C83" s="349" t="s">
        <v>1133</v>
      </c>
      <c r="D83" s="349"/>
      <c r="E83" s="349"/>
      <c r="F83" s="350" t="s">
        <v>1124</v>
      </c>
      <c r="G83" s="349"/>
      <c r="H83" s="349" t="s">
        <v>1134</v>
      </c>
      <c r="I83" s="349" t="s">
        <v>1120</v>
      </c>
      <c r="J83" s="349">
        <v>20</v>
      </c>
      <c r="K83" s="339"/>
    </row>
    <row r="84" ht="15" customHeight="1">
      <c r="B84" s="348"/>
      <c r="C84" s="349" t="s">
        <v>1135</v>
      </c>
      <c r="D84" s="349"/>
      <c r="E84" s="349"/>
      <c r="F84" s="350" t="s">
        <v>1124</v>
      </c>
      <c r="G84" s="349"/>
      <c r="H84" s="349" t="s">
        <v>1136</v>
      </c>
      <c r="I84" s="349" t="s">
        <v>1120</v>
      </c>
      <c r="J84" s="349">
        <v>20</v>
      </c>
      <c r="K84" s="339"/>
    </row>
    <row r="85" ht="15" customHeight="1">
      <c r="B85" s="348"/>
      <c r="C85" s="326" t="s">
        <v>1137</v>
      </c>
      <c r="D85" s="326"/>
      <c r="E85" s="326"/>
      <c r="F85" s="347" t="s">
        <v>1124</v>
      </c>
      <c r="G85" s="346"/>
      <c r="H85" s="326" t="s">
        <v>1138</v>
      </c>
      <c r="I85" s="326" t="s">
        <v>1120</v>
      </c>
      <c r="J85" s="326">
        <v>50</v>
      </c>
      <c r="K85" s="339"/>
    </row>
    <row r="86" ht="15" customHeight="1">
      <c r="B86" s="348"/>
      <c r="C86" s="326" t="s">
        <v>1139</v>
      </c>
      <c r="D86" s="326"/>
      <c r="E86" s="326"/>
      <c r="F86" s="347" t="s">
        <v>1124</v>
      </c>
      <c r="G86" s="346"/>
      <c r="H86" s="326" t="s">
        <v>1140</v>
      </c>
      <c r="I86" s="326" t="s">
        <v>1120</v>
      </c>
      <c r="J86" s="326">
        <v>20</v>
      </c>
      <c r="K86" s="339"/>
    </row>
    <row r="87" ht="15" customHeight="1">
      <c r="B87" s="348"/>
      <c r="C87" s="326" t="s">
        <v>1141</v>
      </c>
      <c r="D87" s="326"/>
      <c r="E87" s="326"/>
      <c r="F87" s="347" t="s">
        <v>1124</v>
      </c>
      <c r="G87" s="346"/>
      <c r="H87" s="326" t="s">
        <v>1142</v>
      </c>
      <c r="I87" s="326" t="s">
        <v>1120</v>
      </c>
      <c r="J87" s="326">
        <v>20</v>
      </c>
      <c r="K87" s="339"/>
    </row>
    <row r="88" ht="15" customHeight="1">
      <c r="B88" s="348"/>
      <c r="C88" s="326" t="s">
        <v>1143</v>
      </c>
      <c r="D88" s="326"/>
      <c r="E88" s="326"/>
      <c r="F88" s="347" t="s">
        <v>1124</v>
      </c>
      <c r="G88" s="346"/>
      <c r="H88" s="326" t="s">
        <v>1144</v>
      </c>
      <c r="I88" s="326" t="s">
        <v>1120</v>
      </c>
      <c r="J88" s="326">
        <v>50</v>
      </c>
      <c r="K88" s="339"/>
    </row>
    <row r="89" ht="15" customHeight="1">
      <c r="B89" s="348"/>
      <c r="C89" s="326" t="s">
        <v>1145</v>
      </c>
      <c r="D89" s="326"/>
      <c r="E89" s="326"/>
      <c r="F89" s="347" t="s">
        <v>1124</v>
      </c>
      <c r="G89" s="346"/>
      <c r="H89" s="326" t="s">
        <v>1145</v>
      </c>
      <c r="I89" s="326" t="s">
        <v>1120</v>
      </c>
      <c r="J89" s="326">
        <v>50</v>
      </c>
      <c r="K89" s="339"/>
    </row>
    <row r="90" ht="15" customHeight="1">
      <c r="B90" s="348"/>
      <c r="C90" s="326" t="s">
        <v>139</v>
      </c>
      <c r="D90" s="326"/>
      <c r="E90" s="326"/>
      <c r="F90" s="347" t="s">
        <v>1124</v>
      </c>
      <c r="G90" s="346"/>
      <c r="H90" s="326" t="s">
        <v>1146</v>
      </c>
      <c r="I90" s="326" t="s">
        <v>1120</v>
      </c>
      <c r="J90" s="326">
        <v>255</v>
      </c>
      <c r="K90" s="339"/>
    </row>
    <row r="91" ht="15" customHeight="1">
      <c r="B91" s="348"/>
      <c r="C91" s="326" t="s">
        <v>1147</v>
      </c>
      <c r="D91" s="326"/>
      <c r="E91" s="326"/>
      <c r="F91" s="347" t="s">
        <v>1118</v>
      </c>
      <c r="G91" s="346"/>
      <c r="H91" s="326" t="s">
        <v>1148</v>
      </c>
      <c r="I91" s="326" t="s">
        <v>1149</v>
      </c>
      <c r="J91" s="326"/>
      <c r="K91" s="339"/>
    </row>
    <row r="92" ht="15" customHeight="1">
      <c r="B92" s="348"/>
      <c r="C92" s="326" t="s">
        <v>1150</v>
      </c>
      <c r="D92" s="326"/>
      <c r="E92" s="326"/>
      <c r="F92" s="347" t="s">
        <v>1118</v>
      </c>
      <c r="G92" s="346"/>
      <c r="H92" s="326" t="s">
        <v>1151</v>
      </c>
      <c r="I92" s="326" t="s">
        <v>1152</v>
      </c>
      <c r="J92" s="326"/>
      <c r="K92" s="339"/>
    </row>
    <row r="93" ht="15" customHeight="1">
      <c r="B93" s="348"/>
      <c r="C93" s="326" t="s">
        <v>1153</v>
      </c>
      <c r="D93" s="326"/>
      <c r="E93" s="326"/>
      <c r="F93" s="347" t="s">
        <v>1118</v>
      </c>
      <c r="G93" s="346"/>
      <c r="H93" s="326" t="s">
        <v>1153</v>
      </c>
      <c r="I93" s="326" t="s">
        <v>1152</v>
      </c>
      <c r="J93" s="326"/>
      <c r="K93" s="339"/>
    </row>
    <row r="94" ht="15" customHeight="1">
      <c r="B94" s="348"/>
      <c r="C94" s="326" t="s">
        <v>38</v>
      </c>
      <c r="D94" s="326"/>
      <c r="E94" s="326"/>
      <c r="F94" s="347" t="s">
        <v>1118</v>
      </c>
      <c r="G94" s="346"/>
      <c r="H94" s="326" t="s">
        <v>1154</v>
      </c>
      <c r="I94" s="326" t="s">
        <v>1152</v>
      </c>
      <c r="J94" s="326"/>
      <c r="K94" s="339"/>
    </row>
    <row r="95" ht="15" customHeight="1">
      <c r="B95" s="348"/>
      <c r="C95" s="326" t="s">
        <v>48</v>
      </c>
      <c r="D95" s="326"/>
      <c r="E95" s="326"/>
      <c r="F95" s="347" t="s">
        <v>1118</v>
      </c>
      <c r="G95" s="346"/>
      <c r="H95" s="326" t="s">
        <v>1155</v>
      </c>
      <c r="I95" s="326" t="s">
        <v>1152</v>
      </c>
      <c r="J95" s="326"/>
      <c r="K95" s="339"/>
    </row>
    <row r="96" ht="15" customHeight="1">
      <c r="B96" s="351"/>
      <c r="C96" s="352"/>
      <c r="D96" s="352"/>
      <c r="E96" s="352"/>
      <c r="F96" s="352"/>
      <c r="G96" s="352"/>
      <c r="H96" s="352"/>
      <c r="I96" s="352"/>
      <c r="J96" s="352"/>
      <c r="K96" s="353"/>
    </row>
    <row r="97" ht="18.75" customHeight="1">
      <c r="B97" s="354"/>
      <c r="C97" s="355"/>
      <c r="D97" s="355"/>
      <c r="E97" s="355"/>
      <c r="F97" s="355"/>
      <c r="G97" s="355"/>
      <c r="H97" s="355"/>
      <c r="I97" s="355"/>
      <c r="J97" s="355"/>
      <c r="K97" s="354"/>
    </row>
    <row r="98" ht="18.75" customHeight="1">
      <c r="B98" s="333"/>
      <c r="C98" s="333"/>
      <c r="D98" s="333"/>
      <c r="E98" s="333"/>
      <c r="F98" s="333"/>
      <c r="G98" s="333"/>
      <c r="H98" s="333"/>
      <c r="I98" s="333"/>
      <c r="J98" s="333"/>
      <c r="K98" s="333"/>
    </row>
    <row r="99" ht="7.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6"/>
    </row>
    <row r="100" ht="45" customHeight="1">
      <c r="B100" s="337"/>
      <c r="C100" s="338" t="s">
        <v>1156</v>
      </c>
      <c r="D100" s="338"/>
      <c r="E100" s="338"/>
      <c r="F100" s="338"/>
      <c r="G100" s="338"/>
      <c r="H100" s="338"/>
      <c r="I100" s="338"/>
      <c r="J100" s="338"/>
      <c r="K100" s="339"/>
    </row>
    <row r="101" ht="17.25" customHeight="1">
      <c r="B101" s="337"/>
      <c r="C101" s="340" t="s">
        <v>1112</v>
      </c>
      <c r="D101" s="340"/>
      <c r="E101" s="340"/>
      <c r="F101" s="340" t="s">
        <v>1113</v>
      </c>
      <c r="G101" s="341"/>
      <c r="H101" s="340" t="s">
        <v>134</v>
      </c>
      <c r="I101" s="340" t="s">
        <v>57</v>
      </c>
      <c r="J101" s="340" t="s">
        <v>1114</v>
      </c>
      <c r="K101" s="339"/>
    </row>
    <row r="102" ht="17.25" customHeight="1">
      <c r="B102" s="337"/>
      <c r="C102" s="342" t="s">
        <v>1115</v>
      </c>
      <c r="D102" s="342"/>
      <c r="E102" s="342"/>
      <c r="F102" s="343" t="s">
        <v>1116</v>
      </c>
      <c r="G102" s="344"/>
      <c r="H102" s="342"/>
      <c r="I102" s="342"/>
      <c r="J102" s="342" t="s">
        <v>1117</v>
      </c>
      <c r="K102" s="339"/>
    </row>
    <row r="103" ht="5.25" customHeight="1">
      <c r="B103" s="337"/>
      <c r="C103" s="340"/>
      <c r="D103" s="340"/>
      <c r="E103" s="340"/>
      <c r="F103" s="340"/>
      <c r="G103" s="356"/>
      <c r="H103" s="340"/>
      <c r="I103" s="340"/>
      <c r="J103" s="340"/>
      <c r="K103" s="339"/>
    </row>
    <row r="104" ht="15" customHeight="1">
      <c r="B104" s="337"/>
      <c r="C104" s="326" t="s">
        <v>53</v>
      </c>
      <c r="D104" s="345"/>
      <c r="E104" s="345"/>
      <c r="F104" s="347" t="s">
        <v>1118</v>
      </c>
      <c r="G104" s="356"/>
      <c r="H104" s="326" t="s">
        <v>1157</v>
      </c>
      <c r="I104" s="326" t="s">
        <v>1120</v>
      </c>
      <c r="J104" s="326">
        <v>20</v>
      </c>
      <c r="K104" s="339"/>
    </row>
    <row r="105" ht="15" customHeight="1">
      <c r="B105" s="337"/>
      <c r="C105" s="326" t="s">
        <v>1121</v>
      </c>
      <c r="D105" s="326"/>
      <c r="E105" s="326"/>
      <c r="F105" s="347" t="s">
        <v>1118</v>
      </c>
      <c r="G105" s="326"/>
      <c r="H105" s="326" t="s">
        <v>1157</v>
      </c>
      <c r="I105" s="326" t="s">
        <v>1120</v>
      </c>
      <c r="J105" s="326">
        <v>120</v>
      </c>
      <c r="K105" s="339"/>
    </row>
    <row r="106" ht="15" customHeight="1">
      <c r="B106" s="348"/>
      <c r="C106" s="326" t="s">
        <v>1123</v>
      </c>
      <c r="D106" s="326"/>
      <c r="E106" s="326"/>
      <c r="F106" s="347" t="s">
        <v>1124</v>
      </c>
      <c r="G106" s="326"/>
      <c r="H106" s="326" t="s">
        <v>1157</v>
      </c>
      <c r="I106" s="326" t="s">
        <v>1120</v>
      </c>
      <c r="J106" s="326">
        <v>50</v>
      </c>
      <c r="K106" s="339"/>
    </row>
    <row r="107" ht="15" customHeight="1">
      <c r="B107" s="348"/>
      <c r="C107" s="326" t="s">
        <v>1126</v>
      </c>
      <c r="D107" s="326"/>
      <c r="E107" s="326"/>
      <c r="F107" s="347" t="s">
        <v>1118</v>
      </c>
      <c r="G107" s="326"/>
      <c r="H107" s="326" t="s">
        <v>1157</v>
      </c>
      <c r="I107" s="326" t="s">
        <v>1128</v>
      </c>
      <c r="J107" s="326"/>
      <c r="K107" s="339"/>
    </row>
    <row r="108" ht="15" customHeight="1">
      <c r="B108" s="348"/>
      <c r="C108" s="326" t="s">
        <v>1137</v>
      </c>
      <c r="D108" s="326"/>
      <c r="E108" s="326"/>
      <c r="F108" s="347" t="s">
        <v>1124</v>
      </c>
      <c r="G108" s="326"/>
      <c r="H108" s="326" t="s">
        <v>1157</v>
      </c>
      <c r="I108" s="326" t="s">
        <v>1120</v>
      </c>
      <c r="J108" s="326">
        <v>50</v>
      </c>
      <c r="K108" s="339"/>
    </row>
    <row r="109" ht="15" customHeight="1">
      <c r="B109" s="348"/>
      <c r="C109" s="326" t="s">
        <v>1145</v>
      </c>
      <c r="D109" s="326"/>
      <c r="E109" s="326"/>
      <c r="F109" s="347" t="s">
        <v>1124</v>
      </c>
      <c r="G109" s="326"/>
      <c r="H109" s="326" t="s">
        <v>1157</v>
      </c>
      <c r="I109" s="326" t="s">
        <v>1120</v>
      </c>
      <c r="J109" s="326">
        <v>50</v>
      </c>
      <c r="K109" s="339"/>
    </row>
    <row r="110" ht="15" customHeight="1">
      <c r="B110" s="348"/>
      <c r="C110" s="326" t="s">
        <v>1143</v>
      </c>
      <c r="D110" s="326"/>
      <c r="E110" s="326"/>
      <c r="F110" s="347" t="s">
        <v>1124</v>
      </c>
      <c r="G110" s="326"/>
      <c r="H110" s="326" t="s">
        <v>1157</v>
      </c>
      <c r="I110" s="326" t="s">
        <v>1120</v>
      </c>
      <c r="J110" s="326">
        <v>50</v>
      </c>
      <c r="K110" s="339"/>
    </row>
    <row r="111" ht="15" customHeight="1">
      <c r="B111" s="348"/>
      <c r="C111" s="326" t="s">
        <v>53</v>
      </c>
      <c r="D111" s="326"/>
      <c r="E111" s="326"/>
      <c r="F111" s="347" t="s">
        <v>1118</v>
      </c>
      <c r="G111" s="326"/>
      <c r="H111" s="326" t="s">
        <v>1158</v>
      </c>
      <c r="I111" s="326" t="s">
        <v>1120</v>
      </c>
      <c r="J111" s="326">
        <v>20</v>
      </c>
      <c r="K111" s="339"/>
    </row>
    <row r="112" ht="15" customHeight="1">
      <c r="B112" s="348"/>
      <c r="C112" s="326" t="s">
        <v>1159</v>
      </c>
      <c r="D112" s="326"/>
      <c r="E112" s="326"/>
      <c r="F112" s="347" t="s">
        <v>1118</v>
      </c>
      <c r="G112" s="326"/>
      <c r="H112" s="326" t="s">
        <v>1160</v>
      </c>
      <c r="I112" s="326" t="s">
        <v>1120</v>
      </c>
      <c r="J112" s="326">
        <v>120</v>
      </c>
      <c r="K112" s="339"/>
    </row>
    <row r="113" ht="15" customHeight="1">
      <c r="B113" s="348"/>
      <c r="C113" s="326" t="s">
        <v>38</v>
      </c>
      <c r="D113" s="326"/>
      <c r="E113" s="326"/>
      <c r="F113" s="347" t="s">
        <v>1118</v>
      </c>
      <c r="G113" s="326"/>
      <c r="H113" s="326" t="s">
        <v>1161</v>
      </c>
      <c r="I113" s="326" t="s">
        <v>1152</v>
      </c>
      <c r="J113" s="326"/>
      <c r="K113" s="339"/>
    </row>
    <row r="114" ht="15" customHeight="1">
      <c r="B114" s="348"/>
      <c r="C114" s="326" t="s">
        <v>48</v>
      </c>
      <c r="D114" s="326"/>
      <c r="E114" s="326"/>
      <c r="F114" s="347" t="s">
        <v>1118</v>
      </c>
      <c r="G114" s="326"/>
      <c r="H114" s="326" t="s">
        <v>1162</v>
      </c>
      <c r="I114" s="326" t="s">
        <v>1152</v>
      </c>
      <c r="J114" s="326"/>
      <c r="K114" s="339"/>
    </row>
    <row r="115" ht="15" customHeight="1">
      <c r="B115" s="348"/>
      <c r="C115" s="326" t="s">
        <v>57</v>
      </c>
      <c r="D115" s="326"/>
      <c r="E115" s="326"/>
      <c r="F115" s="347" t="s">
        <v>1118</v>
      </c>
      <c r="G115" s="326"/>
      <c r="H115" s="326" t="s">
        <v>1163</v>
      </c>
      <c r="I115" s="326" t="s">
        <v>1164</v>
      </c>
      <c r="J115" s="326"/>
      <c r="K115" s="339"/>
    </row>
    <row r="116" ht="15" customHeight="1">
      <c r="B116" s="351"/>
      <c r="C116" s="357"/>
      <c r="D116" s="357"/>
      <c r="E116" s="357"/>
      <c r="F116" s="357"/>
      <c r="G116" s="357"/>
      <c r="H116" s="357"/>
      <c r="I116" s="357"/>
      <c r="J116" s="357"/>
      <c r="K116" s="353"/>
    </row>
    <row r="117" ht="18.75" customHeight="1">
      <c r="B117" s="358"/>
      <c r="C117" s="322"/>
      <c r="D117" s="322"/>
      <c r="E117" s="322"/>
      <c r="F117" s="359"/>
      <c r="G117" s="322"/>
      <c r="H117" s="322"/>
      <c r="I117" s="322"/>
      <c r="J117" s="322"/>
      <c r="K117" s="358"/>
    </row>
    <row r="118" ht="18.75" customHeight="1">
      <c r="B118" s="333"/>
      <c r="C118" s="333"/>
      <c r="D118" s="333"/>
      <c r="E118" s="333"/>
      <c r="F118" s="333"/>
      <c r="G118" s="333"/>
      <c r="H118" s="333"/>
      <c r="I118" s="333"/>
      <c r="J118" s="333"/>
      <c r="K118" s="333"/>
    </row>
    <row r="119" ht="7.5" customHeight="1">
      <c r="B119" s="360"/>
      <c r="C119" s="361"/>
      <c r="D119" s="361"/>
      <c r="E119" s="361"/>
      <c r="F119" s="361"/>
      <c r="G119" s="361"/>
      <c r="H119" s="361"/>
      <c r="I119" s="361"/>
      <c r="J119" s="361"/>
      <c r="K119" s="362"/>
    </row>
    <row r="120" ht="45" customHeight="1">
      <c r="B120" s="363"/>
      <c r="C120" s="316" t="s">
        <v>1165</v>
      </c>
      <c r="D120" s="316"/>
      <c r="E120" s="316"/>
      <c r="F120" s="316"/>
      <c r="G120" s="316"/>
      <c r="H120" s="316"/>
      <c r="I120" s="316"/>
      <c r="J120" s="316"/>
      <c r="K120" s="364"/>
    </row>
    <row r="121" ht="17.25" customHeight="1">
      <c r="B121" s="365"/>
      <c r="C121" s="340" t="s">
        <v>1112</v>
      </c>
      <c r="D121" s="340"/>
      <c r="E121" s="340"/>
      <c r="F121" s="340" t="s">
        <v>1113</v>
      </c>
      <c r="G121" s="341"/>
      <c r="H121" s="340" t="s">
        <v>134</v>
      </c>
      <c r="I121" s="340" t="s">
        <v>57</v>
      </c>
      <c r="J121" s="340" t="s">
        <v>1114</v>
      </c>
      <c r="K121" s="366"/>
    </row>
    <row r="122" ht="17.25" customHeight="1">
      <c r="B122" s="365"/>
      <c r="C122" s="342" t="s">
        <v>1115</v>
      </c>
      <c r="D122" s="342"/>
      <c r="E122" s="342"/>
      <c r="F122" s="343" t="s">
        <v>1116</v>
      </c>
      <c r="G122" s="344"/>
      <c r="H122" s="342"/>
      <c r="I122" s="342"/>
      <c r="J122" s="342" t="s">
        <v>1117</v>
      </c>
      <c r="K122" s="366"/>
    </row>
    <row r="123" ht="5.25" customHeight="1">
      <c r="B123" s="367"/>
      <c r="C123" s="345"/>
      <c r="D123" s="345"/>
      <c r="E123" s="345"/>
      <c r="F123" s="345"/>
      <c r="G123" s="326"/>
      <c r="H123" s="345"/>
      <c r="I123" s="345"/>
      <c r="J123" s="345"/>
      <c r="K123" s="368"/>
    </row>
    <row r="124" ht="15" customHeight="1">
      <c r="B124" s="367"/>
      <c r="C124" s="326" t="s">
        <v>1121</v>
      </c>
      <c r="D124" s="345"/>
      <c r="E124" s="345"/>
      <c r="F124" s="347" t="s">
        <v>1118</v>
      </c>
      <c r="G124" s="326"/>
      <c r="H124" s="326" t="s">
        <v>1157</v>
      </c>
      <c r="I124" s="326" t="s">
        <v>1120</v>
      </c>
      <c r="J124" s="326">
        <v>120</v>
      </c>
      <c r="K124" s="369"/>
    </row>
    <row r="125" ht="15" customHeight="1">
      <c r="B125" s="367"/>
      <c r="C125" s="326" t="s">
        <v>1166</v>
      </c>
      <c r="D125" s="326"/>
      <c r="E125" s="326"/>
      <c r="F125" s="347" t="s">
        <v>1118</v>
      </c>
      <c r="G125" s="326"/>
      <c r="H125" s="326" t="s">
        <v>1167</v>
      </c>
      <c r="I125" s="326" t="s">
        <v>1120</v>
      </c>
      <c r="J125" s="326" t="s">
        <v>1168</v>
      </c>
      <c r="K125" s="369"/>
    </row>
    <row r="126" ht="15" customHeight="1">
      <c r="B126" s="367"/>
      <c r="C126" s="326" t="s">
        <v>84</v>
      </c>
      <c r="D126" s="326"/>
      <c r="E126" s="326"/>
      <c r="F126" s="347" t="s">
        <v>1118</v>
      </c>
      <c r="G126" s="326"/>
      <c r="H126" s="326" t="s">
        <v>1169</v>
      </c>
      <c r="I126" s="326" t="s">
        <v>1120</v>
      </c>
      <c r="J126" s="326" t="s">
        <v>1168</v>
      </c>
      <c r="K126" s="369"/>
    </row>
    <row r="127" ht="15" customHeight="1">
      <c r="B127" s="367"/>
      <c r="C127" s="326" t="s">
        <v>1129</v>
      </c>
      <c r="D127" s="326"/>
      <c r="E127" s="326"/>
      <c r="F127" s="347" t="s">
        <v>1124</v>
      </c>
      <c r="G127" s="326"/>
      <c r="H127" s="326" t="s">
        <v>1130</v>
      </c>
      <c r="I127" s="326" t="s">
        <v>1120</v>
      </c>
      <c r="J127" s="326">
        <v>15</v>
      </c>
      <c r="K127" s="369"/>
    </row>
    <row r="128" ht="15" customHeight="1">
      <c r="B128" s="367"/>
      <c r="C128" s="349" t="s">
        <v>1131</v>
      </c>
      <c r="D128" s="349"/>
      <c r="E128" s="349"/>
      <c r="F128" s="350" t="s">
        <v>1124</v>
      </c>
      <c r="G128" s="349"/>
      <c r="H128" s="349" t="s">
        <v>1132</v>
      </c>
      <c r="I128" s="349" t="s">
        <v>1120</v>
      </c>
      <c r="J128" s="349">
        <v>15</v>
      </c>
      <c r="K128" s="369"/>
    </row>
    <row r="129" ht="15" customHeight="1">
      <c r="B129" s="367"/>
      <c r="C129" s="349" t="s">
        <v>1133</v>
      </c>
      <c r="D129" s="349"/>
      <c r="E129" s="349"/>
      <c r="F129" s="350" t="s">
        <v>1124</v>
      </c>
      <c r="G129" s="349"/>
      <c r="H129" s="349" t="s">
        <v>1134</v>
      </c>
      <c r="I129" s="349" t="s">
        <v>1120</v>
      </c>
      <c r="J129" s="349">
        <v>20</v>
      </c>
      <c r="K129" s="369"/>
    </row>
    <row r="130" ht="15" customHeight="1">
      <c r="B130" s="367"/>
      <c r="C130" s="349" t="s">
        <v>1135</v>
      </c>
      <c r="D130" s="349"/>
      <c r="E130" s="349"/>
      <c r="F130" s="350" t="s">
        <v>1124</v>
      </c>
      <c r="G130" s="349"/>
      <c r="H130" s="349" t="s">
        <v>1136</v>
      </c>
      <c r="I130" s="349" t="s">
        <v>1120</v>
      </c>
      <c r="J130" s="349">
        <v>20</v>
      </c>
      <c r="K130" s="369"/>
    </row>
    <row r="131" ht="15" customHeight="1">
      <c r="B131" s="367"/>
      <c r="C131" s="326" t="s">
        <v>1123</v>
      </c>
      <c r="D131" s="326"/>
      <c r="E131" s="326"/>
      <c r="F131" s="347" t="s">
        <v>1124</v>
      </c>
      <c r="G131" s="326"/>
      <c r="H131" s="326" t="s">
        <v>1157</v>
      </c>
      <c r="I131" s="326" t="s">
        <v>1120</v>
      </c>
      <c r="J131" s="326">
        <v>50</v>
      </c>
      <c r="K131" s="369"/>
    </row>
    <row r="132" ht="15" customHeight="1">
      <c r="B132" s="367"/>
      <c r="C132" s="326" t="s">
        <v>1137</v>
      </c>
      <c r="D132" s="326"/>
      <c r="E132" s="326"/>
      <c r="F132" s="347" t="s">
        <v>1124</v>
      </c>
      <c r="G132" s="326"/>
      <c r="H132" s="326" t="s">
        <v>1157</v>
      </c>
      <c r="I132" s="326" t="s">
        <v>1120</v>
      </c>
      <c r="J132" s="326">
        <v>50</v>
      </c>
      <c r="K132" s="369"/>
    </row>
    <row r="133" ht="15" customHeight="1">
      <c r="B133" s="367"/>
      <c r="C133" s="326" t="s">
        <v>1143</v>
      </c>
      <c r="D133" s="326"/>
      <c r="E133" s="326"/>
      <c r="F133" s="347" t="s">
        <v>1124</v>
      </c>
      <c r="G133" s="326"/>
      <c r="H133" s="326" t="s">
        <v>1157</v>
      </c>
      <c r="I133" s="326" t="s">
        <v>1120</v>
      </c>
      <c r="J133" s="326">
        <v>50</v>
      </c>
      <c r="K133" s="369"/>
    </row>
    <row r="134" ht="15" customHeight="1">
      <c r="B134" s="367"/>
      <c r="C134" s="326" t="s">
        <v>1145</v>
      </c>
      <c r="D134" s="326"/>
      <c r="E134" s="326"/>
      <c r="F134" s="347" t="s">
        <v>1124</v>
      </c>
      <c r="G134" s="326"/>
      <c r="H134" s="326" t="s">
        <v>1157</v>
      </c>
      <c r="I134" s="326" t="s">
        <v>1120</v>
      </c>
      <c r="J134" s="326">
        <v>50</v>
      </c>
      <c r="K134" s="369"/>
    </row>
    <row r="135" ht="15" customHeight="1">
      <c r="B135" s="367"/>
      <c r="C135" s="326" t="s">
        <v>139</v>
      </c>
      <c r="D135" s="326"/>
      <c r="E135" s="326"/>
      <c r="F135" s="347" t="s">
        <v>1124</v>
      </c>
      <c r="G135" s="326"/>
      <c r="H135" s="326" t="s">
        <v>1170</v>
      </c>
      <c r="I135" s="326" t="s">
        <v>1120</v>
      </c>
      <c r="J135" s="326">
        <v>255</v>
      </c>
      <c r="K135" s="369"/>
    </row>
    <row r="136" ht="15" customHeight="1">
      <c r="B136" s="367"/>
      <c r="C136" s="326" t="s">
        <v>1147</v>
      </c>
      <c r="D136" s="326"/>
      <c r="E136" s="326"/>
      <c r="F136" s="347" t="s">
        <v>1118</v>
      </c>
      <c r="G136" s="326"/>
      <c r="H136" s="326" t="s">
        <v>1171</v>
      </c>
      <c r="I136" s="326" t="s">
        <v>1149</v>
      </c>
      <c r="J136" s="326"/>
      <c r="K136" s="369"/>
    </row>
    <row r="137" ht="15" customHeight="1">
      <c r="B137" s="367"/>
      <c r="C137" s="326" t="s">
        <v>1150</v>
      </c>
      <c r="D137" s="326"/>
      <c r="E137" s="326"/>
      <c r="F137" s="347" t="s">
        <v>1118</v>
      </c>
      <c r="G137" s="326"/>
      <c r="H137" s="326" t="s">
        <v>1172</v>
      </c>
      <c r="I137" s="326" t="s">
        <v>1152</v>
      </c>
      <c r="J137" s="326"/>
      <c r="K137" s="369"/>
    </row>
    <row r="138" ht="15" customHeight="1">
      <c r="B138" s="367"/>
      <c r="C138" s="326" t="s">
        <v>1153</v>
      </c>
      <c r="D138" s="326"/>
      <c r="E138" s="326"/>
      <c r="F138" s="347" t="s">
        <v>1118</v>
      </c>
      <c r="G138" s="326"/>
      <c r="H138" s="326" t="s">
        <v>1153</v>
      </c>
      <c r="I138" s="326" t="s">
        <v>1152</v>
      </c>
      <c r="J138" s="326"/>
      <c r="K138" s="369"/>
    </row>
    <row r="139" ht="15" customHeight="1">
      <c r="B139" s="367"/>
      <c r="C139" s="326" t="s">
        <v>38</v>
      </c>
      <c r="D139" s="326"/>
      <c r="E139" s="326"/>
      <c r="F139" s="347" t="s">
        <v>1118</v>
      </c>
      <c r="G139" s="326"/>
      <c r="H139" s="326" t="s">
        <v>1173</v>
      </c>
      <c r="I139" s="326" t="s">
        <v>1152</v>
      </c>
      <c r="J139" s="326"/>
      <c r="K139" s="369"/>
    </row>
    <row r="140" ht="15" customHeight="1">
      <c r="B140" s="367"/>
      <c r="C140" s="326" t="s">
        <v>1174</v>
      </c>
      <c r="D140" s="326"/>
      <c r="E140" s="326"/>
      <c r="F140" s="347" t="s">
        <v>1118</v>
      </c>
      <c r="G140" s="326"/>
      <c r="H140" s="326" t="s">
        <v>1175</v>
      </c>
      <c r="I140" s="326" t="s">
        <v>1152</v>
      </c>
      <c r="J140" s="326"/>
      <c r="K140" s="369"/>
    </row>
    <row r="141" ht="15" customHeight="1">
      <c r="B141" s="370"/>
      <c r="C141" s="371"/>
      <c r="D141" s="371"/>
      <c r="E141" s="371"/>
      <c r="F141" s="371"/>
      <c r="G141" s="371"/>
      <c r="H141" s="371"/>
      <c r="I141" s="371"/>
      <c r="J141" s="371"/>
      <c r="K141" s="372"/>
    </row>
    <row r="142" ht="18.75" customHeight="1">
      <c r="B142" s="322"/>
      <c r="C142" s="322"/>
      <c r="D142" s="322"/>
      <c r="E142" s="322"/>
      <c r="F142" s="359"/>
      <c r="G142" s="322"/>
      <c r="H142" s="322"/>
      <c r="I142" s="322"/>
      <c r="J142" s="322"/>
      <c r="K142" s="322"/>
    </row>
    <row r="143" ht="18.75" customHeight="1">
      <c r="B143" s="333"/>
      <c r="C143" s="333"/>
      <c r="D143" s="333"/>
      <c r="E143" s="333"/>
      <c r="F143" s="333"/>
      <c r="G143" s="333"/>
      <c r="H143" s="333"/>
      <c r="I143" s="333"/>
      <c r="J143" s="333"/>
      <c r="K143" s="333"/>
    </row>
    <row r="144" ht="7.5" customHeight="1">
      <c r="B144" s="334"/>
      <c r="C144" s="335"/>
      <c r="D144" s="335"/>
      <c r="E144" s="335"/>
      <c r="F144" s="335"/>
      <c r="G144" s="335"/>
      <c r="H144" s="335"/>
      <c r="I144" s="335"/>
      <c r="J144" s="335"/>
      <c r="K144" s="336"/>
    </row>
    <row r="145" ht="45" customHeight="1">
      <c r="B145" s="337"/>
      <c r="C145" s="338" t="s">
        <v>1176</v>
      </c>
      <c r="D145" s="338"/>
      <c r="E145" s="338"/>
      <c r="F145" s="338"/>
      <c r="G145" s="338"/>
      <c r="H145" s="338"/>
      <c r="I145" s="338"/>
      <c r="J145" s="338"/>
      <c r="K145" s="339"/>
    </row>
    <row r="146" ht="17.25" customHeight="1">
      <c r="B146" s="337"/>
      <c r="C146" s="340" t="s">
        <v>1112</v>
      </c>
      <c r="D146" s="340"/>
      <c r="E146" s="340"/>
      <c r="F146" s="340" t="s">
        <v>1113</v>
      </c>
      <c r="G146" s="341"/>
      <c r="H146" s="340" t="s">
        <v>134</v>
      </c>
      <c r="I146" s="340" t="s">
        <v>57</v>
      </c>
      <c r="J146" s="340" t="s">
        <v>1114</v>
      </c>
      <c r="K146" s="339"/>
    </row>
    <row r="147" ht="17.25" customHeight="1">
      <c r="B147" s="337"/>
      <c r="C147" s="342" t="s">
        <v>1115</v>
      </c>
      <c r="D147" s="342"/>
      <c r="E147" s="342"/>
      <c r="F147" s="343" t="s">
        <v>1116</v>
      </c>
      <c r="G147" s="344"/>
      <c r="H147" s="342"/>
      <c r="I147" s="342"/>
      <c r="J147" s="342" t="s">
        <v>1117</v>
      </c>
      <c r="K147" s="339"/>
    </row>
    <row r="148" ht="5.25" customHeight="1">
      <c r="B148" s="348"/>
      <c r="C148" s="345"/>
      <c r="D148" s="345"/>
      <c r="E148" s="345"/>
      <c r="F148" s="345"/>
      <c r="G148" s="346"/>
      <c r="H148" s="345"/>
      <c r="I148" s="345"/>
      <c r="J148" s="345"/>
      <c r="K148" s="369"/>
    </row>
    <row r="149" ht="15" customHeight="1">
      <c r="B149" s="348"/>
      <c r="C149" s="373" t="s">
        <v>1121</v>
      </c>
      <c r="D149" s="326"/>
      <c r="E149" s="326"/>
      <c r="F149" s="374" t="s">
        <v>1118</v>
      </c>
      <c r="G149" s="326"/>
      <c r="H149" s="373" t="s">
        <v>1157</v>
      </c>
      <c r="I149" s="373" t="s">
        <v>1120</v>
      </c>
      <c r="J149" s="373">
        <v>120</v>
      </c>
      <c r="K149" s="369"/>
    </row>
    <row r="150" ht="15" customHeight="1">
      <c r="B150" s="348"/>
      <c r="C150" s="373" t="s">
        <v>1166</v>
      </c>
      <c r="D150" s="326"/>
      <c r="E150" s="326"/>
      <c r="F150" s="374" t="s">
        <v>1118</v>
      </c>
      <c r="G150" s="326"/>
      <c r="H150" s="373" t="s">
        <v>1177</v>
      </c>
      <c r="I150" s="373" t="s">
        <v>1120</v>
      </c>
      <c r="J150" s="373" t="s">
        <v>1168</v>
      </c>
      <c r="K150" s="369"/>
    </row>
    <row r="151" ht="15" customHeight="1">
      <c r="B151" s="348"/>
      <c r="C151" s="373" t="s">
        <v>84</v>
      </c>
      <c r="D151" s="326"/>
      <c r="E151" s="326"/>
      <c r="F151" s="374" t="s">
        <v>1118</v>
      </c>
      <c r="G151" s="326"/>
      <c r="H151" s="373" t="s">
        <v>1178</v>
      </c>
      <c r="I151" s="373" t="s">
        <v>1120</v>
      </c>
      <c r="J151" s="373" t="s">
        <v>1168</v>
      </c>
      <c r="K151" s="369"/>
    </row>
    <row r="152" ht="15" customHeight="1">
      <c r="B152" s="348"/>
      <c r="C152" s="373" t="s">
        <v>1123</v>
      </c>
      <c r="D152" s="326"/>
      <c r="E152" s="326"/>
      <c r="F152" s="374" t="s">
        <v>1124</v>
      </c>
      <c r="G152" s="326"/>
      <c r="H152" s="373" t="s">
        <v>1157</v>
      </c>
      <c r="I152" s="373" t="s">
        <v>1120</v>
      </c>
      <c r="J152" s="373">
        <v>50</v>
      </c>
      <c r="K152" s="369"/>
    </row>
    <row r="153" ht="15" customHeight="1">
      <c r="B153" s="348"/>
      <c r="C153" s="373" t="s">
        <v>1126</v>
      </c>
      <c r="D153" s="326"/>
      <c r="E153" s="326"/>
      <c r="F153" s="374" t="s">
        <v>1118</v>
      </c>
      <c r="G153" s="326"/>
      <c r="H153" s="373" t="s">
        <v>1157</v>
      </c>
      <c r="I153" s="373" t="s">
        <v>1128</v>
      </c>
      <c r="J153" s="373"/>
      <c r="K153" s="369"/>
    </row>
    <row r="154" ht="15" customHeight="1">
      <c r="B154" s="348"/>
      <c r="C154" s="373" t="s">
        <v>1137</v>
      </c>
      <c r="D154" s="326"/>
      <c r="E154" s="326"/>
      <c r="F154" s="374" t="s">
        <v>1124</v>
      </c>
      <c r="G154" s="326"/>
      <c r="H154" s="373" t="s">
        <v>1157</v>
      </c>
      <c r="I154" s="373" t="s">
        <v>1120</v>
      </c>
      <c r="J154" s="373">
        <v>50</v>
      </c>
      <c r="K154" s="369"/>
    </row>
    <row r="155" ht="15" customHeight="1">
      <c r="B155" s="348"/>
      <c r="C155" s="373" t="s">
        <v>1145</v>
      </c>
      <c r="D155" s="326"/>
      <c r="E155" s="326"/>
      <c r="F155" s="374" t="s">
        <v>1124</v>
      </c>
      <c r="G155" s="326"/>
      <c r="H155" s="373" t="s">
        <v>1157</v>
      </c>
      <c r="I155" s="373" t="s">
        <v>1120</v>
      </c>
      <c r="J155" s="373">
        <v>50</v>
      </c>
      <c r="K155" s="369"/>
    </row>
    <row r="156" ht="15" customHeight="1">
      <c r="B156" s="348"/>
      <c r="C156" s="373" t="s">
        <v>1143</v>
      </c>
      <c r="D156" s="326"/>
      <c r="E156" s="326"/>
      <c r="F156" s="374" t="s">
        <v>1124</v>
      </c>
      <c r="G156" s="326"/>
      <c r="H156" s="373" t="s">
        <v>1157</v>
      </c>
      <c r="I156" s="373" t="s">
        <v>1120</v>
      </c>
      <c r="J156" s="373">
        <v>50</v>
      </c>
      <c r="K156" s="369"/>
    </row>
    <row r="157" ht="15" customHeight="1">
      <c r="B157" s="348"/>
      <c r="C157" s="373" t="s">
        <v>112</v>
      </c>
      <c r="D157" s="326"/>
      <c r="E157" s="326"/>
      <c r="F157" s="374" t="s">
        <v>1118</v>
      </c>
      <c r="G157" s="326"/>
      <c r="H157" s="373" t="s">
        <v>1179</v>
      </c>
      <c r="I157" s="373" t="s">
        <v>1120</v>
      </c>
      <c r="J157" s="373" t="s">
        <v>1180</v>
      </c>
      <c r="K157" s="369"/>
    </row>
    <row r="158" ht="15" customHeight="1">
      <c r="B158" s="348"/>
      <c r="C158" s="373" t="s">
        <v>1181</v>
      </c>
      <c r="D158" s="326"/>
      <c r="E158" s="326"/>
      <c r="F158" s="374" t="s">
        <v>1118</v>
      </c>
      <c r="G158" s="326"/>
      <c r="H158" s="373" t="s">
        <v>1182</v>
      </c>
      <c r="I158" s="373" t="s">
        <v>1152</v>
      </c>
      <c r="J158" s="373"/>
      <c r="K158" s="369"/>
    </row>
    <row r="159" ht="15" customHeight="1">
      <c r="B159" s="375"/>
      <c r="C159" s="357"/>
      <c r="D159" s="357"/>
      <c r="E159" s="357"/>
      <c r="F159" s="357"/>
      <c r="G159" s="357"/>
      <c r="H159" s="357"/>
      <c r="I159" s="357"/>
      <c r="J159" s="357"/>
      <c r="K159" s="376"/>
    </row>
    <row r="160" ht="18.75" customHeight="1">
      <c r="B160" s="322"/>
      <c r="C160" s="326"/>
      <c r="D160" s="326"/>
      <c r="E160" s="326"/>
      <c r="F160" s="347"/>
      <c r="G160" s="326"/>
      <c r="H160" s="326"/>
      <c r="I160" s="326"/>
      <c r="J160" s="326"/>
      <c r="K160" s="322"/>
    </row>
    <row r="161" ht="18.75" customHeight="1">
      <c r="B161" s="333"/>
      <c r="C161" s="333"/>
      <c r="D161" s="333"/>
      <c r="E161" s="333"/>
      <c r="F161" s="333"/>
      <c r="G161" s="333"/>
      <c r="H161" s="333"/>
      <c r="I161" s="333"/>
      <c r="J161" s="333"/>
      <c r="K161" s="333"/>
    </row>
    <row r="162" ht="7.5" customHeight="1">
      <c r="B162" s="312"/>
      <c r="C162" s="313"/>
      <c r="D162" s="313"/>
      <c r="E162" s="313"/>
      <c r="F162" s="313"/>
      <c r="G162" s="313"/>
      <c r="H162" s="313"/>
      <c r="I162" s="313"/>
      <c r="J162" s="313"/>
      <c r="K162" s="314"/>
    </row>
    <row r="163" ht="45" customHeight="1">
      <c r="B163" s="315"/>
      <c r="C163" s="316" t="s">
        <v>1183</v>
      </c>
      <c r="D163" s="316"/>
      <c r="E163" s="316"/>
      <c r="F163" s="316"/>
      <c r="G163" s="316"/>
      <c r="H163" s="316"/>
      <c r="I163" s="316"/>
      <c r="J163" s="316"/>
      <c r="K163" s="317"/>
    </row>
    <row r="164" ht="17.25" customHeight="1">
      <c r="B164" s="315"/>
      <c r="C164" s="340" t="s">
        <v>1112</v>
      </c>
      <c r="D164" s="340"/>
      <c r="E164" s="340"/>
      <c r="F164" s="340" t="s">
        <v>1113</v>
      </c>
      <c r="G164" s="377"/>
      <c r="H164" s="378" t="s">
        <v>134</v>
      </c>
      <c r="I164" s="378" t="s">
        <v>57</v>
      </c>
      <c r="J164" s="340" t="s">
        <v>1114</v>
      </c>
      <c r="K164" s="317"/>
    </row>
    <row r="165" ht="17.25" customHeight="1">
      <c r="B165" s="318"/>
      <c r="C165" s="342" t="s">
        <v>1115</v>
      </c>
      <c r="D165" s="342"/>
      <c r="E165" s="342"/>
      <c r="F165" s="343" t="s">
        <v>1116</v>
      </c>
      <c r="G165" s="379"/>
      <c r="H165" s="380"/>
      <c r="I165" s="380"/>
      <c r="J165" s="342" t="s">
        <v>1117</v>
      </c>
      <c r="K165" s="320"/>
    </row>
    <row r="166" ht="5.25" customHeight="1">
      <c r="B166" s="348"/>
      <c r="C166" s="345"/>
      <c r="D166" s="345"/>
      <c r="E166" s="345"/>
      <c r="F166" s="345"/>
      <c r="G166" s="346"/>
      <c r="H166" s="345"/>
      <c r="I166" s="345"/>
      <c r="J166" s="345"/>
      <c r="K166" s="369"/>
    </row>
    <row r="167" ht="15" customHeight="1">
      <c r="B167" s="348"/>
      <c r="C167" s="326" t="s">
        <v>1121</v>
      </c>
      <c r="D167" s="326"/>
      <c r="E167" s="326"/>
      <c r="F167" s="347" t="s">
        <v>1118</v>
      </c>
      <c r="G167" s="326"/>
      <c r="H167" s="326" t="s">
        <v>1157</v>
      </c>
      <c r="I167" s="326" t="s">
        <v>1120</v>
      </c>
      <c r="J167" s="326">
        <v>120</v>
      </c>
      <c r="K167" s="369"/>
    </row>
    <row r="168" ht="15" customHeight="1">
      <c r="B168" s="348"/>
      <c r="C168" s="326" t="s">
        <v>1166</v>
      </c>
      <c r="D168" s="326"/>
      <c r="E168" s="326"/>
      <c r="F168" s="347" t="s">
        <v>1118</v>
      </c>
      <c r="G168" s="326"/>
      <c r="H168" s="326" t="s">
        <v>1167</v>
      </c>
      <c r="I168" s="326" t="s">
        <v>1120</v>
      </c>
      <c r="J168" s="326" t="s">
        <v>1168</v>
      </c>
      <c r="K168" s="369"/>
    </row>
    <row r="169" ht="15" customHeight="1">
      <c r="B169" s="348"/>
      <c r="C169" s="326" t="s">
        <v>84</v>
      </c>
      <c r="D169" s="326"/>
      <c r="E169" s="326"/>
      <c r="F169" s="347" t="s">
        <v>1118</v>
      </c>
      <c r="G169" s="326"/>
      <c r="H169" s="326" t="s">
        <v>1184</v>
      </c>
      <c r="I169" s="326" t="s">
        <v>1120</v>
      </c>
      <c r="J169" s="326" t="s">
        <v>1168</v>
      </c>
      <c r="K169" s="369"/>
    </row>
    <row r="170" ht="15" customHeight="1">
      <c r="B170" s="348"/>
      <c r="C170" s="326" t="s">
        <v>1123</v>
      </c>
      <c r="D170" s="326"/>
      <c r="E170" s="326"/>
      <c r="F170" s="347" t="s">
        <v>1124</v>
      </c>
      <c r="G170" s="326"/>
      <c r="H170" s="326" t="s">
        <v>1184</v>
      </c>
      <c r="I170" s="326" t="s">
        <v>1120</v>
      </c>
      <c r="J170" s="326">
        <v>50</v>
      </c>
      <c r="K170" s="369"/>
    </row>
    <row r="171" ht="15" customHeight="1">
      <c r="B171" s="348"/>
      <c r="C171" s="326" t="s">
        <v>1126</v>
      </c>
      <c r="D171" s="326"/>
      <c r="E171" s="326"/>
      <c r="F171" s="347" t="s">
        <v>1118</v>
      </c>
      <c r="G171" s="326"/>
      <c r="H171" s="326" t="s">
        <v>1184</v>
      </c>
      <c r="I171" s="326" t="s">
        <v>1128</v>
      </c>
      <c r="J171" s="326"/>
      <c r="K171" s="369"/>
    </row>
    <row r="172" ht="15" customHeight="1">
      <c r="B172" s="348"/>
      <c r="C172" s="326" t="s">
        <v>1137</v>
      </c>
      <c r="D172" s="326"/>
      <c r="E172" s="326"/>
      <c r="F172" s="347" t="s">
        <v>1124</v>
      </c>
      <c r="G172" s="326"/>
      <c r="H172" s="326" t="s">
        <v>1184</v>
      </c>
      <c r="I172" s="326" t="s">
        <v>1120</v>
      </c>
      <c r="J172" s="326">
        <v>50</v>
      </c>
      <c r="K172" s="369"/>
    </row>
    <row r="173" ht="15" customHeight="1">
      <c r="B173" s="348"/>
      <c r="C173" s="326" t="s">
        <v>1145</v>
      </c>
      <c r="D173" s="326"/>
      <c r="E173" s="326"/>
      <c r="F173" s="347" t="s">
        <v>1124</v>
      </c>
      <c r="G173" s="326"/>
      <c r="H173" s="326" t="s">
        <v>1184</v>
      </c>
      <c r="I173" s="326" t="s">
        <v>1120</v>
      </c>
      <c r="J173" s="326">
        <v>50</v>
      </c>
      <c r="K173" s="369"/>
    </row>
    <row r="174" ht="15" customHeight="1">
      <c r="B174" s="348"/>
      <c r="C174" s="326" t="s">
        <v>1143</v>
      </c>
      <c r="D174" s="326"/>
      <c r="E174" s="326"/>
      <c r="F174" s="347" t="s">
        <v>1124</v>
      </c>
      <c r="G174" s="326"/>
      <c r="H174" s="326" t="s">
        <v>1184</v>
      </c>
      <c r="I174" s="326" t="s">
        <v>1120</v>
      </c>
      <c r="J174" s="326">
        <v>50</v>
      </c>
      <c r="K174" s="369"/>
    </row>
    <row r="175" ht="15" customHeight="1">
      <c r="B175" s="348"/>
      <c r="C175" s="326" t="s">
        <v>133</v>
      </c>
      <c r="D175" s="326"/>
      <c r="E175" s="326"/>
      <c r="F175" s="347" t="s">
        <v>1118</v>
      </c>
      <c r="G175" s="326"/>
      <c r="H175" s="326" t="s">
        <v>1185</v>
      </c>
      <c r="I175" s="326" t="s">
        <v>1186</v>
      </c>
      <c r="J175" s="326"/>
      <c r="K175" s="369"/>
    </row>
    <row r="176" ht="15" customHeight="1">
      <c r="B176" s="348"/>
      <c r="C176" s="326" t="s">
        <v>57</v>
      </c>
      <c r="D176" s="326"/>
      <c r="E176" s="326"/>
      <c r="F176" s="347" t="s">
        <v>1118</v>
      </c>
      <c r="G176" s="326"/>
      <c r="H176" s="326" t="s">
        <v>1187</v>
      </c>
      <c r="I176" s="326" t="s">
        <v>1188</v>
      </c>
      <c r="J176" s="326">
        <v>1</v>
      </c>
      <c r="K176" s="369"/>
    </row>
    <row r="177" ht="15" customHeight="1">
      <c r="B177" s="348"/>
      <c r="C177" s="326" t="s">
        <v>53</v>
      </c>
      <c r="D177" s="326"/>
      <c r="E177" s="326"/>
      <c r="F177" s="347" t="s">
        <v>1118</v>
      </c>
      <c r="G177" s="326"/>
      <c r="H177" s="326" t="s">
        <v>1189</v>
      </c>
      <c r="I177" s="326" t="s">
        <v>1120</v>
      </c>
      <c r="J177" s="326">
        <v>20</v>
      </c>
      <c r="K177" s="369"/>
    </row>
    <row r="178" ht="15" customHeight="1">
      <c r="B178" s="348"/>
      <c r="C178" s="326" t="s">
        <v>134</v>
      </c>
      <c r="D178" s="326"/>
      <c r="E178" s="326"/>
      <c r="F178" s="347" t="s">
        <v>1118</v>
      </c>
      <c r="G178" s="326"/>
      <c r="H178" s="326" t="s">
        <v>1190</v>
      </c>
      <c r="I178" s="326" t="s">
        <v>1120</v>
      </c>
      <c r="J178" s="326">
        <v>255</v>
      </c>
      <c r="K178" s="369"/>
    </row>
    <row r="179" ht="15" customHeight="1">
      <c r="B179" s="348"/>
      <c r="C179" s="326" t="s">
        <v>135</v>
      </c>
      <c r="D179" s="326"/>
      <c r="E179" s="326"/>
      <c r="F179" s="347" t="s">
        <v>1118</v>
      </c>
      <c r="G179" s="326"/>
      <c r="H179" s="326" t="s">
        <v>1083</v>
      </c>
      <c r="I179" s="326" t="s">
        <v>1120</v>
      </c>
      <c r="J179" s="326">
        <v>10</v>
      </c>
      <c r="K179" s="369"/>
    </row>
    <row r="180" ht="15" customHeight="1">
      <c r="B180" s="348"/>
      <c r="C180" s="326" t="s">
        <v>136</v>
      </c>
      <c r="D180" s="326"/>
      <c r="E180" s="326"/>
      <c r="F180" s="347" t="s">
        <v>1118</v>
      </c>
      <c r="G180" s="326"/>
      <c r="H180" s="326" t="s">
        <v>1191</v>
      </c>
      <c r="I180" s="326" t="s">
        <v>1152</v>
      </c>
      <c r="J180" s="326"/>
      <c r="K180" s="369"/>
    </row>
    <row r="181" ht="15" customHeight="1">
      <c r="B181" s="348"/>
      <c r="C181" s="326" t="s">
        <v>1192</v>
      </c>
      <c r="D181" s="326"/>
      <c r="E181" s="326"/>
      <c r="F181" s="347" t="s">
        <v>1118</v>
      </c>
      <c r="G181" s="326"/>
      <c r="H181" s="326" t="s">
        <v>1193</v>
      </c>
      <c r="I181" s="326" t="s">
        <v>1152</v>
      </c>
      <c r="J181" s="326"/>
      <c r="K181" s="369"/>
    </row>
    <row r="182" ht="15" customHeight="1">
      <c r="B182" s="348"/>
      <c r="C182" s="326" t="s">
        <v>1181</v>
      </c>
      <c r="D182" s="326"/>
      <c r="E182" s="326"/>
      <c r="F182" s="347" t="s">
        <v>1118</v>
      </c>
      <c r="G182" s="326"/>
      <c r="H182" s="326" t="s">
        <v>1194</v>
      </c>
      <c r="I182" s="326" t="s">
        <v>1152</v>
      </c>
      <c r="J182" s="326"/>
      <c r="K182" s="369"/>
    </row>
    <row r="183" ht="15" customHeight="1">
      <c r="B183" s="348"/>
      <c r="C183" s="326" t="s">
        <v>138</v>
      </c>
      <c r="D183" s="326"/>
      <c r="E183" s="326"/>
      <c r="F183" s="347" t="s">
        <v>1124</v>
      </c>
      <c r="G183" s="326"/>
      <c r="H183" s="326" t="s">
        <v>1195</v>
      </c>
      <c r="I183" s="326" t="s">
        <v>1120</v>
      </c>
      <c r="J183" s="326">
        <v>50</v>
      </c>
      <c r="K183" s="369"/>
    </row>
    <row r="184" ht="15" customHeight="1">
      <c r="B184" s="348"/>
      <c r="C184" s="326" t="s">
        <v>1196</v>
      </c>
      <c r="D184" s="326"/>
      <c r="E184" s="326"/>
      <c r="F184" s="347" t="s">
        <v>1124</v>
      </c>
      <c r="G184" s="326"/>
      <c r="H184" s="326" t="s">
        <v>1197</v>
      </c>
      <c r="I184" s="326" t="s">
        <v>1198</v>
      </c>
      <c r="J184" s="326"/>
      <c r="K184" s="369"/>
    </row>
    <row r="185" ht="15" customHeight="1">
      <c r="B185" s="348"/>
      <c r="C185" s="326" t="s">
        <v>1199</v>
      </c>
      <c r="D185" s="326"/>
      <c r="E185" s="326"/>
      <c r="F185" s="347" t="s">
        <v>1124</v>
      </c>
      <c r="G185" s="326"/>
      <c r="H185" s="326" t="s">
        <v>1200</v>
      </c>
      <c r="I185" s="326" t="s">
        <v>1198</v>
      </c>
      <c r="J185" s="326"/>
      <c r="K185" s="369"/>
    </row>
    <row r="186" ht="15" customHeight="1">
      <c r="B186" s="348"/>
      <c r="C186" s="326" t="s">
        <v>1201</v>
      </c>
      <c r="D186" s="326"/>
      <c r="E186" s="326"/>
      <c r="F186" s="347" t="s">
        <v>1124</v>
      </c>
      <c r="G186" s="326"/>
      <c r="H186" s="326" t="s">
        <v>1202</v>
      </c>
      <c r="I186" s="326" t="s">
        <v>1198</v>
      </c>
      <c r="J186" s="326"/>
      <c r="K186" s="369"/>
    </row>
    <row r="187" ht="15" customHeight="1">
      <c r="B187" s="348"/>
      <c r="C187" s="381" t="s">
        <v>1203</v>
      </c>
      <c r="D187" s="326"/>
      <c r="E187" s="326"/>
      <c r="F187" s="347" t="s">
        <v>1124</v>
      </c>
      <c r="G187" s="326"/>
      <c r="H187" s="326" t="s">
        <v>1204</v>
      </c>
      <c r="I187" s="326" t="s">
        <v>1205</v>
      </c>
      <c r="J187" s="382" t="s">
        <v>1206</v>
      </c>
      <c r="K187" s="369"/>
    </row>
    <row r="188" ht="15" customHeight="1">
      <c r="B188" s="348"/>
      <c r="C188" s="332" t="s">
        <v>42</v>
      </c>
      <c r="D188" s="326"/>
      <c r="E188" s="326"/>
      <c r="F188" s="347" t="s">
        <v>1118</v>
      </c>
      <c r="G188" s="326"/>
      <c r="H188" s="322" t="s">
        <v>1207</v>
      </c>
      <c r="I188" s="326" t="s">
        <v>1208</v>
      </c>
      <c r="J188" s="326"/>
      <c r="K188" s="369"/>
    </row>
    <row r="189" ht="15" customHeight="1">
      <c r="B189" s="348"/>
      <c r="C189" s="332" t="s">
        <v>1209</v>
      </c>
      <c r="D189" s="326"/>
      <c r="E189" s="326"/>
      <c r="F189" s="347" t="s">
        <v>1118</v>
      </c>
      <c r="G189" s="326"/>
      <c r="H189" s="326" t="s">
        <v>1210</v>
      </c>
      <c r="I189" s="326" t="s">
        <v>1152</v>
      </c>
      <c r="J189" s="326"/>
      <c r="K189" s="369"/>
    </row>
    <row r="190" ht="15" customHeight="1">
      <c r="B190" s="348"/>
      <c r="C190" s="332" t="s">
        <v>1211</v>
      </c>
      <c r="D190" s="326"/>
      <c r="E190" s="326"/>
      <c r="F190" s="347" t="s">
        <v>1118</v>
      </c>
      <c r="G190" s="326"/>
      <c r="H190" s="326" t="s">
        <v>1212</v>
      </c>
      <c r="I190" s="326" t="s">
        <v>1152</v>
      </c>
      <c r="J190" s="326"/>
      <c r="K190" s="369"/>
    </row>
    <row r="191" ht="15" customHeight="1">
      <c r="B191" s="348"/>
      <c r="C191" s="332" t="s">
        <v>1213</v>
      </c>
      <c r="D191" s="326"/>
      <c r="E191" s="326"/>
      <c r="F191" s="347" t="s">
        <v>1124</v>
      </c>
      <c r="G191" s="326"/>
      <c r="H191" s="326" t="s">
        <v>1214</v>
      </c>
      <c r="I191" s="326" t="s">
        <v>1152</v>
      </c>
      <c r="J191" s="326"/>
      <c r="K191" s="369"/>
    </row>
    <row r="192" ht="15" customHeight="1">
      <c r="B192" s="375"/>
      <c r="C192" s="383"/>
      <c r="D192" s="357"/>
      <c r="E192" s="357"/>
      <c r="F192" s="357"/>
      <c r="G192" s="357"/>
      <c r="H192" s="357"/>
      <c r="I192" s="357"/>
      <c r="J192" s="357"/>
      <c r="K192" s="376"/>
    </row>
    <row r="193" ht="18.75" customHeight="1">
      <c r="B193" s="322"/>
      <c r="C193" s="326"/>
      <c r="D193" s="326"/>
      <c r="E193" s="326"/>
      <c r="F193" s="347"/>
      <c r="G193" s="326"/>
      <c r="H193" s="326"/>
      <c r="I193" s="326"/>
      <c r="J193" s="326"/>
      <c r="K193" s="322"/>
    </row>
    <row r="194" ht="18.75" customHeight="1">
      <c r="B194" s="322"/>
      <c r="C194" s="326"/>
      <c r="D194" s="326"/>
      <c r="E194" s="326"/>
      <c r="F194" s="347"/>
      <c r="G194" s="326"/>
      <c r="H194" s="326"/>
      <c r="I194" s="326"/>
      <c r="J194" s="326"/>
      <c r="K194" s="322"/>
    </row>
    <row r="195" ht="18.75" customHeight="1">
      <c r="B195" s="333"/>
      <c r="C195" s="333"/>
      <c r="D195" s="333"/>
      <c r="E195" s="333"/>
      <c r="F195" s="333"/>
      <c r="G195" s="333"/>
      <c r="H195" s="333"/>
      <c r="I195" s="333"/>
      <c r="J195" s="333"/>
      <c r="K195" s="333"/>
    </row>
    <row r="196" ht="13.5">
      <c r="B196" s="312"/>
      <c r="C196" s="313"/>
      <c r="D196" s="313"/>
      <c r="E196" s="313"/>
      <c r="F196" s="313"/>
      <c r="G196" s="313"/>
      <c r="H196" s="313"/>
      <c r="I196" s="313"/>
      <c r="J196" s="313"/>
      <c r="K196" s="314"/>
    </row>
    <row r="197" ht="21">
      <c r="B197" s="315"/>
      <c r="C197" s="316" t="s">
        <v>1215</v>
      </c>
      <c r="D197" s="316"/>
      <c r="E197" s="316"/>
      <c r="F197" s="316"/>
      <c r="G197" s="316"/>
      <c r="H197" s="316"/>
      <c r="I197" s="316"/>
      <c r="J197" s="316"/>
      <c r="K197" s="317"/>
    </row>
    <row r="198" ht="25.5" customHeight="1">
      <c r="B198" s="315"/>
      <c r="C198" s="384" t="s">
        <v>1216</v>
      </c>
      <c r="D198" s="384"/>
      <c r="E198" s="384"/>
      <c r="F198" s="384" t="s">
        <v>1217</v>
      </c>
      <c r="G198" s="385"/>
      <c r="H198" s="384" t="s">
        <v>1218</v>
      </c>
      <c r="I198" s="384"/>
      <c r="J198" s="384"/>
      <c r="K198" s="317"/>
    </row>
    <row r="199" ht="5.25" customHeight="1">
      <c r="B199" s="348"/>
      <c r="C199" s="345"/>
      <c r="D199" s="345"/>
      <c r="E199" s="345"/>
      <c r="F199" s="345"/>
      <c r="G199" s="326"/>
      <c r="H199" s="345"/>
      <c r="I199" s="345"/>
      <c r="J199" s="345"/>
      <c r="K199" s="369"/>
    </row>
    <row r="200" ht="15" customHeight="1">
      <c r="B200" s="348"/>
      <c r="C200" s="326" t="s">
        <v>1208</v>
      </c>
      <c r="D200" s="326"/>
      <c r="E200" s="326"/>
      <c r="F200" s="347" t="s">
        <v>43</v>
      </c>
      <c r="G200" s="326"/>
      <c r="H200" s="326" t="s">
        <v>1219</v>
      </c>
      <c r="I200" s="326"/>
      <c r="J200" s="326"/>
      <c r="K200" s="369"/>
    </row>
    <row r="201" ht="15" customHeight="1">
      <c r="B201" s="348"/>
      <c r="C201" s="354"/>
      <c r="D201" s="326"/>
      <c r="E201" s="326"/>
      <c r="F201" s="347" t="s">
        <v>44</v>
      </c>
      <c r="G201" s="326"/>
      <c r="H201" s="326" t="s">
        <v>1220</v>
      </c>
      <c r="I201" s="326"/>
      <c r="J201" s="326"/>
      <c r="K201" s="369"/>
    </row>
    <row r="202" ht="15" customHeight="1">
      <c r="B202" s="348"/>
      <c r="C202" s="354"/>
      <c r="D202" s="326"/>
      <c r="E202" s="326"/>
      <c r="F202" s="347" t="s">
        <v>47</v>
      </c>
      <c r="G202" s="326"/>
      <c r="H202" s="326" t="s">
        <v>1221</v>
      </c>
      <c r="I202" s="326"/>
      <c r="J202" s="326"/>
      <c r="K202" s="369"/>
    </row>
    <row r="203" ht="15" customHeight="1">
      <c r="B203" s="348"/>
      <c r="C203" s="326"/>
      <c r="D203" s="326"/>
      <c r="E203" s="326"/>
      <c r="F203" s="347" t="s">
        <v>45</v>
      </c>
      <c r="G203" s="326"/>
      <c r="H203" s="326" t="s">
        <v>1222</v>
      </c>
      <c r="I203" s="326"/>
      <c r="J203" s="326"/>
      <c r="K203" s="369"/>
    </row>
    <row r="204" ht="15" customHeight="1">
      <c r="B204" s="348"/>
      <c r="C204" s="326"/>
      <c r="D204" s="326"/>
      <c r="E204" s="326"/>
      <c r="F204" s="347" t="s">
        <v>46</v>
      </c>
      <c r="G204" s="326"/>
      <c r="H204" s="326" t="s">
        <v>1223</v>
      </c>
      <c r="I204" s="326"/>
      <c r="J204" s="326"/>
      <c r="K204" s="369"/>
    </row>
    <row r="205" ht="15" customHeight="1">
      <c r="B205" s="348"/>
      <c r="C205" s="326"/>
      <c r="D205" s="326"/>
      <c r="E205" s="326"/>
      <c r="F205" s="347"/>
      <c r="G205" s="326"/>
      <c r="H205" s="326"/>
      <c r="I205" s="326"/>
      <c r="J205" s="326"/>
      <c r="K205" s="369"/>
    </row>
    <row r="206" ht="15" customHeight="1">
      <c r="B206" s="348"/>
      <c r="C206" s="326" t="s">
        <v>1164</v>
      </c>
      <c r="D206" s="326"/>
      <c r="E206" s="326"/>
      <c r="F206" s="347" t="s">
        <v>78</v>
      </c>
      <c r="G206" s="326"/>
      <c r="H206" s="326" t="s">
        <v>1224</v>
      </c>
      <c r="I206" s="326"/>
      <c r="J206" s="326"/>
      <c r="K206" s="369"/>
    </row>
    <row r="207" ht="15" customHeight="1">
      <c r="B207" s="348"/>
      <c r="C207" s="354"/>
      <c r="D207" s="326"/>
      <c r="E207" s="326"/>
      <c r="F207" s="347" t="s">
        <v>1063</v>
      </c>
      <c r="G207" s="326"/>
      <c r="H207" s="326" t="s">
        <v>1064</v>
      </c>
      <c r="I207" s="326"/>
      <c r="J207" s="326"/>
      <c r="K207" s="369"/>
    </row>
    <row r="208" ht="15" customHeight="1">
      <c r="B208" s="348"/>
      <c r="C208" s="326"/>
      <c r="D208" s="326"/>
      <c r="E208" s="326"/>
      <c r="F208" s="347" t="s">
        <v>1061</v>
      </c>
      <c r="G208" s="326"/>
      <c r="H208" s="326" t="s">
        <v>1225</v>
      </c>
      <c r="I208" s="326"/>
      <c r="J208" s="326"/>
      <c r="K208" s="369"/>
    </row>
    <row r="209" ht="15" customHeight="1">
      <c r="B209" s="386"/>
      <c r="C209" s="354"/>
      <c r="D209" s="354"/>
      <c r="E209" s="354"/>
      <c r="F209" s="347" t="s">
        <v>98</v>
      </c>
      <c r="G209" s="332"/>
      <c r="H209" s="373" t="s">
        <v>1065</v>
      </c>
      <c r="I209" s="373"/>
      <c r="J209" s="373"/>
      <c r="K209" s="387"/>
    </row>
    <row r="210" ht="15" customHeight="1">
      <c r="B210" s="386"/>
      <c r="C210" s="354"/>
      <c r="D210" s="354"/>
      <c r="E210" s="354"/>
      <c r="F210" s="347" t="s">
        <v>1066</v>
      </c>
      <c r="G210" s="332"/>
      <c r="H210" s="373" t="s">
        <v>1226</v>
      </c>
      <c r="I210" s="373"/>
      <c r="J210" s="373"/>
      <c r="K210" s="387"/>
    </row>
    <row r="211" ht="15" customHeight="1">
      <c r="B211" s="386"/>
      <c r="C211" s="354"/>
      <c r="D211" s="354"/>
      <c r="E211" s="354"/>
      <c r="F211" s="388"/>
      <c r="G211" s="332"/>
      <c r="H211" s="389"/>
      <c r="I211" s="389"/>
      <c r="J211" s="389"/>
      <c r="K211" s="387"/>
    </row>
    <row r="212" ht="15" customHeight="1">
      <c r="B212" s="386"/>
      <c r="C212" s="326" t="s">
        <v>1188</v>
      </c>
      <c r="D212" s="354"/>
      <c r="E212" s="354"/>
      <c r="F212" s="347">
        <v>1</v>
      </c>
      <c r="G212" s="332"/>
      <c r="H212" s="373" t="s">
        <v>1227</v>
      </c>
      <c r="I212" s="373"/>
      <c r="J212" s="373"/>
      <c r="K212" s="387"/>
    </row>
    <row r="213" ht="15" customHeight="1">
      <c r="B213" s="386"/>
      <c r="C213" s="354"/>
      <c r="D213" s="354"/>
      <c r="E213" s="354"/>
      <c r="F213" s="347">
        <v>2</v>
      </c>
      <c r="G213" s="332"/>
      <c r="H213" s="373" t="s">
        <v>1228</v>
      </c>
      <c r="I213" s="373"/>
      <c r="J213" s="373"/>
      <c r="K213" s="387"/>
    </row>
    <row r="214" ht="15" customHeight="1">
      <c r="B214" s="386"/>
      <c r="C214" s="354"/>
      <c r="D214" s="354"/>
      <c r="E214" s="354"/>
      <c r="F214" s="347">
        <v>3</v>
      </c>
      <c r="G214" s="332"/>
      <c r="H214" s="373" t="s">
        <v>1229</v>
      </c>
      <c r="I214" s="373"/>
      <c r="J214" s="373"/>
      <c r="K214" s="387"/>
    </row>
    <row r="215" ht="15" customHeight="1">
      <c r="B215" s="386"/>
      <c r="C215" s="354"/>
      <c r="D215" s="354"/>
      <c r="E215" s="354"/>
      <c r="F215" s="347">
        <v>4</v>
      </c>
      <c r="G215" s="332"/>
      <c r="H215" s="373" t="s">
        <v>1230</v>
      </c>
      <c r="I215" s="373"/>
      <c r="J215" s="373"/>
      <c r="K215" s="387"/>
    </row>
    <row r="216" ht="12.75" customHeight="1">
      <c r="B216" s="390"/>
      <c r="C216" s="391"/>
      <c r="D216" s="391"/>
      <c r="E216" s="391"/>
      <c r="F216" s="391"/>
      <c r="G216" s="391"/>
      <c r="H216" s="391"/>
      <c r="I216" s="391"/>
      <c r="J216" s="391"/>
      <c r="K216" s="392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2019-04-29T07:43:39Z</dcterms:created>
  <dcterms:modified xsi:type="dcterms:W3CDTF">2019-04-29T07:43:51Z</dcterms:modified>
</cp:coreProperties>
</file>