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4 - Bělohorská 110, dveř..." sheetId="2" r:id="rId2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'04 - Bělohorská 110, dveř...'!$C$157:$K$1735</definedName>
    <definedName name="_xlnm.Print_Area" localSheetId="1">'04 - Bělohorská 110, dveř...'!$C$4:$J$76,'04 - Bělohorská 110, dveř...'!$C$82:$J$139,'04 - Bělohorská 110, dveř...'!$C$145:$J$1735</definedName>
    <definedName name="_xlnm.Print_Titles" localSheetId="1">'04 - Bělohorská 110, dveř...'!$157:$157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1735"/>
  <c r="BH1735"/>
  <c r="BG1735"/>
  <c r="BE1735"/>
  <c r="T1735"/>
  <c r="T1734"/>
  <c r="R1735"/>
  <c r="R1734"/>
  <c r="P1735"/>
  <c r="P1734"/>
  <c r="BI1733"/>
  <c r="BH1733"/>
  <c r="BG1733"/>
  <c r="BE1733"/>
  <c r="T1733"/>
  <c r="T1732"/>
  <c r="T1731"/>
  <c r="R1733"/>
  <c r="R1732"/>
  <c r="R1731"/>
  <c r="P1733"/>
  <c r="P1732"/>
  <c r="P1731"/>
  <c r="BI1730"/>
  <c r="BH1730"/>
  <c r="BG1730"/>
  <c r="BE1730"/>
  <c r="T1730"/>
  <c r="T1729"/>
  <c r="T1728"/>
  <c r="R1730"/>
  <c r="R1729"/>
  <c r="R1728"/>
  <c r="P1730"/>
  <c r="P1729"/>
  <c r="P1728"/>
  <c r="BI1727"/>
  <c r="BH1727"/>
  <c r="BG1727"/>
  <c r="BE1727"/>
  <c r="T1727"/>
  <c r="R1727"/>
  <c r="P1727"/>
  <c r="BI1726"/>
  <c r="BH1726"/>
  <c r="BG1726"/>
  <c r="BE1726"/>
  <c r="T1726"/>
  <c r="R1726"/>
  <c r="P1726"/>
  <c r="BI1725"/>
  <c r="BH1725"/>
  <c r="BG1725"/>
  <c r="BE1725"/>
  <c r="T1725"/>
  <c r="R1725"/>
  <c r="P1725"/>
  <c r="BI1724"/>
  <c r="BH1724"/>
  <c r="BG1724"/>
  <c r="BE1724"/>
  <c r="T1724"/>
  <c r="R1724"/>
  <c r="P1724"/>
  <c r="BI1721"/>
  <c r="BH1721"/>
  <c r="BG1721"/>
  <c r="BE1721"/>
  <c r="T1721"/>
  <c r="R1721"/>
  <c r="P1721"/>
  <c r="BI1708"/>
  <c r="BH1708"/>
  <c r="BG1708"/>
  <c r="BE1708"/>
  <c r="T1708"/>
  <c r="R1708"/>
  <c r="P1708"/>
  <c r="BI1678"/>
  <c r="BH1678"/>
  <c r="BG1678"/>
  <c r="BE1678"/>
  <c r="T1678"/>
  <c r="R1678"/>
  <c r="P1678"/>
  <c r="BI1648"/>
  <c r="BH1648"/>
  <c r="BG1648"/>
  <c r="BE1648"/>
  <c r="T1648"/>
  <c r="R1648"/>
  <c r="P1648"/>
  <c r="BI1646"/>
  <c r="BH1646"/>
  <c r="BG1646"/>
  <c r="BE1646"/>
  <c r="T1646"/>
  <c r="R1646"/>
  <c r="P1646"/>
  <c r="BI1644"/>
  <c r="BH1644"/>
  <c r="BG1644"/>
  <c r="BE1644"/>
  <c r="T1644"/>
  <c r="R1644"/>
  <c r="P1644"/>
  <c r="BI1642"/>
  <c r="BH1642"/>
  <c r="BG1642"/>
  <c r="BE1642"/>
  <c r="T1642"/>
  <c r="R1642"/>
  <c r="P1642"/>
  <c r="BI1628"/>
  <c r="BH1628"/>
  <c r="BG1628"/>
  <c r="BE1628"/>
  <c r="T1628"/>
  <c r="R1628"/>
  <c r="P1628"/>
  <c r="BI1598"/>
  <c r="BH1598"/>
  <c r="BG1598"/>
  <c r="BE1598"/>
  <c r="T1598"/>
  <c r="R1598"/>
  <c r="P1598"/>
  <c r="BI1568"/>
  <c r="BH1568"/>
  <c r="BG1568"/>
  <c r="BE1568"/>
  <c r="T1568"/>
  <c r="R1568"/>
  <c r="P1568"/>
  <c r="BI1538"/>
  <c r="BH1538"/>
  <c r="BG1538"/>
  <c r="BE1538"/>
  <c r="T1538"/>
  <c r="R1538"/>
  <c r="P1538"/>
  <c r="BI1508"/>
  <c r="BH1508"/>
  <c r="BG1508"/>
  <c r="BE1508"/>
  <c r="T1508"/>
  <c r="R1508"/>
  <c r="P1508"/>
  <c r="BI1499"/>
  <c r="BH1499"/>
  <c r="BG1499"/>
  <c r="BE1499"/>
  <c r="T1499"/>
  <c r="R1499"/>
  <c r="P1499"/>
  <c r="BI1497"/>
  <c r="BH1497"/>
  <c r="BG1497"/>
  <c r="BE1497"/>
  <c r="T1497"/>
  <c r="R1497"/>
  <c r="P1497"/>
  <c r="BI1489"/>
  <c r="BH1489"/>
  <c r="BG1489"/>
  <c r="BE1489"/>
  <c r="T1489"/>
  <c r="R1489"/>
  <c r="P1489"/>
  <c r="BI1487"/>
  <c r="BH1487"/>
  <c r="BG1487"/>
  <c r="BE1487"/>
  <c r="T1487"/>
  <c r="R1487"/>
  <c r="P1487"/>
  <c r="BI1485"/>
  <c r="BH1485"/>
  <c r="BG1485"/>
  <c r="BE1485"/>
  <c r="T1485"/>
  <c r="R1485"/>
  <c r="P1485"/>
  <c r="BI1477"/>
  <c r="BH1477"/>
  <c r="BG1477"/>
  <c r="BE1477"/>
  <c r="T1477"/>
  <c r="R1477"/>
  <c r="P1477"/>
  <c r="BI1469"/>
  <c r="BH1469"/>
  <c r="BG1469"/>
  <c r="BE1469"/>
  <c r="T1469"/>
  <c r="R1469"/>
  <c r="P1469"/>
  <c r="BI1455"/>
  <c r="BH1455"/>
  <c r="BG1455"/>
  <c r="BE1455"/>
  <c r="T1455"/>
  <c r="R1455"/>
  <c r="P1455"/>
  <c r="BI1441"/>
  <c r="BH1441"/>
  <c r="BG1441"/>
  <c r="BE1441"/>
  <c r="T1441"/>
  <c r="R1441"/>
  <c r="P1441"/>
  <c r="BI1427"/>
  <c r="BH1427"/>
  <c r="BG1427"/>
  <c r="BE1427"/>
  <c r="T1427"/>
  <c r="R1427"/>
  <c r="P1427"/>
  <c r="BI1413"/>
  <c r="BH1413"/>
  <c r="BG1413"/>
  <c r="BE1413"/>
  <c r="T1413"/>
  <c r="R1413"/>
  <c r="P1413"/>
  <c r="BI1399"/>
  <c r="BH1399"/>
  <c r="BG1399"/>
  <c r="BE1399"/>
  <c r="T1399"/>
  <c r="R1399"/>
  <c r="P1399"/>
  <c r="BI1392"/>
  <c r="BH1392"/>
  <c r="BG1392"/>
  <c r="BE1392"/>
  <c r="T1392"/>
  <c r="R1392"/>
  <c r="P1392"/>
  <c r="BI1385"/>
  <c r="BH1385"/>
  <c r="BG1385"/>
  <c r="BE1385"/>
  <c r="T1385"/>
  <c r="R1385"/>
  <c r="P1385"/>
  <c r="BI1378"/>
  <c r="BH1378"/>
  <c r="BG1378"/>
  <c r="BE1378"/>
  <c r="T1378"/>
  <c r="R1378"/>
  <c r="P1378"/>
  <c r="BI1371"/>
  <c r="BH1371"/>
  <c r="BG1371"/>
  <c r="BE1371"/>
  <c r="T1371"/>
  <c r="R1371"/>
  <c r="P1371"/>
  <c r="BI1364"/>
  <c r="BH1364"/>
  <c r="BG1364"/>
  <c r="BE1364"/>
  <c r="T1364"/>
  <c r="R1364"/>
  <c r="P1364"/>
  <c r="BI1361"/>
  <c r="BH1361"/>
  <c r="BG1361"/>
  <c r="BE1361"/>
  <c r="T1361"/>
  <c r="R1361"/>
  <c r="P1361"/>
  <c r="BI1358"/>
  <c r="BH1358"/>
  <c r="BG1358"/>
  <c r="BE1358"/>
  <c r="T1358"/>
  <c r="R1358"/>
  <c r="P1358"/>
  <c r="BI1356"/>
  <c r="BH1356"/>
  <c r="BG1356"/>
  <c r="BE1356"/>
  <c r="T1356"/>
  <c r="R1356"/>
  <c r="P1356"/>
  <c r="BI1355"/>
  <c r="BH1355"/>
  <c r="BG1355"/>
  <c r="BE1355"/>
  <c r="T1355"/>
  <c r="R1355"/>
  <c r="P1355"/>
  <c r="BI1354"/>
  <c r="BH1354"/>
  <c r="BG1354"/>
  <c r="BE1354"/>
  <c r="T1354"/>
  <c r="R1354"/>
  <c r="P1354"/>
  <c r="BI1348"/>
  <c r="BH1348"/>
  <c r="BG1348"/>
  <c r="BE1348"/>
  <c r="T1348"/>
  <c r="R1348"/>
  <c r="P1348"/>
  <c r="BI1344"/>
  <c r="BH1344"/>
  <c r="BG1344"/>
  <c r="BE1344"/>
  <c r="T1344"/>
  <c r="R1344"/>
  <c r="P1344"/>
  <c r="BI1341"/>
  <c r="BH1341"/>
  <c r="BG1341"/>
  <c r="BE1341"/>
  <c r="T1341"/>
  <c r="R1341"/>
  <c r="P1341"/>
  <c r="BI1337"/>
  <c r="BH1337"/>
  <c r="BG1337"/>
  <c r="BE1337"/>
  <c r="T1337"/>
  <c r="R1337"/>
  <c r="P1337"/>
  <c r="BI1336"/>
  <c r="BH1336"/>
  <c r="BG1336"/>
  <c r="BE1336"/>
  <c r="T1336"/>
  <c r="R1336"/>
  <c r="P1336"/>
  <c r="BI1328"/>
  <c r="BH1328"/>
  <c r="BG1328"/>
  <c r="BE1328"/>
  <c r="T1328"/>
  <c r="R1328"/>
  <c r="P1328"/>
  <c r="BI1325"/>
  <c r="BH1325"/>
  <c r="BG1325"/>
  <c r="BE1325"/>
  <c r="T1325"/>
  <c r="R1325"/>
  <c r="P1325"/>
  <c r="BI1319"/>
  <c r="BH1319"/>
  <c r="BG1319"/>
  <c r="BE1319"/>
  <c r="T1319"/>
  <c r="R1319"/>
  <c r="P1319"/>
  <c r="BI1316"/>
  <c r="BH1316"/>
  <c r="BG1316"/>
  <c r="BE1316"/>
  <c r="T1316"/>
  <c r="R1316"/>
  <c r="P1316"/>
  <c r="BI1312"/>
  <c r="BH1312"/>
  <c r="BG1312"/>
  <c r="BE1312"/>
  <c r="T1312"/>
  <c r="R1312"/>
  <c r="P1312"/>
  <c r="BI1303"/>
  <c r="BH1303"/>
  <c r="BG1303"/>
  <c r="BE1303"/>
  <c r="T1303"/>
  <c r="R1303"/>
  <c r="P1303"/>
  <c r="BI1299"/>
  <c r="BH1299"/>
  <c r="BG1299"/>
  <c r="BE1299"/>
  <c r="T1299"/>
  <c r="R1299"/>
  <c r="P1299"/>
  <c r="BI1293"/>
  <c r="BH1293"/>
  <c r="BG1293"/>
  <c r="BE1293"/>
  <c r="T1293"/>
  <c r="R1293"/>
  <c r="P1293"/>
  <c r="BI1287"/>
  <c r="BH1287"/>
  <c r="BG1287"/>
  <c r="BE1287"/>
  <c r="T1287"/>
  <c r="R1287"/>
  <c r="P1287"/>
  <c r="BI1285"/>
  <c r="BH1285"/>
  <c r="BG1285"/>
  <c r="BE1285"/>
  <c r="T1285"/>
  <c r="R1285"/>
  <c r="P1285"/>
  <c r="BI1284"/>
  <c r="BH1284"/>
  <c r="BG1284"/>
  <c r="BE1284"/>
  <c r="T1284"/>
  <c r="R1284"/>
  <c r="P1284"/>
  <c r="BI1283"/>
  <c r="BH1283"/>
  <c r="BG1283"/>
  <c r="BE1283"/>
  <c r="T1283"/>
  <c r="R1283"/>
  <c r="P1283"/>
  <c r="BI1278"/>
  <c r="BH1278"/>
  <c r="BG1278"/>
  <c r="BE1278"/>
  <c r="T1278"/>
  <c r="R1278"/>
  <c r="P1278"/>
  <c r="BI1271"/>
  <c r="BH1271"/>
  <c r="BG1271"/>
  <c r="BE1271"/>
  <c r="T1271"/>
  <c r="R1271"/>
  <c r="P1271"/>
  <c r="BI1266"/>
  <c r="BH1266"/>
  <c r="BG1266"/>
  <c r="BE1266"/>
  <c r="T1266"/>
  <c r="R1266"/>
  <c r="P1266"/>
  <c r="BI1264"/>
  <c r="BH1264"/>
  <c r="BG1264"/>
  <c r="BE1264"/>
  <c r="T1264"/>
  <c r="R1264"/>
  <c r="P1264"/>
  <c r="BI1259"/>
  <c r="BH1259"/>
  <c r="BG1259"/>
  <c r="BE1259"/>
  <c r="T1259"/>
  <c r="R1259"/>
  <c r="P1259"/>
  <c r="BI1255"/>
  <c r="BH1255"/>
  <c r="BG1255"/>
  <c r="BE1255"/>
  <c r="T1255"/>
  <c r="R1255"/>
  <c r="P1255"/>
  <c r="BI1250"/>
  <c r="BH1250"/>
  <c r="BG1250"/>
  <c r="BE1250"/>
  <c r="T1250"/>
  <c r="R1250"/>
  <c r="P1250"/>
  <c r="BI1245"/>
  <c r="BH1245"/>
  <c r="BG1245"/>
  <c r="BE1245"/>
  <c r="T1245"/>
  <c r="R1245"/>
  <c r="P1245"/>
  <c r="BI1240"/>
  <c r="BH1240"/>
  <c r="BG1240"/>
  <c r="BE1240"/>
  <c r="T1240"/>
  <c r="R1240"/>
  <c r="P1240"/>
  <c r="BI1235"/>
  <c r="BH1235"/>
  <c r="BG1235"/>
  <c r="BE1235"/>
  <c r="T1235"/>
  <c r="R1235"/>
  <c r="P1235"/>
  <c r="BI1225"/>
  <c r="BH1225"/>
  <c r="BG1225"/>
  <c r="BE1225"/>
  <c r="T1225"/>
  <c r="R1225"/>
  <c r="P1225"/>
  <c r="BI1221"/>
  <c r="BH1221"/>
  <c r="BG1221"/>
  <c r="BE1221"/>
  <c r="T1221"/>
  <c r="R1221"/>
  <c r="P1221"/>
  <c r="BI1219"/>
  <c r="BH1219"/>
  <c r="BG1219"/>
  <c r="BE1219"/>
  <c r="T1219"/>
  <c r="R1219"/>
  <c r="P1219"/>
  <c r="BI1218"/>
  <c r="BH1218"/>
  <c r="BG1218"/>
  <c r="BE1218"/>
  <c r="T1218"/>
  <c r="R1218"/>
  <c r="P1218"/>
  <c r="BI1217"/>
  <c r="BH1217"/>
  <c r="BG1217"/>
  <c r="BE1217"/>
  <c r="T1217"/>
  <c r="R1217"/>
  <c r="P1217"/>
  <c r="BI1211"/>
  <c r="BH1211"/>
  <c r="BG1211"/>
  <c r="BE1211"/>
  <c r="T1211"/>
  <c r="R1211"/>
  <c r="P1211"/>
  <c r="BI1205"/>
  <c r="BH1205"/>
  <c r="BG1205"/>
  <c r="BE1205"/>
  <c r="T1205"/>
  <c r="R1205"/>
  <c r="P1205"/>
  <c r="BI1199"/>
  <c r="BH1199"/>
  <c r="BG1199"/>
  <c r="BE1199"/>
  <c r="T1199"/>
  <c r="R1199"/>
  <c r="P1199"/>
  <c r="BI1193"/>
  <c r="BH1193"/>
  <c r="BG1193"/>
  <c r="BE1193"/>
  <c r="T1193"/>
  <c r="R1193"/>
  <c r="P1193"/>
  <c r="BI1187"/>
  <c r="BH1187"/>
  <c r="BG1187"/>
  <c r="BE1187"/>
  <c r="T1187"/>
  <c r="R1187"/>
  <c r="P1187"/>
  <c r="BI1184"/>
  <c r="BH1184"/>
  <c r="BG1184"/>
  <c r="BE1184"/>
  <c r="T1184"/>
  <c r="R1184"/>
  <c r="P1184"/>
  <c r="BI1182"/>
  <c r="BH1182"/>
  <c r="BG1182"/>
  <c r="BE1182"/>
  <c r="T1182"/>
  <c r="R1182"/>
  <c r="P1182"/>
  <c r="BI1176"/>
  <c r="BH1176"/>
  <c r="BG1176"/>
  <c r="BE1176"/>
  <c r="T1176"/>
  <c r="R1176"/>
  <c r="P1176"/>
  <c r="BI1175"/>
  <c r="BH1175"/>
  <c r="BG1175"/>
  <c r="BE1175"/>
  <c r="T1175"/>
  <c r="R1175"/>
  <c r="P1175"/>
  <c r="BI1169"/>
  <c r="BH1169"/>
  <c r="BG1169"/>
  <c r="BE1169"/>
  <c r="T1169"/>
  <c r="R1169"/>
  <c r="P1169"/>
  <c r="BI1163"/>
  <c r="BH1163"/>
  <c r="BG1163"/>
  <c r="BE1163"/>
  <c r="T1163"/>
  <c r="R1163"/>
  <c r="P1163"/>
  <c r="BI1161"/>
  <c r="BH1161"/>
  <c r="BG1161"/>
  <c r="BE1161"/>
  <c r="T1161"/>
  <c r="R1161"/>
  <c r="P1161"/>
  <c r="BI1160"/>
  <c r="BH1160"/>
  <c r="BG1160"/>
  <c r="BE1160"/>
  <c r="T1160"/>
  <c r="R1160"/>
  <c r="P1160"/>
  <c r="BI1159"/>
  <c r="BH1159"/>
  <c r="BG1159"/>
  <c r="BE1159"/>
  <c r="T1159"/>
  <c r="R1159"/>
  <c r="P1159"/>
  <c r="BI1151"/>
  <c r="BH1151"/>
  <c r="BG1151"/>
  <c r="BE1151"/>
  <c r="T1151"/>
  <c r="R1151"/>
  <c r="P1151"/>
  <c r="BI1147"/>
  <c r="BH1147"/>
  <c r="BG1147"/>
  <c r="BE1147"/>
  <c r="T1147"/>
  <c r="R1147"/>
  <c r="P1147"/>
  <c r="BI1143"/>
  <c r="BH1143"/>
  <c r="BG1143"/>
  <c r="BE1143"/>
  <c r="T1143"/>
  <c r="R1143"/>
  <c r="P1143"/>
  <c r="BI1140"/>
  <c r="BH1140"/>
  <c r="BG1140"/>
  <c r="BE1140"/>
  <c r="T1140"/>
  <c r="R1140"/>
  <c r="P1140"/>
  <c r="BI1134"/>
  <c r="BH1134"/>
  <c r="BG1134"/>
  <c r="BE1134"/>
  <c r="T1134"/>
  <c r="R1134"/>
  <c r="P1134"/>
  <c r="BI1126"/>
  <c r="BH1126"/>
  <c r="BG1126"/>
  <c r="BE1126"/>
  <c r="T1126"/>
  <c r="R1126"/>
  <c r="P1126"/>
  <c r="BI1123"/>
  <c r="BH1123"/>
  <c r="BG1123"/>
  <c r="BE1123"/>
  <c r="T1123"/>
  <c r="R1123"/>
  <c r="P1123"/>
  <c r="BI1116"/>
  <c r="BH1116"/>
  <c r="BG1116"/>
  <c r="BE1116"/>
  <c r="T1116"/>
  <c r="R1116"/>
  <c r="P1116"/>
  <c r="BI1112"/>
  <c r="BH1112"/>
  <c r="BG1112"/>
  <c r="BE1112"/>
  <c r="T1112"/>
  <c r="R1112"/>
  <c r="P1112"/>
  <c r="BI1106"/>
  <c r="BH1106"/>
  <c r="BG1106"/>
  <c r="BE1106"/>
  <c r="T1106"/>
  <c r="R1106"/>
  <c r="P1106"/>
  <c r="BI1098"/>
  <c r="BH1098"/>
  <c r="BG1098"/>
  <c r="BE1098"/>
  <c r="T1098"/>
  <c r="R1098"/>
  <c r="P1098"/>
  <c r="BI1094"/>
  <c r="BH1094"/>
  <c r="BG1094"/>
  <c r="BE1094"/>
  <c r="T1094"/>
  <c r="R1094"/>
  <c r="P1094"/>
  <c r="BI1088"/>
  <c r="BH1088"/>
  <c r="BG1088"/>
  <c r="BE1088"/>
  <c r="T1088"/>
  <c r="R1088"/>
  <c r="P1088"/>
  <c r="BI1080"/>
  <c r="BH1080"/>
  <c r="BG1080"/>
  <c r="BE1080"/>
  <c r="T1080"/>
  <c r="R1080"/>
  <c r="P1080"/>
  <c r="BI1072"/>
  <c r="BH1072"/>
  <c r="BG1072"/>
  <c r="BE1072"/>
  <c r="T1072"/>
  <c r="R1072"/>
  <c r="P1072"/>
  <c r="BI1070"/>
  <c r="BH1070"/>
  <c r="BG1070"/>
  <c r="BE1070"/>
  <c r="T1070"/>
  <c r="R1070"/>
  <c r="P1070"/>
  <c r="BI1069"/>
  <c r="BH1069"/>
  <c r="BG1069"/>
  <c r="BE1069"/>
  <c r="T1069"/>
  <c r="R1069"/>
  <c r="P1069"/>
  <c r="BI1065"/>
  <c r="BH1065"/>
  <c r="BG1065"/>
  <c r="BE1065"/>
  <c r="T1065"/>
  <c r="R1065"/>
  <c r="P1065"/>
  <c r="BI1063"/>
  <c r="BH1063"/>
  <c r="BG1063"/>
  <c r="BE1063"/>
  <c r="T1063"/>
  <c r="R1063"/>
  <c r="P1063"/>
  <c r="BI1062"/>
  <c r="BH1062"/>
  <c r="BG1062"/>
  <c r="BE1062"/>
  <c r="T1062"/>
  <c r="R1062"/>
  <c r="P1062"/>
  <c r="BI1061"/>
  <c r="BH1061"/>
  <c r="BG1061"/>
  <c r="BE1061"/>
  <c r="T1061"/>
  <c r="R1061"/>
  <c r="P1061"/>
  <c r="BI1055"/>
  <c r="BH1055"/>
  <c r="BG1055"/>
  <c r="BE1055"/>
  <c r="T1055"/>
  <c r="R1055"/>
  <c r="P1055"/>
  <c r="BI1049"/>
  <c r="BH1049"/>
  <c r="BG1049"/>
  <c r="BE1049"/>
  <c r="T1049"/>
  <c r="R1049"/>
  <c r="P1049"/>
  <c r="BI1047"/>
  <c r="BH1047"/>
  <c r="BG1047"/>
  <c r="BE1047"/>
  <c r="T1047"/>
  <c r="R1047"/>
  <c r="P1047"/>
  <c r="BI1033"/>
  <c r="BH1033"/>
  <c r="BG1033"/>
  <c r="BE1033"/>
  <c r="T1033"/>
  <c r="R1033"/>
  <c r="P1033"/>
  <c r="BI1025"/>
  <c r="BH1025"/>
  <c r="BG1025"/>
  <c r="BE1025"/>
  <c r="T1025"/>
  <c r="R1025"/>
  <c r="P1025"/>
  <c r="BI1023"/>
  <c r="BH1023"/>
  <c r="BG1023"/>
  <c r="BE1023"/>
  <c r="T1023"/>
  <c r="R1023"/>
  <c r="P1023"/>
  <c r="BI1015"/>
  <c r="BH1015"/>
  <c r="BG1015"/>
  <c r="BE1015"/>
  <c r="T1015"/>
  <c r="R1015"/>
  <c r="P1015"/>
  <c r="BI1012"/>
  <c r="BH1012"/>
  <c r="BG1012"/>
  <c r="BE1012"/>
  <c r="T1012"/>
  <c r="R1012"/>
  <c r="P1012"/>
  <c r="BI1008"/>
  <c r="BH1008"/>
  <c r="BG1008"/>
  <c r="BE1008"/>
  <c r="T1008"/>
  <c r="R1008"/>
  <c r="P1008"/>
  <c r="BI1004"/>
  <c r="BH1004"/>
  <c r="BG1004"/>
  <c r="BE1004"/>
  <c r="T1004"/>
  <c r="R1004"/>
  <c r="P1004"/>
  <c r="BI1001"/>
  <c r="BH1001"/>
  <c r="BG1001"/>
  <c r="BE1001"/>
  <c r="T1001"/>
  <c r="R1001"/>
  <c r="P1001"/>
  <c r="BI995"/>
  <c r="BH995"/>
  <c r="BG995"/>
  <c r="BE995"/>
  <c r="T995"/>
  <c r="R995"/>
  <c r="P995"/>
  <c r="BI991"/>
  <c r="BH991"/>
  <c r="BG991"/>
  <c r="BE991"/>
  <c r="T991"/>
  <c r="R991"/>
  <c r="P991"/>
  <c r="BI989"/>
  <c r="BH989"/>
  <c r="BG989"/>
  <c r="BE989"/>
  <c r="T989"/>
  <c r="R989"/>
  <c r="P989"/>
  <c r="BI988"/>
  <c r="BH988"/>
  <c r="BG988"/>
  <c r="BE988"/>
  <c r="T988"/>
  <c r="R988"/>
  <c r="P988"/>
  <c r="BI987"/>
  <c r="BH987"/>
  <c r="BG987"/>
  <c r="BE987"/>
  <c r="T987"/>
  <c r="R987"/>
  <c r="P987"/>
  <c r="BI984"/>
  <c r="BH984"/>
  <c r="BG984"/>
  <c r="BE984"/>
  <c r="T984"/>
  <c r="R984"/>
  <c r="P984"/>
  <c r="BI983"/>
  <c r="BH983"/>
  <c r="BG983"/>
  <c r="BE983"/>
  <c r="T983"/>
  <c r="R983"/>
  <c r="P983"/>
  <c r="BI981"/>
  <c r="BH981"/>
  <c r="BG981"/>
  <c r="BE981"/>
  <c r="T981"/>
  <c r="R981"/>
  <c r="P981"/>
  <c r="BI980"/>
  <c r="BH980"/>
  <c r="BG980"/>
  <c r="BE980"/>
  <c r="T980"/>
  <c r="R980"/>
  <c r="P980"/>
  <c r="BI979"/>
  <c r="BH979"/>
  <c r="BG979"/>
  <c r="BE979"/>
  <c r="T979"/>
  <c r="R979"/>
  <c r="P979"/>
  <c r="BI978"/>
  <c r="BH978"/>
  <c r="BG978"/>
  <c r="BE978"/>
  <c r="T978"/>
  <c r="R978"/>
  <c r="P978"/>
  <c r="BI972"/>
  <c r="BH972"/>
  <c r="BG972"/>
  <c r="BE972"/>
  <c r="T972"/>
  <c r="R972"/>
  <c r="P972"/>
  <c r="BI970"/>
  <c r="BH970"/>
  <c r="BG970"/>
  <c r="BE970"/>
  <c r="T970"/>
  <c r="R970"/>
  <c r="P970"/>
  <c r="BI969"/>
  <c r="BH969"/>
  <c r="BG969"/>
  <c r="BE969"/>
  <c r="T969"/>
  <c r="R969"/>
  <c r="P969"/>
  <c r="BI968"/>
  <c r="BH968"/>
  <c r="BG968"/>
  <c r="BE968"/>
  <c r="T968"/>
  <c r="R968"/>
  <c r="P968"/>
  <c r="BI966"/>
  <c r="BH966"/>
  <c r="BG966"/>
  <c r="BE966"/>
  <c r="T966"/>
  <c r="R966"/>
  <c r="P966"/>
  <c r="BI964"/>
  <c r="BH964"/>
  <c r="BG964"/>
  <c r="BE964"/>
  <c r="T964"/>
  <c r="R964"/>
  <c r="P964"/>
  <c r="BI962"/>
  <c r="BH962"/>
  <c r="BG962"/>
  <c r="BE962"/>
  <c r="T962"/>
  <c r="R962"/>
  <c r="P962"/>
  <c r="BI961"/>
  <c r="BH961"/>
  <c r="BG961"/>
  <c r="BE961"/>
  <c r="T961"/>
  <c r="R961"/>
  <c r="P961"/>
  <c r="BI959"/>
  <c r="BH959"/>
  <c r="BG959"/>
  <c r="BE959"/>
  <c r="T959"/>
  <c r="R959"/>
  <c r="P959"/>
  <c r="BI958"/>
  <c r="BH958"/>
  <c r="BG958"/>
  <c r="BE958"/>
  <c r="T958"/>
  <c r="R958"/>
  <c r="P958"/>
  <c r="BI956"/>
  <c r="BH956"/>
  <c r="BG956"/>
  <c r="BE956"/>
  <c r="T956"/>
  <c r="R956"/>
  <c r="P956"/>
  <c r="BI954"/>
  <c r="BH954"/>
  <c r="BG954"/>
  <c r="BE954"/>
  <c r="T954"/>
  <c r="R954"/>
  <c r="P954"/>
  <c r="BI953"/>
  <c r="BH953"/>
  <c r="BG953"/>
  <c r="BE953"/>
  <c r="T953"/>
  <c r="R953"/>
  <c r="P953"/>
  <c r="BI952"/>
  <c r="BH952"/>
  <c r="BG952"/>
  <c r="BE952"/>
  <c r="T952"/>
  <c r="R952"/>
  <c r="P952"/>
  <c r="BI951"/>
  <c r="BH951"/>
  <c r="BG951"/>
  <c r="BE951"/>
  <c r="T951"/>
  <c r="R951"/>
  <c r="P951"/>
  <c r="BI950"/>
  <c r="BH950"/>
  <c r="BG950"/>
  <c r="BE950"/>
  <c r="T950"/>
  <c r="R950"/>
  <c r="P950"/>
  <c r="BI949"/>
  <c r="BH949"/>
  <c r="BG949"/>
  <c r="BE949"/>
  <c r="T949"/>
  <c r="R949"/>
  <c r="P949"/>
  <c r="BI948"/>
  <c r="BH948"/>
  <c r="BG948"/>
  <c r="BE948"/>
  <c r="T948"/>
  <c r="R948"/>
  <c r="P948"/>
  <c r="BI946"/>
  <c r="BH946"/>
  <c r="BG946"/>
  <c r="BE946"/>
  <c r="T946"/>
  <c r="R946"/>
  <c r="P946"/>
  <c r="BI942"/>
  <c r="BH942"/>
  <c r="BG942"/>
  <c r="BE942"/>
  <c r="T942"/>
  <c r="R942"/>
  <c r="P942"/>
  <c r="BI932"/>
  <c r="BH932"/>
  <c r="BG932"/>
  <c r="BE932"/>
  <c r="T932"/>
  <c r="R932"/>
  <c r="P932"/>
  <c r="BI931"/>
  <c r="BH931"/>
  <c r="BG931"/>
  <c r="BE931"/>
  <c r="T931"/>
  <c r="R931"/>
  <c r="P931"/>
  <c r="BI930"/>
  <c r="BH930"/>
  <c r="BG930"/>
  <c r="BE930"/>
  <c r="T930"/>
  <c r="R930"/>
  <c r="P930"/>
  <c r="BI926"/>
  <c r="BH926"/>
  <c r="BG926"/>
  <c r="BE926"/>
  <c r="T926"/>
  <c r="R926"/>
  <c r="P926"/>
  <c r="BI925"/>
  <c r="BH925"/>
  <c r="BG925"/>
  <c r="BE925"/>
  <c r="T925"/>
  <c r="R925"/>
  <c r="P925"/>
  <c r="BI923"/>
  <c r="BH923"/>
  <c r="BG923"/>
  <c r="BE923"/>
  <c r="T923"/>
  <c r="R923"/>
  <c r="P923"/>
  <c r="BI922"/>
  <c r="BH922"/>
  <c r="BG922"/>
  <c r="BE922"/>
  <c r="T922"/>
  <c r="R922"/>
  <c r="P922"/>
  <c r="BI919"/>
  <c r="BH919"/>
  <c r="BG919"/>
  <c r="BE919"/>
  <c r="T919"/>
  <c r="R919"/>
  <c r="P919"/>
  <c r="BI918"/>
  <c r="BH918"/>
  <c r="BG918"/>
  <c r="BE918"/>
  <c r="T918"/>
  <c r="R918"/>
  <c r="P918"/>
  <c r="BI916"/>
  <c r="BH916"/>
  <c r="BG916"/>
  <c r="BE916"/>
  <c r="T916"/>
  <c r="R916"/>
  <c r="P916"/>
  <c r="BI902"/>
  <c r="BH902"/>
  <c r="BG902"/>
  <c r="BE902"/>
  <c r="T902"/>
  <c r="R902"/>
  <c r="P902"/>
  <c r="BI890"/>
  <c r="BH890"/>
  <c r="BG890"/>
  <c r="BE890"/>
  <c r="T890"/>
  <c r="R890"/>
  <c r="P890"/>
  <c r="BI886"/>
  <c r="BH886"/>
  <c r="BG886"/>
  <c r="BE886"/>
  <c r="T886"/>
  <c r="R886"/>
  <c r="P886"/>
  <c r="BI884"/>
  <c r="BH884"/>
  <c r="BG884"/>
  <c r="BE884"/>
  <c r="T884"/>
  <c r="R884"/>
  <c r="P884"/>
  <c r="BI883"/>
  <c r="BH883"/>
  <c r="BG883"/>
  <c r="BE883"/>
  <c r="T883"/>
  <c r="R883"/>
  <c r="P883"/>
  <c r="BI879"/>
  <c r="BH879"/>
  <c r="BG879"/>
  <c r="BE879"/>
  <c r="T879"/>
  <c r="R879"/>
  <c r="P879"/>
  <c r="BI865"/>
  <c r="BH865"/>
  <c r="BG865"/>
  <c r="BE865"/>
  <c r="T865"/>
  <c r="R865"/>
  <c r="P865"/>
  <c r="BI864"/>
  <c r="BH864"/>
  <c r="BG864"/>
  <c r="BE864"/>
  <c r="T864"/>
  <c r="R864"/>
  <c r="P864"/>
  <c r="BI861"/>
  <c r="BH861"/>
  <c r="BG861"/>
  <c r="BE861"/>
  <c r="T861"/>
  <c r="R861"/>
  <c r="P861"/>
  <c r="BI859"/>
  <c r="BH859"/>
  <c r="BG859"/>
  <c r="BE859"/>
  <c r="T859"/>
  <c r="R859"/>
  <c r="P859"/>
  <c r="BI855"/>
  <c r="BH855"/>
  <c r="BG855"/>
  <c r="BE855"/>
  <c r="T855"/>
  <c r="R855"/>
  <c r="P855"/>
  <c r="BI854"/>
  <c r="BH854"/>
  <c r="BG854"/>
  <c r="BE854"/>
  <c r="T854"/>
  <c r="R854"/>
  <c r="P854"/>
  <c r="BI842"/>
  <c r="BH842"/>
  <c r="BG842"/>
  <c r="BE842"/>
  <c r="T842"/>
  <c r="R842"/>
  <c r="P842"/>
  <c r="BI841"/>
  <c r="BH841"/>
  <c r="BG841"/>
  <c r="BE841"/>
  <c r="T841"/>
  <c r="R841"/>
  <c r="P841"/>
  <c r="BI840"/>
  <c r="BH840"/>
  <c r="BG840"/>
  <c r="BE840"/>
  <c r="T840"/>
  <c r="R840"/>
  <c r="P840"/>
  <c r="BI839"/>
  <c r="BH839"/>
  <c r="BG839"/>
  <c r="BE839"/>
  <c r="T839"/>
  <c r="R839"/>
  <c r="P839"/>
  <c r="BI838"/>
  <c r="BH838"/>
  <c r="BG838"/>
  <c r="BE838"/>
  <c r="T838"/>
  <c r="R838"/>
  <c r="P838"/>
  <c r="BI837"/>
  <c r="BH837"/>
  <c r="BG837"/>
  <c r="BE837"/>
  <c r="T837"/>
  <c r="R837"/>
  <c r="P837"/>
  <c r="BI836"/>
  <c r="BH836"/>
  <c r="BG836"/>
  <c r="BE836"/>
  <c r="T836"/>
  <c r="R836"/>
  <c r="P836"/>
  <c r="BI835"/>
  <c r="BH835"/>
  <c r="BG835"/>
  <c r="BE835"/>
  <c r="T835"/>
  <c r="R835"/>
  <c r="P835"/>
  <c r="BI834"/>
  <c r="BH834"/>
  <c r="BG834"/>
  <c r="BE834"/>
  <c r="T834"/>
  <c r="R834"/>
  <c r="P834"/>
  <c r="BI832"/>
  <c r="BH832"/>
  <c r="BG832"/>
  <c r="BE832"/>
  <c r="T832"/>
  <c r="R832"/>
  <c r="P832"/>
  <c r="BI828"/>
  <c r="BH828"/>
  <c r="BG828"/>
  <c r="BE828"/>
  <c r="T828"/>
  <c r="R828"/>
  <c r="P828"/>
  <c r="BI804"/>
  <c r="BH804"/>
  <c r="BG804"/>
  <c r="BE804"/>
  <c r="T804"/>
  <c r="R804"/>
  <c r="P804"/>
  <c r="BI786"/>
  <c r="BH786"/>
  <c r="BG786"/>
  <c r="BE786"/>
  <c r="T786"/>
  <c r="R786"/>
  <c r="P786"/>
  <c r="BI783"/>
  <c r="BH783"/>
  <c r="BG783"/>
  <c r="BE783"/>
  <c r="T783"/>
  <c r="R783"/>
  <c r="P783"/>
  <c r="BI779"/>
  <c r="BH779"/>
  <c r="BG779"/>
  <c r="BE779"/>
  <c r="T779"/>
  <c r="R779"/>
  <c r="P779"/>
  <c r="BI777"/>
  <c r="BH777"/>
  <c r="BG777"/>
  <c r="BE777"/>
  <c r="T777"/>
  <c r="R777"/>
  <c r="P777"/>
  <c r="BI775"/>
  <c r="BH775"/>
  <c r="BG775"/>
  <c r="BE775"/>
  <c r="T775"/>
  <c r="R775"/>
  <c r="P775"/>
  <c r="BI774"/>
  <c r="BH774"/>
  <c r="BG774"/>
  <c r="BE774"/>
  <c r="T774"/>
  <c r="R774"/>
  <c r="P774"/>
  <c r="BI772"/>
  <c r="BH772"/>
  <c r="BG772"/>
  <c r="BE772"/>
  <c r="T772"/>
  <c r="R772"/>
  <c r="P772"/>
  <c r="BI771"/>
  <c r="BH771"/>
  <c r="BG771"/>
  <c r="BE771"/>
  <c r="T771"/>
  <c r="R771"/>
  <c r="P771"/>
  <c r="BI769"/>
  <c r="BH769"/>
  <c r="BG769"/>
  <c r="BE769"/>
  <c r="T769"/>
  <c r="R769"/>
  <c r="P769"/>
  <c r="BI768"/>
  <c r="BH768"/>
  <c r="BG768"/>
  <c r="BE768"/>
  <c r="T768"/>
  <c r="R768"/>
  <c r="P768"/>
  <c r="BI758"/>
  <c r="BH758"/>
  <c r="BG758"/>
  <c r="BE758"/>
  <c r="T758"/>
  <c r="R758"/>
  <c r="P758"/>
  <c r="BI750"/>
  <c r="BH750"/>
  <c r="BG750"/>
  <c r="BE750"/>
  <c r="T750"/>
  <c r="R750"/>
  <c r="P750"/>
  <c r="BI740"/>
  <c r="BH740"/>
  <c r="BG740"/>
  <c r="BE740"/>
  <c r="T740"/>
  <c r="R740"/>
  <c r="P740"/>
  <c r="BI739"/>
  <c r="BH739"/>
  <c r="BG739"/>
  <c r="BE739"/>
  <c r="T739"/>
  <c r="R739"/>
  <c r="P739"/>
  <c r="BI731"/>
  <c r="BH731"/>
  <c r="BG731"/>
  <c r="BE731"/>
  <c r="T731"/>
  <c r="R731"/>
  <c r="P731"/>
  <c r="BI721"/>
  <c r="BH721"/>
  <c r="BG721"/>
  <c r="BE721"/>
  <c r="T721"/>
  <c r="R721"/>
  <c r="P721"/>
  <c r="BI720"/>
  <c r="BH720"/>
  <c r="BG720"/>
  <c r="BE720"/>
  <c r="T720"/>
  <c r="R720"/>
  <c r="P720"/>
  <c r="BI717"/>
  <c r="BH717"/>
  <c r="BG717"/>
  <c r="BE717"/>
  <c r="T717"/>
  <c r="R717"/>
  <c r="P717"/>
  <c r="BI714"/>
  <c r="BH714"/>
  <c r="BG714"/>
  <c r="BE714"/>
  <c r="T714"/>
  <c r="R714"/>
  <c r="P714"/>
  <c r="BI704"/>
  <c r="BH704"/>
  <c r="BG704"/>
  <c r="BE704"/>
  <c r="T704"/>
  <c r="R704"/>
  <c r="P704"/>
  <c r="BI696"/>
  <c r="BH696"/>
  <c r="BG696"/>
  <c r="BE696"/>
  <c r="T696"/>
  <c r="R696"/>
  <c r="P696"/>
  <c r="BI686"/>
  <c r="BH686"/>
  <c r="BG686"/>
  <c r="BE686"/>
  <c r="T686"/>
  <c r="R686"/>
  <c r="P686"/>
  <c r="BI685"/>
  <c r="BH685"/>
  <c r="BG685"/>
  <c r="BE685"/>
  <c r="T685"/>
  <c r="R685"/>
  <c r="P685"/>
  <c r="BI683"/>
  <c r="BH683"/>
  <c r="BG683"/>
  <c r="BE683"/>
  <c r="T683"/>
  <c r="R683"/>
  <c r="P683"/>
  <c r="BI682"/>
  <c r="BH682"/>
  <c r="BG682"/>
  <c r="BE682"/>
  <c r="T682"/>
  <c r="R682"/>
  <c r="P682"/>
  <c r="BI681"/>
  <c r="BH681"/>
  <c r="BG681"/>
  <c r="BE681"/>
  <c r="T681"/>
  <c r="R681"/>
  <c r="P681"/>
  <c r="BI679"/>
  <c r="BH679"/>
  <c r="BG679"/>
  <c r="BE679"/>
  <c r="T679"/>
  <c r="R679"/>
  <c r="P679"/>
  <c r="BI677"/>
  <c r="BH677"/>
  <c r="BG677"/>
  <c r="BE677"/>
  <c r="T677"/>
  <c r="R677"/>
  <c r="P677"/>
  <c r="BI676"/>
  <c r="BH676"/>
  <c r="BG676"/>
  <c r="BE676"/>
  <c r="T676"/>
  <c r="R676"/>
  <c r="P676"/>
  <c r="BI672"/>
  <c r="BH672"/>
  <c r="BG672"/>
  <c r="BE672"/>
  <c r="T672"/>
  <c r="R672"/>
  <c r="P672"/>
  <c r="BI670"/>
  <c r="BH670"/>
  <c r="BG670"/>
  <c r="BE670"/>
  <c r="T670"/>
  <c r="R670"/>
  <c r="P670"/>
  <c r="BI669"/>
  <c r="BH669"/>
  <c r="BG669"/>
  <c r="BE669"/>
  <c r="T669"/>
  <c r="R669"/>
  <c r="P669"/>
  <c r="BI668"/>
  <c r="BH668"/>
  <c r="BG668"/>
  <c r="BE668"/>
  <c r="T668"/>
  <c r="R668"/>
  <c r="P668"/>
  <c r="BI667"/>
  <c r="BH667"/>
  <c r="BG667"/>
  <c r="BE667"/>
  <c r="T667"/>
  <c r="R667"/>
  <c r="P667"/>
  <c r="BI665"/>
  <c r="BH665"/>
  <c r="BG665"/>
  <c r="BE665"/>
  <c r="T665"/>
  <c r="R665"/>
  <c r="P665"/>
  <c r="BI661"/>
  <c r="BH661"/>
  <c r="BG661"/>
  <c r="BE661"/>
  <c r="T661"/>
  <c r="R661"/>
  <c r="P661"/>
  <c r="BI660"/>
  <c r="BH660"/>
  <c r="BG660"/>
  <c r="BE660"/>
  <c r="T660"/>
  <c r="R660"/>
  <c r="P660"/>
  <c r="BI658"/>
  <c r="BH658"/>
  <c r="BG658"/>
  <c r="BE658"/>
  <c r="T658"/>
  <c r="R658"/>
  <c r="P658"/>
  <c r="BI657"/>
  <c r="BH657"/>
  <c r="BG657"/>
  <c r="BE657"/>
  <c r="T657"/>
  <c r="R657"/>
  <c r="P657"/>
  <c r="BI653"/>
  <c r="BH653"/>
  <c r="BG653"/>
  <c r="BE653"/>
  <c r="T653"/>
  <c r="R653"/>
  <c r="P653"/>
  <c r="BI649"/>
  <c r="BH649"/>
  <c r="BG649"/>
  <c r="BE649"/>
  <c r="T649"/>
  <c r="R649"/>
  <c r="P649"/>
  <c r="BI645"/>
  <c r="BH645"/>
  <c r="BG645"/>
  <c r="BE645"/>
  <c r="T645"/>
  <c r="R645"/>
  <c r="P645"/>
  <c r="BI641"/>
  <c r="BH641"/>
  <c r="BG641"/>
  <c r="BE641"/>
  <c r="T641"/>
  <c r="R641"/>
  <c r="P641"/>
  <c r="BI638"/>
  <c r="BH638"/>
  <c r="BG638"/>
  <c r="BE638"/>
  <c r="T638"/>
  <c r="R638"/>
  <c r="P638"/>
  <c r="BI637"/>
  <c r="BH637"/>
  <c r="BG637"/>
  <c r="BE637"/>
  <c r="T637"/>
  <c r="R637"/>
  <c r="P637"/>
  <c r="BI634"/>
  <c r="BH634"/>
  <c r="BG634"/>
  <c r="BE634"/>
  <c r="T634"/>
  <c r="R634"/>
  <c r="P634"/>
  <c r="BI631"/>
  <c r="BH631"/>
  <c r="BG631"/>
  <c r="BE631"/>
  <c r="T631"/>
  <c r="R631"/>
  <c r="P631"/>
  <c r="BI630"/>
  <c r="BH630"/>
  <c r="BG630"/>
  <c r="BE630"/>
  <c r="T630"/>
  <c r="R630"/>
  <c r="P630"/>
  <c r="BI629"/>
  <c r="BH629"/>
  <c r="BG629"/>
  <c r="BE629"/>
  <c r="T629"/>
  <c r="R629"/>
  <c r="P629"/>
  <c r="BI628"/>
  <c r="BH628"/>
  <c r="BG628"/>
  <c r="BE628"/>
  <c r="T628"/>
  <c r="R628"/>
  <c r="P628"/>
  <c r="BI627"/>
  <c r="BH627"/>
  <c r="BG627"/>
  <c r="BE627"/>
  <c r="T627"/>
  <c r="R627"/>
  <c r="P627"/>
  <c r="BI626"/>
  <c r="BH626"/>
  <c r="BG626"/>
  <c r="BE626"/>
  <c r="T626"/>
  <c r="R626"/>
  <c r="P626"/>
  <c r="BI625"/>
  <c r="BH625"/>
  <c r="BG625"/>
  <c r="BE625"/>
  <c r="T625"/>
  <c r="R625"/>
  <c r="P625"/>
  <c r="BI624"/>
  <c r="BH624"/>
  <c r="BG624"/>
  <c r="BE624"/>
  <c r="T624"/>
  <c r="R624"/>
  <c r="P624"/>
  <c r="BI621"/>
  <c r="BH621"/>
  <c r="BG621"/>
  <c r="BE621"/>
  <c r="T621"/>
  <c r="R621"/>
  <c r="P621"/>
  <c r="BI620"/>
  <c r="BH620"/>
  <c r="BG620"/>
  <c r="BE620"/>
  <c r="T620"/>
  <c r="R620"/>
  <c r="P620"/>
  <c r="BI619"/>
  <c r="BH619"/>
  <c r="BG619"/>
  <c r="BE619"/>
  <c r="T619"/>
  <c r="R619"/>
  <c r="P619"/>
  <c r="BI617"/>
  <c r="BH617"/>
  <c r="BG617"/>
  <c r="BE617"/>
  <c r="T617"/>
  <c r="R617"/>
  <c r="P617"/>
  <c r="BI616"/>
  <c r="BH616"/>
  <c r="BG616"/>
  <c r="BE616"/>
  <c r="T616"/>
  <c r="R616"/>
  <c r="P616"/>
  <c r="BI615"/>
  <c r="BH615"/>
  <c r="BG615"/>
  <c r="BE615"/>
  <c r="T615"/>
  <c r="R615"/>
  <c r="P615"/>
  <c r="BI609"/>
  <c r="BH609"/>
  <c r="BG609"/>
  <c r="BE609"/>
  <c r="T609"/>
  <c r="R609"/>
  <c r="P609"/>
  <c r="BI607"/>
  <c r="BH607"/>
  <c r="BG607"/>
  <c r="BE607"/>
  <c r="T607"/>
  <c r="R607"/>
  <c r="P607"/>
  <c r="BI606"/>
  <c r="BH606"/>
  <c r="BG606"/>
  <c r="BE606"/>
  <c r="T606"/>
  <c r="R606"/>
  <c r="P606"/>
  <c r="BI605"/>
  <c r="BH605"/>
  <c r="BG605"/>
  <c r="BE605"/>
  <c r="T605"/>
  <c r="R605"/>
  <c r="P605"/>
  <c r="BI604"/>
  <c r="BH604"/>
  <c r="BG604"/>
  <c r="BE604"/>
  <c r="T604"/>
  <c r="R604"/>
  <c r="P604"/>
  <c r="BI603"/>
  <c r="BH603"/>
  <c r="BG603"/>
  <c r="BE603"/>
  <c r="T603"/>
  <c r="R603"/>
  <c r="P603"/>
  <c r="BI602"/>
  <c r="BH602"/>
  <c r="BG602"/>
  <c r="BE602"/>
  <c r="T602"/>
  <c r="R602"/>
  <c r="P602"/>
  <c r="BI598"/>
  <c r="BH598"/>
  <c r="BG598"/>
  <c r="BE598"/>
  <c r="T598"/>
  <c r="R598"/>
  <c r="P598"/>
  <c r="BI592"/>
  <c r="BH592"/>
  <c r="BG592"/>
  <c r="BE592"/>
  <c r="T592"/>
  <c r="R592"/>
  <c r="P592"/>
  <c r="BI586"/>
  <c r="BH586"/>
  <c r="BG586"/>
  <c r="BE586"/>
  <c r="T586"/>
  <c r="R586"/>
  <c r="P586"/>
  <c r="BI578"/>
  <c r="BH578"/>
  <c r="BG578"/>
  <c r="BE578"/>
  <c r="T578"/>
  <c r="R578"/>
  <c r="P578"/>
  <c r="BI568"/>
  <c r="BH568"/>
  <c r="BG568"/>
  <c r="BE568"/>
  <c r="T568"/>
  <c r="R568"/>
  <c r="P568"/>
  <c r="BI565"/>
  <c r="BH565"/>
  <c r="BG565"/>
  <c r="BE565"/>
  <c r="T565"/>
  <c r="R565"/>
  <c r="P565"/>
  <c r="BI553"/>
  <c r="BH553"/>
  <c r="BG553"/>
  <c r="BE553"/>
  <c r="T553"/>
  <c r="R553"/>
  <c r="P553"/>
  <c r="BI552"/>
  <c r="BH552"/>
  <c r="BG552"/>
  <c r="BE552"/>
  <c r="T552"/>
  <c r="R552"/>
  <c r="P552"/>
  <c r="BI544"/>
  <c r="BH544"/>
  <c r="BG544"/>
  <c r="BE544"/>
  <c r="T544"/>
  <c r="R544"/>
  <c r="P544"/>
  <c r="BI542"/>
  <c r="BH542"/>
  <c r="BG542"/>
  <c r="BE542"/>
  <c r="T542"/>
  <c r="R542"/>
  <c r="P542"/>
  <c r="BI534"/>
  <c r="BH534"/>
  <c r="BG534"/>
  <c r="BE534"/>
  <c r="T534"/>
  <c r="R534"/>
  <c r="P534"/>
  <c r="BI533"/>
  <c r="BH533"/>
  <c r="BG533"/>
  <c r="BE533"/>
  <c r="T533"/>
  <c r="R533"/>
  <c r="P533"/>
  <c r="BI532"/>
  <c r="BH532"/>
  <c r="BG532"/>
  <c r="BE532"/>
  <c r="T532"/>
  <c r="R532"/>
  <c r="P532"/>
  <c r="BI524"/>
  <c r="BH524"/>
  <c r="BG524"/>
  <c r="BE524"/>
  <c r="T524"/>
  <c r="R524"/>
  <c r="P524"/>
  <c r="BI518"/>
  <c r="BH518"/>
  <c r="BG518"/>
  <c r="BE518"/>
  <c r="T518"/>
  <c r="R518"/>
  <c r="P518"/>
  <c r="BI516"/>
  <c r="BH516"/>
  <c r="BG516"/>
  <c r="BE516"/>
  <c r="T516"/>
  <c r="R516"/>
  <c r="P516"/>
  <c r="BI515"/>
  <c r="BH515"/>
  <c r="BG515"/>
  <c r="BE515"/>
  <c r="T515"/>
  <c r="R515"/>
  <c r="P515"/>
  <c r="BI514"/>
  <c r="BH514"/>
  <c r="BG514"/>
  <c r="BE514"/>
  <c r="T514"/>
  <c r="R514"/>
  <c r="P514"/>
  <c r="BI512"/>
  <c r="BH512"/>
  <c r="BG512"/>
  <c r="BE512"/>
  <c r="T512"/>
  <c r="R512"/>
  <c r="P512"/>
  <c r="BI508"/>
  <c r="BH508"/>
  <c r="BG508"/>
  <c r="BE508"/>
  <c r="T508"/>
  <c r="R508"/>
  <c r="P508"/>
  <c r="BI504"/>
  <c r="BH504"/>
  <c r="BG504"/>
  <c r="BE504"/>
  <c r="T504"/>
  <c r="R504"/>
  <c r="P504"/>
  <c r="BI500"/>
  <c r="BH500"/>
  <c r="BG500"/>
  <c r="BE500"/>
  <c r="T500"/>
  <c r="R500"/>
  <c r="P500"/>
  <c r="BI496"/>
  <c r="BH496"/>
  <c r="BG496"/>
  <c r="BE496"/>
  <c r="T496"/>
  <c r="R496"/>
  <c r="P496"/>
  <c r="BI492"/>
  <c r="BH492"/>
  <c r="BG492"/>
  <c r="BE492"/>
  <c r="T492"/>
  <c r="R492"/>
  <c r="P492"/>
  <c r="BI489"/>
  <c r="BH489"/>
  <c r="BG489"/>
  <c r="BE489"/>
  <c r="T489"/>
  <c r="R489"/>
  <c r="P489"/>
  <c r="BI483"/>
  <c r="BH483"/>
  <c r="BG483"/>
  <c r="BE483"/>
  <c r="T483"/>
  <c r="R483"/>
  <c r="P483"/>
  <c r="BI479"/>
  <c r="BH479"/>
  <c r="BG479"/>
  <c r="BE479"/>
  <c r="T479"/>
  <c r="R479"/>
  <c r="P479"/>
  <c r="BI475"/>
  <c r="BH475"/>
  <c r="BG475"/>
  <c r="BE475"/>
  <c r="T475"/>
  <c r="R475"/>
  <c r="P475"/>
  <c r="BI471"/>
  <c r="BH471"/>
  <c r="BG471"/>
  <c r="BE471"/>
  <c r="T471"/>
  <c r="R471"/>
  <c r="P471"/>
  <c r="BI467"/>
  <c r="BH467"/>
  <c r="BG467"/>
  <c r="BE467"/>
  <c r="T467"/>
  <c r="R467"/>
  <c r="P467"/>
  <c r="BI463"/>
  <c r="BH463"/>
  <c r="BG463"/>
  <c r="BE463"/>
  <c r="T463"/>
  <c r="R463"/>
  <c r="P463"/>
  <c r="BI460"/>
  <c r="BH460"/>
  <c r="BG460"/>
  <c r="BE460"/>
  <c r="T460"/>
  <c r="R460"/>
  <c r="P460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47"/>
  <c r="BH447"/>
  <c r="BG447"/>
  <c r="BE447"/>
  <c r="T447"/>
  <c r="R447"/>
  <c r="P447"/>
  <c r="BI441"/>
  <c r="BH441"/>
  <c r="BG441"/>
  <c r="BE441"/>
  <c r="T441"/>
  <c r="R441"/>
  <c r="P441"/>
  <c r="BI437"/>
  <c r="BH437"/>
  <c r="BG437"/>
  <c r="BE437"/>
  <c r="T437"/>
  <c r="R437"/>
  <c r="P437"/>
  <c r="BI436"/>
  <c r="BH436"/>
  <c r="BG436"/>
  <c r="BE436"/>
  <c r="T436"/>
  <c r="R436"/>
  <c r="P436"/>
  <c r="BI434"/>
  <c r="BH434"/>
  <c r="BG434"/>
  <c r="BE434"/>
  <c r="T434"/>
  <c r="R434"/>
  <c r="P434"/>
  <c r="BI432"/>
  <c r="BH432"/>
  <c r="BG432"/>
  <c r="BE432"/>
  <c r="T432"/>
  <c r="R432"/>
  <c r="P432"/>
  <c r="BI431"/>
  <c r="BH431"/>
  <c r="BG431"/>
  <c r="BE431"/>
  <c r="T431"/>
  <c r="R431"/>
  <c r="P431"/>
  <c r="BI429"/>
  <c r="BH429"/>
  <c r="BG429"/>
  <c r="BE429"/>
  <c r="T429"/>
  <c r="R429"/>
  <c r="P429"/>
  <c r="BI428"/>
  <c r="BH428"/>
  <c r="BG428"/>
  <c r="BE428"/>
  <c r="T428"/>
  <c r="R428"/>
  <c r="P428"/>
  <c r="BI419"/>
  <c r="BH419"/>
  <c r="BG419"/>
  <c r="BE419"/>
  <c r="T419"/>
  <c r="R419"/>
  <c r="P419"/>
  <c r="BI415"/>
  <c r="BH415"/>
  <c r="BG415"/>
  <c r="BE415"/>
  <c r="T415"/>
  <c r="R415"/>
  <c r="P415"/>
  <c r="BI413"/>
  <c r="BH413"/>
  <c r="BG413"/>
  <c r="BE413"/>
  <c r="T413"/>
  <c r="R413"/>
  <c r="P413"/>
  <c r="BI409"/>
  <c r="BH409"/>
  <c r="BG409"/>
  <c r="BE409"/>
  <c r="T409"/>
  <c r="R409"/>
  <c r="P409"/>
  <c r="BI406"/>
  <c r="BH406"/>
  <c r="BG406"/>
  <c r="BE406"/>
  <c r="T406"/>
  <c r="R406"/>
  <c r="P406"/>
  <c r="BI396"/>
  <c r="BH396"/>
  <c r="BG396"/>
  <c r="BE396"/>
  <c r="T396"/>
  <c r="R396"/>
  <c r="P396"/>
  <c r="BI386"/>
  <c r="BH386"/>
  <c r="BG386"/>
  <c r="BE386"/>
  <c r="T386"/>
  <c r="R386"/>
  <c r="P386"/>
  <c r="BI382"/>
  <c r="BH382"/>
  <c r="BG382"/>
  <c r="BE382"/>
  <c r="T382"/>
  <c r="R382"/>
  <c r="P382"/>
  <c r="BI379"/>
  <c r="BH379"/>
  <c r="BG379"/>
  <c r="BE379"/>
  <c r="T379"/>
  <c r="R379"/>
  <c r="P379"/>
  <c r="BI369"/>
  <c r="BH369"/>
  <c r="BG369"/>
  <c r="BE369"/>
  <c r="T369"/>
  <c r="R369"/>
  <c r="P369"/>
  <c r="BI366"/>
  <c r="BH366"/>
  <c r="BG366"/>
  <c r="BE366"/>
  <c r="T366"/>
  <c r="R366"/>
  <c r="P366"/>
  <c r="BI362"/>
  <c r="BH362"/>
  <c r="BG362"/>
  <c r="BE362"/>
  <c r="T362"/>
  <c r="R362"/>
  <c r="P362"/>
  <c r="BI359"/>
  <c r="BH359"/>
  <c r="BG359"/>
  <c r="BE359"/>
  <c r="T359"/>
  <c r="R359"/>
  <c r="P359"/>
  <c r="BI357"/>
  <c r="BH357"/>
  <c r="BG357"/>
  <c r="BE357"/>
  <c r="T357"/>
  <c r="R357"/>
  <c r="P357"/>
  <c r="BI349"/>
  <c r="BH349"/>
  <c r="BG349"/>
  <c r="BE349"/>
  <c r="T349"/>
  <c r="R349"/>
  <c r="P349"/>
  <c r="BI346"/>
  <c r="BH346"/>
  <c r="BG346"/>
  <c r="BE346"/>
  <c r="T346"/>
  <c r="R346"/>
  <c r="P346"/>
  <c r="BI332"/>
  <c r="BH332"/>
  <c r="BG332"/>
  <c r="BE332"/>
  <c r="T332"/>
  <c r="R332"/>
  <c r="P332"/>
  <c r="BI318"/>
  <c r="BH318"/>
  <c r="BG318"/>
  <c r="BE318"/>
  <c r="T318"/>
  <c r="R318"/>
  <c r="P318"/>
  <c r="BI311"/>
  <c r="BH311"/>
  <c r="BG311"/>
  <c r="BE311"/>
  <c r="T311"/>
  <c r="R311"/>
  <c r="P311"/>
  <c r="BI305"/>
  <c r="BH305"/>
  <c r="BG305"/>
  <c r="BE305"/>
  <c r="T305"/>
  <c r="R305"/>
  <c r="P305"/>
  <c r="BI297"/>
  <c r="BH297"/>
  <c r="BG297"/>
  <c r="BE297"/>
  <c r="T297"/>
  <c r="R297"/>
  <c r="P297"/>
  <c r="BI283"/>
  <c r="BH283"/>
  <c r="BG283"/>
  <c r="BE283"/>
  <c r="T283"/>
  <c r="R283"/>
  <c r="P283"/>
  <c r="BI273"/>
  <c r="BH273"/>
  <c r="BG273"/>
  <c r="BE273"/>
  <c r="T273"/>
  <c r="R273"/>
  <c r="P273"/>
  <c r="BI263"/>
  <c r="BH263"/>
  <c r="BG263"/>
  <c r="BE263"/>
  <c r="T263"/>
  <c r="R263"/>
  <c r="P263"/>
  <c r="BI255"/>
  <c r="BH255"/>
  <c r="BG255"/>
  <c r="BE255"/>
  <c r="T255"/>
  <c r="R255"/>
  <c r="P255"/>
  <c r="BI239"/>
  <c r="BH239"/>
  <c r="BG239"/>
  <c r="BE239"/>
  <c r="T239"/>
  <c r="R239"/>
  <c r="P239"/>
  <c r="BI233"/>
  <c r="BH233"/>
  <c r="BG233"/>
  <c r="BE233"/>
  <c r="T233"/>
  <c r="R233"/>
  <c r="P233"/>
  <c r="BI217"/>
  <c r="BH217"/>
  <c r="BG217"/>
  <c r="BE217"/>
  <c r="T217"/>
  <c r="R217"/>
  <c r="P217"/>
  <c r="BI207"/>
  <c r="BH207"/>
  <c r="BG207"/>
  <c r="BE207"/>
  <c r="T207"/>
  <c r="R207"/>
  <c r="P207"/>
  <c r="BI205"/>
  <c r="BH205"/>
  <c r="BG205"/>
  <c r="BE205"/>
  <c r="T205"/>
  <c r="R205"/>
  <c r="P205"/>
  <c r="BI191"/>
  <c r="BH191"/>
  <c r="BG191"/>
  <c r="BE191"/>
  <c r="T191"/>
  <c r="R191"/>
  <c r="P191"/>
  <c r="BI177"/>
  <c r="BH177"/>
  <c r="BG177"/>
  <c r="BE177"/>
  <c r="T177"/>
  <c r="R177"/>
  <c r="P177"/>
  <c r="BI173"/>
  <c r="BH173"/>
  <c r="BG173"/>
  <c r="BE173"/>
  <c r="T173"/>
  <c r="R173"/>
  <c r="P173"/>
  <c r="BI167"/>
  <c r="BH167"/>
  <c r="BG167"/>
  <c r="BE167"/>
  <c r="T167"/>
  <c r="R167"/>
  <c r="P167"/>
  <c r="BI164"/>
  <c r="BH164"/>
  <c r="BG164"/>
  <c r="BE164"/>
  <c r="T164"/>
  <c r="R164"/>
  <c r="P164"/>
  <c r="BI161"/>
  <c r="BH161"/>
  <c r="BG161"/>
  <c r="BE161"/>
  <c r="T161"/>
  <c r="R161"/>
  <c r="P161"/>
  <c r="F152"/>
  <c r="E150"/>
  <c r="BI137"/>
  <c r="BH137"/>
  <c r="BG137"/>
  <c r="BE137"/>
  <c r="BI136"/>
  <c r="BH136"/>
  <c r="BG136"/>
  <c r="BF136"/>
  <c r="BE136"/>
  <c r="BI135"/>
  <c r="BH135"/>
  <c r="BG135"/>
  <c r="BF135"/>
  <c r="BE135"/>
  <c r="BI134"/>
  <c r="BH134"/>
  <c r="BG134"/>
  <c r="BF134"/>
  <c r="BE134"/>
  <c r="BI133"/>
  <c r="BH133"/>
  <c r="BG133"/>
  <c r="BF133"/>
  <c r="BE133"/>
  <c r="BI132"/>
  <c r="BH132"/>
  <c r="BG132"/>
  <c r="BF132"/>
  <c r="BE132"/>
  <c r="F89"/>
  <c r="E87"/>
  <c r="J24"/>
  <c r="E24"/>
  <c r="J155"/>
  <c r="J23"/>
  <c r="J21"/>
  <c r="E21"/>
  <c r="J154"/>
  <c r="J20"/>
  <c r="J18"/>
  <c r="E18"/>
  <c r="F155"/>
  <c r="J17"/>
  <c r="J15"/>
  <c r="E15"/>
  <c r="F91"/>
  <c r="J14"/>
  <c r="J12"/>
  <c r="J152"/>
  <c r="E7"/>
  <c r="E85"/>
  <c i="1"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J1724"/>
  <c r="J1708"/>
  <c r="BK1646"/>
  <c r="J1538"/>
  <c r="J1499"/>
  <c r="BK1487"/>
  <c r="J1469"/>
  <c r="J1441"/>
  <c r="BK1399"/>
  <c r="J1378"/>
  <c r="J1371"/>
  <c r="J1364"/>
  <c r="J1358"/>
  <c r="J1356"/>
  <c r="J1355"/>
  <c r="BK1354"/>
  <c r="J1348"/>
  <c r="J1336"/>
  <c r="BK1287"/>
  <c r="J1284"/>
  <c r="J1283"/>
  <c r="BK1271"/>
  <c r="J1255"/>
  <c r="J1240"/>
  <c r="BK1221"/>
  <c r="BK1217"/>
  <c r="J1193"/>
  <c r="BK1169"/>
  <c r="BK1161"/>
  <c r="BK1160"/>
  <c r="BK1147"/>
  <c r="J1134"/>
  <c r="J1112"/>
  <c r="J1106"/>
  <c r="BK1062"/>
  <c r="BK1055"/>
  <c r="J1033"/>
  <c r="BK1008"/>
  <c r="J991"/>
  <c r="BK984"/>
  <c r="J983"/>
  <c r="J978"/>
  <c r="J972"/>
  <c r="J958"/>
  <c r="J925"/>
  <c r="J922"/>
  <c r="BK916"/>
  <c r="J864"/>
  <c r="J859"/>
  <c r="BK854"/>
  <c r="BK839"/>
  <c r="BK828"/>
  <c r="J775"/>
  <c r="J768"/>
  <c r="J739"/>
  <c r="J704"/>
  <c r="J676"/>
  <c r="BK658"/>
  <c r="J649"/>
  <c r="J637"/>
  <c r="BK630"/>
  <c r="BK627"/>
  <c r="BK621"/>
  <c r="J609"/>
  <c r="J607"/>
  <c r="BK603"/>
  <c r="BK515"/>
  <c r="J512"/>
  <c r="BK467"/>
  <c r="J406"/>
  <c r="BK369"/>
  <c r="J357"/>
  <c r="J311"/>
  <c r="J255"/>
  <c r="J233"/>
  <c r="BK207"/>
  <c r="J173"/>
  <c r="BK161"/>
  <c r="BK1733"/>
  <c r="J1726"/>
  <c r="J1725"/>
  <c r="BK1721"/>
  <c r="J1644"/>
  <c r="J1628"/>
  <c r="BK1497"/>
  <c r="J1413"/>
  <c r="BK1392"/>
  <c r="BK1364"/>
  <c r="J1341"/>
  <c r="BK1319"/>
  <c r="J1303"/>
  <c r="J1299"/>
  <c r="BK1285"/>
  <c r="J1278"/>
  <c r="BK1219"/>
  <c r="J1217"/>
  <c r="BK1211"/>
  <c r="J1205"/>
  <c r="BK1193"/>
  <c r="J1184"/>
  <c r="J1176"/>
  <c r="J1159"/>
  <c r="BK1143"/>
  <c r="J1140"/>
  <c r="J1123"/>
  <c r="BK1116"/>
  <c r="J1094"/>
  <c r="J1080"/>
  <c r="BK1072"/>
  <c r="J1069"/>
  <c r="J1061"/>
  <c r="J1047"/>
  <c r="BK991"/>
  <c r="J989"/>
  <c r="BK988"/>
  <c r="J984"/>
  <c r="BK979"/>
  <c r="BK972"/>
  <c r="BK969"/>
  <c r="BK962"/>
  <c r="J959"/>
  <c r="J954"/>
  <c r="BK952"/>
  <c r="J951"/>
  <c r="BK946"/>
  <c r="BK931"/>
  <c r="J926"/>
  <c r="J923"/>
  <c r="BK919"/>
  <c r="BK861"/>
  <c r="J828"/>
  <c r="BK786"/>
  <c r="BK779"/>
  <c r="J771"/>
  <c r="BK714"/>
  <c r="BK682"/>
  <c r="J669"/>
  <c r="J667"/>
  <c r="J665"/>
  <c r="J660"/>
  <c r="BK653"/>
  <c r="BK641"/>
  <c r="BK628"/>
  <c r="J626"/>
  <c r="J621"/>
  <c r="BK620"/>
  <c r="J606"/>
  <c r="BK586"/>
  <c r="BK553"/>
  <c r="BK533"/>
  <c r="J504"/>
  <c r="BK479"/>
  <c r="J460"/>
  <c r="J458"/>
  <c r="J447"/>
  <c r="BK429"/>
  <c r="BK415"/>
  <c r="J409"/>
  <c r="BK379"/>
  <c r="J369"/>
  <c r="J366"/>
  <c r="BK349"/>
  <c r="BK332"/>
  <c r="BK239"/>
  <c r="BK233"/>
  <c r="BK1727"/>
  <c r="BK1678"/>
  <c r="BK1648"/>
  <c r="J1598"/>
  <c r="BK1489"/>
  <c r="J1487"/>
  <c r="BK1441"/>
  <c r="J1399"/>
  <c r="BK1385"/>
  <c r="BK1358"/>
  <c r="BK1337"/>
  <c r="BK1250"/>
  <c r="BK1205"/>
  <c r="BK1199"/>
  <c r="BK1176"/>
  <c r="BK1175"/>
  <c r="J1147"/>
  <c r="BK1140"/>
  <c r="J1062"/>
  <c r="BK1061"/>
  <c r="BK1025"/>
  <c r="BK1015"/>
  <c r="J1012"/>
  <c r="J1001"/>
  <c r="BK980"/>
  <c r="J970"/>
  <c r="J968"/>
  <c r="J966"/>
  <c r="BK964"/>
  <c r="J956"/>
  <c r="BK954"/>
  <c r="J919"/>
  <c r="J879"/>
  <c r="BK865"/>
  <c r="J854"/>
  <c r="BK842"/>
  <c r="J840"/>
  <c r="J836"/>
  <c r="BK835"/>
  <c r="BK783"/>
  <c r="J779"/>
  <c r="BK775"/>
  <c r="BK769"/>
  <c r="BK750"/>
  <c r="J731"/>
  <c r="BK717"/>
  <c r="BK704"/>
  <c r="BK685"/>
  <c r="J683"/>
  <c r="BK681"/>
  <c r="J677"/>
  <c r="J657"/>
  <c r="J653"/>
  <c r="BK645"/>
  <c r="J634"/>
  <c r="J630"/>
  <c r="BK626"/>
  <c r="BK616"/>
  <c r="BK607"/>
  <c r="BK604"/>
  <c r="BK578"/>
  <c r="BK534"/>
  <c r="J500"/>
  <c r="BK496"/>
  <c r="BK460"/>
  <c r="BK457"/>
  <c r="J441"/>
  <c r="J431"/>
  <c r="J429"/>
  <c r="J415"/>
  <c r="J396"/>
  <c r="BK359"/>
  <c r="BK318"/>
  <c r="J305"/>
  <c r="BK297"/>
  <c r="J263"/>
  <c r="J217"/>
  <c r="BK191"/>
  <c r="J164"/>
  <c r="J1735"/>
  <c r="J1733"/>
  <c r="BK1724"/>
  <c r="J1648"/>
  <c r="BK1644"/>
  <c r="BK1598"/>
  <c r="J1568"/>
  <c r="BK1538"/>
  <c r="BK1455"/>
  <c r="BK1344"/>
  <c r="BK1341"/>
  <c r="BK1328"/>
  <c r="J1316"/>
  <c r="BK1299"/>
  <c r="BK1266"/>
  <c r="J1264"/>
  <c r="J1245"/>
  <c r="J1235"/>
  <c r="BK1225"/>
  <c r="J1218"/>
  <c r="J1211"/>
  <c r="J1199"/>
  <c r="J1163"/>
  <c r="J1151"/>
  <c r="BK1088"/>
  <c r="BK1080"/>
  <c r="J1070"/>
  <c r="BK1065"/>
  <c r="BK1063"/>
  <c r="BK1049"/>
  <c r="J1025"/>
  <c r="J1008"/>
  <c r="BK995"/>
  <c r="J988"/>
  <c r="J980"/>
  <c r="BK966"/>
  <c r="BK961"/>
  <c r="BK956"/>
  <c r="J942"/>
  <c r="J932"/>
  <c r="BK923"/>
  <c r="J918"/>
  <c r="J916"/>
  <c r="J886"/>
  <c r="BK884"/>
  <c r="BK879"/>
  <c r="BK864"/>
  <c r="BK859"/>
  <c r="J841"/>
  <c r="BK840"/>
  <c r="J839"/>
  <c r="BK838"/>
  <c r="J837"/>
  <c r="BK836"/>
  <c r="J769"/>
  <c r="BK768"/>
  <c r="J758"/>
  <c r="BK739"/>
  <c r="J685"/>
  <c r="BK672"/>
  <c r="BK670"/>
  <c r="BK661"/>
  <c r="J658"/>
  <c r="BK657"/>
  <c r="BK634"/>
  <c r="J629"/>
  <c r="J627"/>
  <c r="J624"/>
  <c r="BK617"/>
  <c r="J603"/>
  <c r="BK598"/>
  <c r="J592"/>
  <c r="J565"/>
  <c r="J552"/>
  <c r="BK544"/>
  <c r="BK542"/>
  <c r="J534"/>
  <c r="J533"/>
  <c r="BK532"/>
  <c r="BK512"/>
  <c r="J492"/>
  <c r="J489"/>
  <c r="J475"/>
  <c r="BK458"/>
  <c r="BK447"/>
  <c r="BK441"/>
  <c r="BK428"/>
  <c r="BK413"/>
  <c r="BK406"/>
  <c r="BK386"/>
  <c r="J362"/>
  <c r="BK357"/>
  <c r="J207"/>
  <c r="J1721"/>
  <c r="J1646"/>
  <c r="BK1477"/>
  <c r="J1392"/>
  <c r="J1385"/>
  <c r="BK1355"/>
  <c r="J1354"/>
  <c r="BK1348"/>
  <c r="J1319"/>
  <c r="BK1316"/>
  <c r="J1293"/>
  <c r="BK1283"/>
  <c r="BK1259"/>
  <c r="BK1255"/>
  <c r="J1187"/>
  <c r="J1182"/>
  <c r="BK1126"/>
  <c r="BK1098"/>
  <c r="J1088"/>
  <c r="J1072"/>
  <c r="BK1047"/>
  <c r="J1015"/>
  <c r="BK1012"/>
  <c r="J1004"/>
  <c r="J995"/>
  <c r="J962"/>
  <c r="J953"/>
  <c r="BK951"/>
  <c r="J950"/>
  <c r="BK948"/>
  <c r="BK942"/>
  <c r="J930"/>
  <c r="BK925"/>
  <c r="BK922"/>
  <c r="BK886"/>
  <c r="J861"/>
  <c r="J842"/>
  <c r="J838"/>
  <c r="BK837"/>
  <c r="J832"/>
  <c r="J786"/>
  <c r="BK777"/>
  <c r="BK774"/>
  <c r="BK772"/>
  <c r="BK758"/>
  <c r="J750"/>
  <c r="BK720"/>
  <c r="BK696"/>
  <c r="BK677"/>
  <c r="J672"/>
  <c r="BK668"/>
  <c r="J661"/>
  <c r="BK660"/>
  <c r="J645"/>
  <c r="BK638"/>
  <c r="BK637"/>
  <c r="BK631"/>
  <c r="BK629"/>
  <c r="BK624"/>
  <c r="J615"/>
  <c r="BK606"/>
  <c r="J604"/>
  <c r="J602"/>
  <c r="J568"/>
  <c r="BK552"/>
  <c r="BK524"/>
  <c r="BK518"/>
  <c r="J516"/>
  <c r="J514"/>
  <c r="J479"/>
  <c r="BK471"/>
  <c r="J457"/>
  <c r="J456"/>
  <c r="BK437"/>
  <c r="J436"/>
  <c r="BK409"/>
  <c r="J379"/>
  <c r="J359"/>
  <c r="J349"/>
  <c r="BK346"/>
  <c r="BK305"/>
  <c r="BK283"/>
  <c r="BK255"/>
  <c r="BK173"/>
  <c r="J167"/>
  <c r="BK1735"/>
  <c r="BK1730"/>
  <c r="J1727"/>
  <c r="BK1726"/>
  <c r="J1678"/>
  <c r="BK1642"/>
  <c r="BK1568"/>
  <c r="BK1485"/>
  <c r="J1455"/>
  <c r="BK1413"/>
  <c r="BK1361"/>
  <c r="J1337"/>
  <c r="J1325"/>
  <c r="BK1278"/>
  <c r="J1271"/>
  <c r="J1266"/>
  <c r="J1250"/>
  <c r="J1219"/>
  <c r="BK1159"/>
  <c r="BK1151"/>
  <c r="BK1134"/>
  <c r="J1126"/>
  <c r="BK1123"/>
  <c r="J1116"/>
  <c r="BK1112"/>
  <c r="J1098"/>
  <c r="BK1069"/>
  <c r="J1055"/>
  <c r="BK1033"/>
  <c r="BK1001"/>
  <c r="J981"/>
  <c r="J979"/>
  <c r="BK970"/>
  <c r="J964"/>
  <c r="J961"/>
  <c r="J952"/>
  <c r="BK949"/>
  <c r="J948"/>
  <c r="J946"/>
  <c r="BK932"/>
  <c r="J890"/>
  <c r="J883"/>
  <c r="J865"/>
  <c r="J855"/>
  <c r="BK834"/>
  <c r="BK832"/>
  <c r="J804"/>
  <c r="J740"/>
  <c r="J717"/>
  <c r="BK686"/>
  <c r="J682"/>
  <c r="J681"/>
  <c r="J679"/>
  <c r="BK676"/>
  <c r="BK665"/>
  <c r="J641"/>
  <c r="J625"/>
  <c r="J620"/>
  <c r="BK619"/>
  <c r="BK615"/>
  <c r="BK609"/>
  <c r="BK605"/>
  <c r="J598"/>
  <c r="J578"/>
  <c r="J553"/>
  <c r="J524"/>
  <c r="BK508"/>
  <c r="BK489"/>
  <c r="BK483"/>
  <c r="BK475"/>
  <c r="BK436"/>
  <c r="BK434"/>
  <c r="J432"/>
  <c r="BK431"/>
  <c r="J428"/>
  <c r="J419"/>
  <c r="J382"/>
  <c r="J318"/>
  <c r="J273"/>
  <c r="BK263"/>
  <c r="J239"/>
  <c r="BK205"/>
  <c r="BK177"/>
  <c r="BK167"/>
  <c r="J161"/>
  <c r="J1730"/>
  <c r="BK1725"/>
  <c r="J1642"/>
  <c r="BK1628"/>
  <c r="BK1508"/>
  <c r="BK1499"/>
  <c r="J1489"/>
  <c r="J1485"/>
  <c r="J1477"/>
  <c r="J1427"/>
  <c r="BK1378"/>
  <c r="BK1371"/>
  <c r="BK1356"/>
  <c r="J1344"/>
  <c r="BK1336"/>
  <c r="BK1312"/>
  <c r="BK1293"/>
  <c r="J1287"/>
  <c r="J1285"/>
  <c r="BK1264"/>
  <c r="J1259"/>
  <c r="BK1245"/>
  <c r="BK1184"/>
  <c r="BK1182"/>
  <c r="J1175"/>
  <c r="J1169"/>
  <c r="BK1163"/>
  <c r="J1143"/>
  <c r="BK1094"/>
  <c r="BK1070"/>
  <c r="J1023"/>
  <c r="J987"/>
  <c r="BK978"/>
  <c r="BK968"/>
  <c r="BK959"/>
  <c r="BK950"/>
  <c r="BK930"/>
  <c r="BK926"/>
  <c r="BK918"/>
  <c r="J902"/>
  <c r="BK883"/>
  <c r="BK855"/>
  <c r="J835"/>
  <c r="J834"/>
  <c r="BK804"/>
  <c r="J772"/>
  <c r="BK721"/>
  <c r="J696"/>
  <c r="BK679"/>
  <c r="J670"/>
  <c r="BK667"/>
  <c r="J638"/>
  <c r="J631"/>
  <c r="BK625"/>
  <c r="J617"/>
  <c r="J616"/>
  <c r="J544"/>
  <c r="J542"/>
  <c r="J532"/>
  <c r="J518"/>
  <c r="BK514"/>
  <c r="BK504"/>
  <c r="J496"/>
  <c r="J483"/>
  <c r="BK463"/>
  <c r="BK456"/>
  <c r="J434"/>
  <c r="BK432"/>
  <c r="BK419"/>
  <c r="BK396"/>
  <c r="J386"/>
  <c r="J332"/>
  <c r="J297"/>
  <c r="BK273"/>
  <c r="J177"/>
  <c r="BK164"/>
  <c r="BK1708"/>
  <c r="J1508"/>
  <c r="J1497"/>
  <c r="BK1469"/>
  <c r="BK1427"/>
  <c r="J1361"/>
  <c r="J1328"/>
  <c r="BK1325"/>
  <c r="J1312"/>
  <c r="BK1303"/>
  <c r="BK1284"/>
  <c r="BK1240"/>
  <c r="BK1235"/>
  <c r="J1225"/>
  <c r="J1221"/>
  <c r="BK1218"/>
  <c r="BK1187"/>
  <c r="J1161"/>
  <c r="J1160"/>
  <c r="BK1106"/>
  <c r="J1065"/>
  <c r="J1063"/>
  <c r="J1049"/>
  <c r="BK1023"/>
  <c r="BK1004"/>
  <c r="BK989"/>
  <c r="BK987"/>
  <c r="BK983"/>
  <c r="BK981"/>
  <c r="J969"/>
  <c r="BK958"/>
  <c r="BK953"/>
  <c r="J949"/>
  <c r="J931"/>
  <c r="BK902"/>
  <c r="BK890"/>
  <c r="J884"/>
  <c r="BK841"/>
  <c r="J783"/>
  <c r="J777"/>
  <c r="J774"/>
  <c r="BK771"/>
  <c r="BK740"/>
  <c r="BK731"/>
  <c r="J721"/>
  <c r="J720"/>
  <c r="J714"/>
  <c r="J686"/>
  <c r="BK683"/>
  <c r="BK669"/>
  <c r="J668"/>
  <c r="BK649"/>
  <c r="J628"/>
  <c r="J619"/>
  <c r="J605"/>
  <c r="BK602"/>
  <c r="BK592"/>
  <c r="J586"/>
  <c r="BK568"/>
  <c r="BK565"/>
  <c r="BK516"/>
  <c r="J515"/>
  <c r="J508"/>
  <c r="BK500"/>
  <c r="BK492"/>
  <c r="J471"/>
  <c r="J467"/>
  <c r="J463"/>
  <c r="J437"/>
  <c r="J413"/>
  <c r="BK382"/>
  <c r="BK366"/>
  <c r="BK362"/>
  <c r="J346"/>
  <c r="BK311"/>
  <c r="J283"/>
  <c r="BK217"/>
  <c r="J205"/>
  <c r="J191"/>
  <c i="1" r="AS94"/>
  <c i="2" l="1" r="R160"/>
  <c r="T317"/>
  <c r="BK440"/>
  <c r="J440"/>
  <c r="J104"/>
  <c r="BK459"/>
  <c r="J459"/>
  <c r="J105"/>
  <c r="BK618"/>
  <c r="J618"/>
  <c r="J108"/>
  <c r="R671"/>
  <c r="T671"/>
  <c r="R1286"/>
  <c r="T176"/>
  <c r="T427"/>
  <c r="R435"/>
  <c r="BK517"/>
  <c r="J517"/>
  <c r="J106"/>
  <c r="BK608"/>
  <c r="J608"/>
  <c r="J107"/>
  <c r="P671"/>
  <c r="P1357"/>
  <c r="R176"/>
  <c r="R427"/>
  <c r="T435"/>
  <c r="P517"/>
  <c r="P608"/>
  <c r="BK671"/>
  <c r="J671"/>
  <c r="J109"/>
  <c r="T770"/>
  <c r="P971"/>
  <c r="T971"/>
  <c r="P982"/>
  <c r="T982"/>
  <c r="BK1071"/>
  <c r="J1071"/>
  <c r="J117"/>
  <c r="P1162"/>
  <c r="R1220"/>
  <c r="P1286"/>
  <c r="BK1507"/>
  <c r="J1507"/>
  <c r="J122"/>
  <c r="P1507"/>
  <c r="R1507"/>
  <c r="BK176"/>
  <c r="J176"/>
  <c r="J99"/>
  <c r="BK427"/>
  <c r="J427"/>
  <c r="J101"/>
  <c r="P440"/>
  <c r="R517"/>
  <c r="R608"/>
  <c r="BK684"/>
  <c r="J684"/>
  <c r="J110"/>
  <c r="T684"/>
  <c r="BK955"/>
  <c r="J955"/>
  <c r="J112"/>
  <c r="R971"/>
  <c r="BK982"/>
  <c r="J982"/>
  <c r="J114"/>
  <c r="R982"/>
  <c r="T1507"/>
  <c r="P176"/>
  <c r="P427"/>
  <c r="P435"/>
  <c r="T517"/>
  <c r="T608"/>
  <c r="BK770"/>
  <c r="J770"/>
  <c r="J111"/>
  <c r="R955"/>
  <c r="R990"/>
  <c r="R1071"/>
  <c r="T1162"/>
  <c r="BK1286"/>
  <c r="J1286"/>
  <c r="J120"/>
  <c r="BK1720"/>
  <c r="J1720"/>
  <c r="J123"/>
  <c r="T160"/>
  <c r="T159"/>
  <c r="BK317"/>
  <c r="J317"/>
  <c r="J100"/>
  <c r="R440"/>
  <c r="T459"/>
  <c r="R618"/>
  <c r="P684"/>
  <c r="R684"/>
  <c r="P955"/>
  <c r="BK990"/>
  <c r="J990"/>
  <c r="J115"/>
  <c r="BK1064"/>
  <c r="J1064"/>
  <c r="J116"/>
  <c r="P1064"/>
  <c r="R1064"/>
  <c r="T1064"/>
  <c r="BK1162"/>
  <c r="J1162"/>
  <c r="J118"/>
  <c r="P1220"/>
  <c r="BK1357"/>
  <c r="J1357"/>
  <c r="J121"/>
  <c r="P1720"/>
  <c r="P160"/>
  <c r="R317"/>
  <c r="BK435"/>
  <c r="J435"/>
  <c r="J102"/>
  <c r="R459"/>
  <c r="P618"/>
  <c r="R770"/>
  <c r="BK971"/>
  <c r="J971"/>
  <c r="J113"/>
  <c r="T990"/>
  <c r="P1071"/>
  <c r="R1162"/>
  <c r="T1220"/>
  <c r="T1286"/>
  <c r="R1720"/>
  <c r="BK160"/>
  <c r="J160"/>
  <c r="J98"/>
  <c r="P317"/>
  <c r="T440"/>
  <c r="P459"/>
  <c r="T618"/>
  <c r="P770"/>
  <c r="T955"/>
  <c r="P990"/>
  <c r="T1071"/>
  <c r="BK1220"/>
  <c r="J1220"/>
  <c r="J119"/>
  <c r="R1357"/>
  <c r="T1357"/>
  <c r="T1720"/>
  <c r="F154"/>
  <c r="BF386"/>
  <c r="BF406"/>
  <c r="BF428"/>
  <c r="BF431"/>
  <c r="BF456"/>
  <c r="BF479"/>
  <c r="BF533"/>
  <c r="BF534"/>
  <c r="BF607"/>
  <c r="BF615"/>
  <c r="BF620"/>
  <c r="BF621"/>
  <c r="BF634"/>
  <c r="BF638"/>
  <c r="BF660"/>
  <c r="BF665"/>
  <c r="BF672"/>
  <c r="BF828"/>
  <c r="BF918"/>
  <c r="BF923"/>
  <c r="BF950"/>
  <c r="BF951"/>
  <c r="BF962"/>
  <c r="BF970"/>
  <c r="BF979"/>
  <c r="BF1033"/>
  <c r="BF1072"/>
  <c r="BF1112"/>
  <c r="BF1143"/>
  <c r="BF1147"/>
  <c r="BF1175"/>
  <c r="BF1176"/>
  <c r="BF1245"/>
  <c r="BF1250"/>
  <c r="BF1336"/>
  <c r="BF1341"/>
  <c r="BF1354"/>
  <c r="BF1355"/>
  <c r="BF1413"/>
  <c r="BF1485"/>
  <c r="BF1538"/>
  <c r="BF1644"/>
  <c r="BF1730"/>
  <c r="BF1733"/>
  <c r="BF217"/>
  <c r="BF379"/>
  <c r="BF413"/>
  <c r="BF429"/>
  <c r="BF489"/>
  <c r="BF592"/>
  <c r="BF603"/>
  <c r="BF604"/>
  <c r="BF606"/>
  <c r="BF627"/>
  <c r="BF628"/>
  <c r="BF645"/>
  <c r="BF714"/>
  <c r="BF750"/>
  <c r="BF758"/>
  <c r="BF774"/>
  <c r="BF836"/>
  <c r="BF837"/>
  <c r="BF838"/>
  <c r="BF859"/>
  <c r="BF864"/>
  <c r="BF886"/>
  <c r="BF942"/>
  <c r="BF946"/>
  <c r="BF956"/>
  <c r="BF964"/>
  <c r="BF1001"/>
  <c r="BF1008"/>
  <c r="BF1025"/>
  <c r="BF1047"/>
  <c r="BF1049"/>
  <c r="BF1061"/>
  <c r="BF1065"/>
  <c r="BF1159"/>
  <c r="BF1193"/>
  <c r="BF1199"/>
  <c r="BF1221"/>
  <c r="BF1225"/>
  <c r="BF1325"/>
  <c r="BF1361"/>
  <c r="BF1392"/>
  <c r="BF1568"/>
  <c r="BF1646"/>
  <c r="BF1678"/>
  <c r="BF1721"/>
  <c r="J92"/>
  <c r="E148"/>
  <c r="BF191"/>
  <c r="BF305"/>
  <c r="BF441"/>
  <c r="BF512"/>
  <c r="BF515"/>
  <c r="BF542"/>
  <c r="BF544"/>
  <c r="BF602"/>
  <c r="BF629"/>
  <c r="BF657"/>
  <c r="BF658"/>
  <c r="BF670"/>
  <c r="BF683"/>
  <c r="BF731"/>
  <c r="BF768"/>
  <c r="BF777"/>
  <c r="BF779"/>
  <c r="BF783"/>
  <c r="BF841"/>
  <c r="BF861"/>
  <c r="BF916"/>
  <c r="BF922"/>
  <c r="BF925"/>
  <c r="BF953"/>
  <c r="BF954"/>
  <c r="BF984"/>
  <c r="BF987"/>
  <c r="BF989"/>
  <c r="BF991"/>
  <c r="BF1012"/>
  <c r="BF1023"/>
  <c r="BF1088"/>
  <c r="BF1184"/>
  <c r="BF1235"/>
  <c r="BF1259"/>
  <c r="BF1284"/>
  <c r="BF1285"/>
  <c r="BF1299"/>
  <c r="BF1344"/>
  <c r="BF1348"/>
  <c r="BF1356"/>
  <c r="BF1497"/>
  <c r="BF1708"/>
  <c r="BF1724"/>
  <c r="J89"/>
  <c r="J91"/>
  <c r="BF161"/>
  <c r="BF177"/>
  <c r="BF207"/>
  <c r="BF263"/>
  <c r="BF318"/>
  <c r="BF396"/>
  <c r="BF415"/>
  <c r="BF500"/>
  <c r="BF508"/>
  <c r="BF616"/>
  <c r="BF617"/>
  <c r="BF626"/>
  <c r="BF679"/>
  <c r="BF681"/>
  <c r="BF685"/>
  <c r="BF704"/>
  <c r="BF739"/>
  <c r="BF769"/>
  <c r="BF840"/>
  <c r="BF855"/>
  <c r="BF959"/>
  <c r="BF968"/>
  <c r="BF972"/>
  <c r="BF978"/>
  <c r="BF983"/>
  <c r="BF1055"/>
  <c r="BF1063"/>
  <c r="BF1069"/>
  <c r="BF1123"/>
  <c r="BF1217"/>
  <c r="BF1266"/>
  <c r="BF1337"/>
  <c r="BF1358"/>
  <c r="BF1371"/>
  <c r="BF1441"/>
  <c r="BF1499"/>
  <c r="BF1598"/>
  <c r="BF1628"/>
  <c r="BF1727"/>
  <c r="F92"/>
  <c r="BF167"/>
  <c r="BF239"/>
  <c r="BF273"/>
  <c r="BF311"/>
  <c r="BF432"/>
  <c r="BF434"/>
  <c r="BF436"/>
  <c r="BF463"/>
  <c r="BF496"/>
  <c r="BF568"/>
  <c r="BF641"/>
  <c r="BF649"/>
  <c r="BF668"/>
  <c r="BF696"/>
  <c r="BF721"/>
  <c r="BF740"/>
  <c r="BF771"/>
  <c r="BF804"/>
  <c r="BF835"/>
  <c r="BF919"/>
  <c r="BF949"/>
  <c r="BF969"/>
  <c r="BF1094"/>
  <c r="BF1126"/>
  <c r="BF1134"/>
  <c r="BF1187"/>
  <c r="BF1219"/>
  <c r="BF1278"/>
  <c r="BF1283"/>
  <c r="BF1287"/>
  <c r="BF1385"/>
  <c r="BF1399"/>
  <c r="BF1469"/>
  <c r="BF1487"/>
  <c r="BF1489"/>
  <c r="BF233"/>
  <c r="BF332"/>
  <c r="BF349"/>
  <c r="BF362"/>
  <c r="BF366"/>
  <c r="BF369"/>
  <c r="BF382"/>
  <c r="BF409"/>
  <c r="BF447"/>
  <c r="BF483"/>
  <c r="BF514"/>
  <c r="BF516"/>
  <c r="BF532"/>
  <c r="BF552"/>
  <c r="BF565"/>
  <c r="BF605"/>
  <c r="BF624"/>
  <c r="BF661"/>
  <c r="BF720"/>
  <c r="BF890"/>
  <c r="BF926"/>
  <c r="BF958"/>
  <c r="BF1004"/>
  <c r="BF1080"/>
  <c r="BF1098"/>
  <c r="BF1106"/>
  <c r="BF1116"/>
  <c r="BF1151"/>
  <c r="BF1160"/>
  <c r="BF1211"/>
  <c r="BF1218"/>
  <c r="BF1271"/>
  <c r="BF1293"/>
  <c r="BF1303"/>
  <c r="BF1328"/>
  <c r="BF1364"/>
  <c r="BF1735"/>
  <c r="BF173"/>
  <c r="BF205"/>
  <c r="BF255"/>
  <c r="BF283"/>
  <c r="BF359"/>
  <c r="BF437"/>
  <c r="BF467"/>
  <c r="BF471"/>
  <c r="BF492"/>
  <c r="BF598"/>
  <c r="BF609"/>
  <c r="BF630"/>
  <c r="BF631"/>
  <c r="BF637"/>
  <c r="BF676"/>
  <c r="BF677"/>
  <c r="BF717"/>
  <c r="BF775"/>
  <c r="BF832"/>
  <c r="BF834"/>
  <c r="BF839"/>
  <c r="BF842"/>
  <c r="BF854"/>
  <c r="BF865"/>
  <c r="BF883"/>
  <c r="BF902"/>
  <c r="BF981"/>
  <c r="BF1062"/>
  <c r="BF1161"/>
  <c r="BF1163"/>
  <c r="BF1169"/>
  <c r="BF1240"/>
  <c r="BF1255"/>
  <c r="BF1264"/>
  <c r="BF1312"/>
  <c r="BF1378"/>
  <c r="BF1427"/>
  <c r="BF1455"/>
  <c r="BF1508"/>
  <c r="BF1648"/>
  <c r="BF164"/>
  <c r="BF297"/>
  <c r="BF346"/>
  <c r="BF357"/>
  <c r="BF419"/>
  <c r="BF457"/>
  <c r="BF458"/>
  <c r="BF460"/>
  <c r="BF475"/>
  <c r="BF504"/>
  <c r="BF518"/>
  <c r="BF524"/>
  <c r="BF553"/>
  <c r="BF578"/>
  <c r="BF586"/>
  <c r="BF619"/>
  <c r="BF625"/>
  <c r="BF653"/>
  <c r="BF667"/>
  <c r="BF669"/>
  <c r="BF682"/>
  <c r="BF686"/>
  <c r="BF772"/>
  <c r="BF786"/>
  <c r="BF879"/>
  <c r="BF884"/>
  <c r="BF930"/>
  <c r="BF931"/>
  <c r="BF932"/>
  <c r="BF948"/>
  <c r="BF952"/>
  <c r="BF961"/>
  <c r="BF966"/>
  <c r="BF980"/>
  <c r="BF988"/>
  <c r="BF995"/>
  <c r="BF1015"/>
  <c r="BF1070"/>
  <c r="BF1140"/>
  <c r="BF1182"/>
  <c r="BF1205"/>
  <c r="BF1316"/>
  <c r="BF1319"/>
  <c r="BF1477"/>
  <c r="BF1642"/>
  <c r="BF1725"/>
  <c r="BF1726"/>
  <c r="BK1729"/>
  <c r="J1729"/>
  <c r="J125"/>
  <c r="BK1732"/>
  <c r="J1732"/>
  <c r="J127"/>
  <c r="BK1734"/>
  <c r="J1734"/>
  <c r="J128"/>
  <c r="F39"/>
  <c i="1" r="BD95"/>
  <c r="BD94"/>
  <c r="W36"/>
  <c i="2" r="F35"/>
  <c i="1" r="AZ95"/>
  <c r="AZ94"/>
  <c i="2" r="F37"/>
  <c i="1" r="BB95"/>
  <c r="BB94"/>
  <c r="AX94"/>
  <c i="2" r="F38"/>
  <c i="1" r="BC95"/>
  <c r="BC94"/>
  <c r="AY94"/>
  <c i="2" r="J35"/>
  <c i="1" r="AV95"/>
  <c i="2" l="1" r="P439"/>
  <c r="T439"/>
  <c r="T158"/>
  <c r="R439"/>
  <c r="P159"/>
  <c r="P158"/>
  <c i="1" r="AU95"/>
  <c i="2" r="R159"/>
  <c r="R158"/>
  <c r="BK439"/>
  <c r="J439"/>
  <c r="J103"/>
  <c r="BK159"/>
  <c r="BK158"/>
  <c r="J158"/>
  <c r="J96"/>
  <c r="J30"/>
  <c r="BK1728"/>
  <c r="J1728"/>
  <c r="J124"/>
  <c r="BK1731"/>
  <c r="J1731"/>
  <c r="J126"/>
  <c i="1" r="AU94"/>
  <c r="AV94"/>
  <c r="W34"/>
  <c r="W35"/>
  <c i="2" l="1" r="J159"/>
  <c r="J97"/>
  <c r="J137"/>
  <c r="J131"/>
  <c r="J31"/>
  <c r="J32"/>
  <c i="1" r="AG95"/>
  <c r="AG94"/>
  <c r="AG99"/>
  <c r="CD99"/>
  <c i="2" l="1" r="BF137"/>
  <c r="J139"/>
  <c i="1" r="AV99"/>
  <c r="BY99"/>
  <c r="AK26"/>
  <c i="2" r="J36"/>
  <c i="1" r="AW95"/>
  <c r="AT95"/>
  <c r="AN95"/>
  <c r="AG98"/>
  <c r="CD98"/>
  <c r="AG101"/>
  <c r="AV101"/>
  <c r="BY101"/>
  <c r="AG100"/>
  <c r="CD100"/>
  <c i="2" l="1" r="J41"/>
  <c i="1" r="CD101"/>
  <c r="W32"/>
  <c r="AG97"/>
  <c r="AK27"/>
  <c r="AV98"/>
  <c r="BY98"/>
  <c r="AN101"/>
  <c r="AN99"/>
  <c r="AV100"/>
  <c r="BY100"/>
  <c i="2" r="F36"/>
  <c i="1" r="BA95"/>
  <c r="BA94"/>
  <c r="W33"/>
  <c l="1" r="AK32"/>
  <c r="AK29"/>
  <c r="AN100"/>
  <c r="AN98"/>
  <c r="AG103"/>
  <c r="AW94"/>
  <c r="AK33"/>
  <c l="1" r="AK38"/>
  <c r="AN97"/>
  <c r="AT94"/>
  <c r="AN94"/>
  <c r="AN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<sst xmlns="http://schemas.openxmlformats.org/spreadsheetml/2006/main">
  <si>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</si>
  <si>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</si>
  <si>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</si>
  <si>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</si>
  <si>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</si>
  <si>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{e331f5b3-22f0-4eea-98b2-19f7bf8bc9df}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</si>
  <si>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</si>
  <si>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</si>
  <si>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</si>
  <si>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</si>
  <si>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</si>
  <si>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</si>
  <si>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</si>
  <si>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</si>
  <si>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</si>
  <si>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</si>
  <si>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</si>
  <si>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</si>
  <si>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</si>
  <si>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</si>
  <si>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</si>
  <si>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</si>
  <si>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</si>
  <si>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31. 10. 2020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</si>
  <si>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</si>
  <si>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</si>
  <si>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</si>
  <si>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</si>
  <si>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</si>
  <si>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</si>
  <si>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</si>
  <si>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</si>
  <si>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</si>
  <si>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</si>
  <si>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</si>
  <si>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</si>
  <si>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</si>
  <si>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</si>
  <si>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</si>
  <si>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</si>
  <si>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</si>
  <si>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</si>
  <si>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</si>
  <si>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</si>
  <si>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</si>
  <si>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</si>
  <si>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</si>
  <si>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</si>
  <si>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</si>
  <si>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</si>
  <si>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</si>
  <si>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</si>
  <si>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</si>
  <si>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</si>
  <si>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</si>
  <si>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</si>
  <si>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</si>
  <si>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</si>
  <si>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</si>
  <si>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</si>
  <si>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</si>
  <si>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</si>
  <si>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</si>
  <si>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</si>
  <si>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</si>
  <si>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</si>
  <si>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</si>
  <si>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</si>
  <si>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</si>
  <si>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</si>
  <si>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</si>
  <si>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</si>
  <si>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</si>
  <si>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</si>
  <si>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</si>
  <si>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</si>
  <si>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</si>
  <si>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</si>
  <si>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</si>
  <si>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</si>
  <si>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Bělohorská 110, dveře č.4</t>
  </si>
  <si>
    <t>STA</t>
  </si>
  <si>
    <t>1</t>
  </si>
  <si>
    <t>{6f9d9640-66fd-468b-8d41-f614eda5f894}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</si>
  <si>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</si>
  <si>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</si>
  <si>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</si>
  <si>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</si>
  <si>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</si>
  <si>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</si>
  <si>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</si>
  <si>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</si>
  <si>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</si>
  <si>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</si>
  <si>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</si>
  <si>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04 - Bělohorská 110, dveře č.4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</si>
  <si>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</si>
  <si>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</si>
  <si>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</si>
  <si>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</si>
  <si>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</si>
  <si>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</si>
  <si>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</si>
  <si>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</si>
  <si>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</si>
  <si>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</si>
  <si>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</si>
  <si>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</si>
  <si>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</si>
  <si>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</si>
  <si>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</si>
  <si>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</si>
  <si>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</si>
  <si>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</si>
  <si>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</si>
  <si>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</si>
  <si>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</si>
  <si>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</si>
  <si>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</si>
  <si>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</si>
  <si>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</si>
  <si>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</si>
  <si>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</si>
  <si>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</si>
  <si>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</si>
  <si>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</si>
  <si>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</si>
  <si>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</si>
  <si>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</si>
  <si>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M - Práce a dodávky M</t>
  </si>
  <si>
    <t xml:space="preserve">    58-M - Revize vyhrazených technických zařízení</t>
  </si>
  <si>
    <t>VRN - Vedlejší rozpočtové náklady</t>
  </si>
  <si>
    <t xml:space="preserve">    VRN3 - Zařízení staveniště</t>
  </si>
  <si>
    <t xml:space="preserve">    VRN7 - Provozní vlivy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</si>
  <si>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</si>
  <si>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</si>
  <si>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</si>
  <si>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</si>
  <si>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</si>
  <si>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</si>
  <si>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</si>
  <si>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</si>
  <si>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</si>
  <si>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</si>
  <si>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</si>
  <si>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</si>
  <si>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</si>
  <si>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</si>
  <si>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</si>
  <si>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</si>
  <si>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</si>
  <si>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</si>
  <si>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</si>
  <si>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</si>
  <si>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</si>
  <si>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</si>
  <si>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</si>
  <si>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</si>
  <si>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</si>
  <si>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</si>
  <si>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</si>
  <si>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</si>
  <si>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83</t>
  </si>
  <si>
    <t>K</t>
  </si>
  <si>
    <t>340238212</t>
  </si>
  <si>
    <t>Zazdívka otvorů v příčkách nebo stěnách plochy do 1 m2 cihlami plnými tl přes 100 mm</t>
  </si>
  <si>
    <t>m2</t>
  </si>
  <si>
    <t>4</t>
  </si>
  <si>
    <t>-229560979</t>
  </si>
  <si>
    <t>VV</t>
  </si>
  <si>
    <t>Okno WC a koupelna</t>
  </si>
  <si>
    <t>2*0,6*0,8</t>
  </si>
  <si>
    <t>104</t>
  </si>
  <si>
    <t>340239211</t>
  </si>
  <si>
    <t>Zazdívka otvorů v příčkách nebo stěnách plochy do 4 m2 cihlami plnými tl do 100 mm</t>
  </si>
  <si>
    <t>1795368936</t>
  </si>
  <si>
    <t>Pro zazdění dveří mezi obýv. pokojem a kuchyní</t>
  </si>
  <si>
    <t>1,7*2,3</t>
  </si>
  <si>
    <t>322</t>
  </si>
  <si>
    <t>342291121</t>
  </si>
  <si>
    <t>Ukotvení příček k cihelným konstrukcím plochými kotvami</t>
  </si>
  <si>
    <t>m</t>
  </si>
  <si>
    <t>-278287060</t>
  </si>
  <si>
    <t>Mezi obývacím pokojem a kuchyní - zazdění dveří</t>
  </si>
  <si>
    <t>2,3*2</t>
  </si>
  <si>
    <t>Spíž - vyrovnání zdiva</t>
  </si>
  <si>
    <t>3*2</t>
  </si>
  <si>
    <t>Součet</t>
  </si>
  <si>
    <t>323</t>
  </si>
  <si>
    <t>346244354</t>
  </si>
  <si>
    <t>Obezdívka koupelnových van ploch rovných tl 100 mm z pórobetonových přesných tvárnic</t>
  </si>
  <si>
    <t>1083928437</t>
  </si>
  <si>
    <t>Sprchová vanička</t>
  </si>
  <si>
    <t>4*0,8*0,12</t>
  </si>
  <si>
    <t>6</t>
  </si>
  <si>
    <t>Úpravy povrchů, podlahy a osazování výplní</t>
  </si>
  <si>
    <t>611131121</t>
  </si>
  <si>
    <t>Penetrační disperzní nátěr vnitřních stropů nanášený ručně</t>
  </si>
  <si>
    <t>-704915452</t>
  </si>
  <si>
    <t>Předsíň</t>
  </si>
  <si>
    <t>1,467*5,839</t>
  </si>
  <si>
    <t>Kuchyně</t>
  </si>
  <si>
    <t>5,159*2,848+0,63*0,562+0,386*1</t>
  </si>
  <si>
    <t>WC</t>
  </si>
  <si>
    <t>1,937*0,866</t>
  </si>
  <si>
    <t>Koupelna</t>
  </si>
  <si>
    <t>1,808*1,579+0,1*0,702</t>
  </si>
  <si>
    <t>Ložnice</t>
  </si>
  <si>
    <t>3,186*4,183</t>
  </si>
  <si>
    <t>Obývací pokoj</t>
  </si>
  <si>
    <t>4,738*4,154+0,15*2,099+0,392*1</t>
  </si>
  <si>
    <t>611311131</t>
  </si>
  <si>
    <t>Potažení vnitřních rovných stropů vápenným štukem tloušťky do 3 mm</t>
  </si>
  <si>
    <t>-1146669139</t>
  </si>
  <si>
    <t>341</t>
  </si>
  <si>
    <t>611315111</t>
  </si>
  <si>
    <t>Vápenná hladká omítka rýh ve stropech šířky do 150 mm</t>
  </si>
  <si>
    <t>1274427763</t>
  </si>
  <si>
    <t>12*0,1</t>
  </si>
  <si>
    <t>324</t>
  </si>
  <si>
    <t>612131101</t>
  </si>
  <si>
    <t>Cementový postřik vnitřních stěn nanášený celoplošně ručně</t>
  </si>
  <si>
    <t>-706682516</t>
  </si>
  <si>
    <t>2*2,6*2</t>
  </si>
  <si>
    <t>Pod nové obklady</t>
  </si>
  <si>
    <t>19,907</t>
  </si>
  <si>
    <t>Kuchyň po původním obkladu</t>
  </si>
  <si>
    <t>0,45*(2,95+2,4)</t>
  </si>
  <si>
    <t>Po oknech na WC a v koupelně</t>
  </si>
  <si>
    <t>0,6*0,8*2</t>
  </si>
  <si>
    <t>612131121</t>
  </si>
  <si>
    <t>Penetrační disperzní nátěr vnitřních stěn nanášený ručně</t>
  </si>
  <si>
    <t>874777177</t>
  </si>
  <si>
    <t>(5,839*2+1,467*2)*3,014-0,8*2*4-0,7*2*2</t>
  </si>
  <si>
    <t>(1,937*2+0,866*2)*2,997-0,7*2</t>
  </si>
  <si>
    <t>(1,808*2+1,579*2)*3,005-0,7*2</t>
  </si>
  <si>
    <t>(3,186*2+4,183*2)*3,074-2,079*1,426-0,715*2,128-0,8*2+0,15*(2,079+1,426*2)+0,15*(0,715+2,128*2)</t>
  </si>
  <si>
    <t>Obývací popkoj</t>
  </si>
  <si>
    <t>(4,154*2+4,738*2+0,392*2)*2,851-0,8*2-2,099*1,451+0,3*(2,099+1,451*2+1,019*2)</t>
  </si>
  <si>
    <t>(2,848*2+5,195*2+0,386*2)*2,818+0,63*2*2,5+0,562*2,5+0,15*(2,084+1,434*2)-2,084*1,434-0,8*2</t>
  </si>
  <si>
    <t>Odpočet obklady</t>
  </si>
  <si>
    <t>-19,907</t>
  </si>
  <si>
    <t>325</t>
  </si>
  <si>
    <t>612142001</t>
  </si>
  <si>
    <t>Potažení vnitřních stěn sklovláknitým pletivem vtlačeným do tenkovrstvé hmoty</t>
  </si>
  <si>
    <t>659473553</t>
  </si>
  <si>
    <t>2*0,8*1</t>
  </si>
  <si>
    <t>612311131</t>
  </si>
  <si>
    <t>Potažení vnitřních stěn vápenným štukem tloušťky do 3 mm</t>
  </si>
  <si>
    <t>-189843460</t>
  </si>
  <si>
    <t>326</t>
  </si>
  <si>
    <t>612315111</t>
  </si>
  <si>
    <t>Vápenná hladká omítka rýh ve stěnách šířky do 150 mm</t>
  </si>
  <si>
    <t>-977418464</t>
  </si>
  <si>
    <t>Kanalizace připojovací</t>
  </si>
  <si>
    <t>9*0,15</t>
  </si>
  <si>
    <t>Vodovod</t>
  </si>
  <si>
    <t>13*0,2</t>
  </si>
  <si>
    <t>Elektro</t>
  </si>
  <si>
    <t>100*0,1</t>
  </si>
  <si>
    <t>327</t>
  </si>
  <si>
    <t>612321121</t>
  </si>
  <si>
    <t>Vápenocementová omítka hladká jednovrstvá vnitřních stěn nanášená ručně</t>
  </si>
  <si>
    <t>-580175645</t>
  </si>
  <si>
    <t>328</t>
  </si>
  <si>
    <t>612325211</t>
  </si>
  <si>
    <t>Vápenocementová hladká omítka malých ploch do 0,09 m2 na stěnách</t>
  </si>
  <si>
    <t>kus</t>
  </si>
  <si>
    <t>1028973648</t>
  </si>
  <si>
    <t>Připojení na stoupačku sprchy s umyvadlem</t>
  </si>
  <si>
    <t>Připojení na stoupačku odpadu z kuchyně</t>
  </si>
  <si>
    <t>Připojení WC na stoupačku</t>
  </si>
  <si>
    <t>Prostupy pro elektro</t>
  </si>
  <si>
    <t>8</t>
  </si>
  <si>
    <t>619991001</t>
  </si>
  <si>
    <t>Zakrytí podlah fólií přilepenou lepící páskou</t>
  </si>
  <si>
    <t>-872492714</t>
  </si>
  <si>
    <t>9</t>
  </si>
  <si>
    <t>629991011</t>
  </si>
  <si>
    <t>Zakrytí výplní otvorů a svislých ploch fólií přilepenou lepící páskou</t>
  </si>
  <si>
    <t>-87435225</t>
  </si>
  <si>
    <t>Ložnice -okno a balkonové dveře včetně parapetu</t>
  </si>
  <si>
    <t>2,079*1,7+0,715*2,3</t>
  </si>
  <si>
    <t>2,099*1,7</t>
  </si>
  <si>
    <t>2,084*1,7</t>
  </si>
  <si>
    <t>10</t>
  </si>
  <si>
    <t>642944121</t>
  </si>
  <si>
    <t>Osazování ocelových zárubní dodatečné pl do 2,5 m2</t>
  </si>
  <si>
    <t>-760702350</t>
  </si>
  <si>
    <t xml:space="preserve"> WC</t>
  </si>
  <si>
    <t>13</t>
  </si>
  <si>
    <t>M</t>
  </si>
  <si>
    <t>55331486</t>
  </si>
  <si>
    <t>zárubeň jednokřídlá ocelová pro zdění tl stěny 110-150mm rozměru 700/1970, 2100mm</t>
  </si>
  <si>
    <t>1946066420</t>
  </si>
  <si>
    <t>Ostatní konstrukce a práce, bourání</t>
  </si>
  <si>
    <t>5</t>
  </si>
  <si>
    <t>949101111</t>
  </si>
  <si>
    <t>Lešení pomocné pro objekty pozemních staveb s lešeňovou podlahou v do 1,9 m zatížení do 150 kg/m2</t>
  </si>
  <si>
    <t>-2035012864</t>
  </si>
  <si>
    <t>952901111</t>
  </si>
  <si>
    <t>Vyčištění budov bytové a občanské výstavby při výšce podlaží do 4 m</t>
  </si>
  <si>
    <t>256107537</t>
  </si>
  <si>
    <t>7</t>
  </si>
  <si>
    <t>952902021</t>
  </si>
  <si>
    <t>Čištění budov zametení hladkých podlah</t>
  </si>
  <si>
    <t>-576597269</t>
  </si>
  <si>
    <t>Společné prostory dny x plocha</t>
  </si>
  <si>
    <t>40*100</t>
  </si>
  <si>
    <t>331</t>
  </si>
  <si>
    <t>965046111</t>
  </si>
  <si>
    <t>Broušení stávajících betonových podlah úběr do 3 mm</t>
  </si>
  <si>
    <t>794713523</t>
  </si>
  <si>
    <t>332</t>
  </si>
  <si>
    <t>965046119</t>
  </si>
  <si>
    <t>Příplatek k broušení stávajících betonových podlah za každý další 1 mm úběru</t>
  </si>
  <si>
    <t>1019038743</t>
  </si>
  <si>
    <t>13,168</t>
  </si>
  <si>
    <t>84</t>
  </si>
  <si>
    <t>968062354</t>
  </si>
  <si>
    <t>Vybourání dřevěných rámů oken dvojitých včetně křídel pl do 1 m2</t>
  </si>
  <si>
    <t>2121870312</t>
  </si>
  <si>
    <t>WC a koupelna</t>
  </si>
  <si>
    <t>0,4*0,6*2</t>
  </si>
  <si>
    <t>16</t>
  </si>
  <si>
    <t>968072455</t>
  </si>
  <si>
    <t>Vybourání kovových dveřních zárubní pl do 2 m2</t>
  </si>
  <si>
    <t>-651592563</t>
  </si>
  <si>
    <t>Koupelna, WC</t>
  </si>
  <si>
    <t>0,65*2*2</t>
  </si>
  <si>
    <t>24</t>
  </si>
  <si>
    <t>968072456</t>
  </si>
  <si>
    <t>Vybourání kovových dveřních zárubní pl přes 2 m2</t>
  </si>
  <si>
    <t>746582724</t>
  </si>
  <si>
    <t>Mezi obývacím pokojem a kuchyní</t>
  </si>
  <si>
    <t>1,5*2,2</t>
  </si>
  <si>
    <t>343</t>
  </si>
  <si>
    <t>971033231</t>
  </si>
  <si>
    <t>Vybourání otvorů ve zdivu cihelném pl do 0,0225 m2 na MVC nebo MV tl do 150 mm</t>
  </si>
  <si>
    <t>757581396</t>
  </si>
  <si>
    <t>Otvory pro elektro</t>
  </si>
  <si>
    <t>333</t>
  </si>
  <si>
    <t>973032616</t>
  </si>
  <si>
    <t>Vysekání kapes ve zdivu z dutých cihel nebo tvárnic do 10x100x50 mm</t>
  </si>
  <si>
    <t>-349491927</t>
  </si>
  <si>
    <t>Krabice elektro silno + slaboproud</t>
  </si>
  <si>
    <t>25+28+3</t>
  </si>
  <si>
    <t>334</t>
  </si>
  <si>
    <t>974031132</t>
  </si>
  <si>
    <t>Vysekání rýh ve zdivu cihelném hl do 50 mm š do 70 mm</t>
  </si>
  <si>
    <t>-1166463819</t>
  </si>
  <si>
    <t>Kanalizace umyvadlo</t>
  </si>
  <si>
    <t>1,5</t>
  </si>
  <si>
    <t>335</t>
  </si>
  <si>
    <t>974031142</t>
  </si>
  <si>
    <t>Vysekání rýh ve zdivu cihelném hl do 70 mm š do 70 mm</t>
  </si>
  <si>
    <t>-1779870423</t>
  </si>
  <si>
    <t>Připojovací PVC</t>
  </si>
  <si>
    <t>Myčka a pračka kuchyně a dřez</t>
  </si>
  <si>
    <t>Kuchyně - myčka a pračka</t>
  </si>
  <si>
    <t>336</t>
  </si>
  <si>
    <t>974031144</t>
  </si>
  <si>
    <t>Vysekání rýh ve zdivu cihelném hl do 70 mm š do 150 mm</t>
  </si>
  <si>
    <t>903899257</t>
  </si>
  <si>
    <t>Kuchyně - dřez</t>
  </si>
  <si>
    <t>Koupelna - umyvadlo a sprchový kout</t>
  </si>
  <si>
    <t>337</t>
  </si>
  <si>
    <t>974031164</t>
  </si>
  <si>
    <t>Vysekání rýh ve zdivu cihelném hl do 150 mm š do 150 mm</t>
  </si>
  <si>
    <t>130536093</t>
  </si>
  <si>
    <t>338</t>
  </si>
  <si>
    <t>974082112</t>
  </si>
  <si>
    <t>Vysekání rýh pro vodiče v omítce MV nebo MVC stěn š do 30 mm</t>
  </si>
  <si>
    <t>-275947089</t>
  </si>
  <si>
    <t>100</t>
  </si>
  <si>
    <t>339</t>
  </si>
  <si>
    <t>974082172</t>
  </si>
  <si>
    <t>Vysekání rýh pro vodiče v omítce MV nebo MVC stropů š do 30 mm</t>
  </si>
  <si>
    <t>-512559218</t>
  </si>
  <si>
    <t>12</t>
  </si>
  <si>
    <t>340</t>
  </si>
  <si>
    <t>978013191</t>
  </si>
  <si>
    <t>Otlučení (osekání) vnitřní vápenné nebo vápenocementové omítky stěn v rozsahu do 100 %</t>
  </si>
  <si>
    <t>-968107407</t>
  </si>
  <si>
    <t>Kuchyň - pod původním obkladem</t>
  </si>
  <si>
    <t>330</t>
  </si>
  <si>
    <t>978059541</t>
  </si>
  <si>
    <t>Odsekání a odebrání obkladů stěn z vnitřních obkládaček plochy přes 1 m2</t>
  </si>
  <si>
    <t>-145992228</t>
  </si>
  <si>
    <t>(1,808*2+1,579*2+0,1*2)*2-0,7*2</t>
  </si>
  <si>
    <t>(0,866*2+1,937*2)*1,5-0,7*1,5</t>
  </si>
  <si>
    <t>997</t>
  </si>
  <si>
    <t>Přesun sutě</t>
  </si>
  <si>
    <t>17</t>
  </si>
  <si>
    <t>997013213</t>
  </si>
  <si>
    <t>Vnitrostaveništní doprava suti a vybouraných hmot pro budovy v do 12 m ručně</t>
  </si>
  <si>
    <t>t</t>
  </si>
  <si>
    <t>83193065</t>
  </si>
  <si>
    <t>18</t>
  </si>
  <si>
    <t>997013219</t>
  </si>
  <si>
    <t>Příplatek k vnitrostaveništní dopravě suti a vybouraných hmot za zvětšenou dopravu suti ZKD 10 m</t>
  </si>
  <si>
    <t>-1574775471</t>
  </si>
  <si>
    <t>5,285*25 'Přepočtené koeficientem množství</t>
  </si>
  <si>
    <t>19</t>
  </si>
  <si>
    <t>997013501</t>
  </si>
  <si>
    <t>Odvoz suti a vybouraných hmot na skládku nebo meziskládku do 1 km se složením</t>
  </si>
  <si>
    <t>1570556848</t>
  </si>
  <si>
    <t>20</t>
  </si>
  <si>
    <t>997013509</t>
  </si>
  <si>
    <t>Příplatek k odvozu suti a vybouraných hmot na skládku ZKD 1 km přes 1 km</t>
  </si>
  <si>
    <t>1578937442</t>
  </si>
  <si>
    <t>5,285*19 'Přepočtené koeficientem množství</t>
  </si>
  <si>
    <t>997013631</t>
  </si>
  <si>
    <t>Poplatek za uložení na skládce (skládkovné) stavebního odpadu směsného kód odpadu 17 09 04</t>
  </si>
  <si>
    <t>-874228041</t>
  </si>
  <si>
    <t>998</t>
  </si>
  <si>
    <t>Přesun hmot</t>
  </si>
  <si>
    <t>22</t>
  </si>
  <si>
    <t>998018002</t>
  </si>
  <si>
    <t>Přesun hmot ruční pro budovy v do 12 m</t>
  </si>
  <si>
    <t>-714866591</t>
  </si>
  <si>
    <t>23</t>
  </si>
  <si>
    <t>998018011</t>
  </si>
  <si>
    <t>Příplatek k ručnímu přesunu hmot pro budovy zděné za zvětšený přesun ZKD 100 m</t>
  </si>
  <si>
    <t>264382061</t>
  </si>
  <si>
    <t>3,13*2 'Přepočtené koeficientem množství</t>
  </si>
  <si>
    <t>PSV</t>
  </si>
  <si>
    <t>Práce a dodávky PSV</t>
  </si>
  <si>
    <t>711</t>
  </si>
  <si>
    <t>Izolace proti vodě, vlhkosti a plynům</t>
  </si>
  <si>
    <t>25</t>
  </si>
  <si>
    <t>711493111</t>
  </si>
  <si>
    <t>Izolace proti podpovrchové a tlakové vodě vodorovná těsnicí hmotou dvousložkovou na bázi cementu</t>
  </si>
  <si>
    <t>5638566</t>
  </si>
  <si>
    <t>26</t>
  </si>
  <si>
    <t>711493121</t>
  </si>
  <si>
    <t>Izolace proti podpovrchové a tlakové vodě svislá těsnicí hmotou dvousložkovou na bázi cementu</t>
  </si>
  <si>
    <t>-1286876569</t>
  </si>
  <si>
    <t>SOKLÍK</t>
  </si>
  <si>
    <t>(1,937*2+0,866*2)*0,1</t>
  </si>
  <si>
    <t>(1,808*2+1,579*2+0,1*2)*0,1</t>
  </si>
  <si>
    <t>Koupelna zeď sprchový kout</t>
  </si>
  <si>
    <t>2,1*0,9*2</t>
  </si>
  <si>
    <t>27</t>
  </si>
  <si>
    <t>998711102</t>
  </si>
  <si>
    <t>Přesun hmot tonážní pro izolace proti vodě, vlhkosti a plynům v objektech výšky do 12 m</t>
  </si>
  <si>
    <t>-408342570</t>
  </si>
  <si>
    <t>28</t>
  </si>
  <si>
    <t>998711181</t>
  </si>
  <si>
    <t>Příplatek k přesunu hmot tonážní 711 prováděný bez použití mechanizace</t>
  </si>
  <si>
    <t>-1021828258</t>
  </si>
  <si>
    <t>29</t>
  </si>
  <si>
    <t>998711192</t>
  </si>
  <si>
    <t>Příplatek k přesunu hmot tonážní 711 za zvětšený přesun do 100 m</t>
  </si>
  <si>
    <t>-1367859616</t>
  </si>
  <si>
    <t>721</t>
  </si>
  <si>
    <t>Zdravotechnika - vnitřní kanalizace</t>
  </si>
  <si>
    <t>171</t>
  </si>
  <si>
    <t>721170972</t>
  </si>
  <si>
    <t>Potrubí z PVC krácení trub DN 50</t>
  </si>
  <si>
    <t>1283531465</t>
  </si>
  <si>
    <t>Umyvadlo</t>
  </si>
  <si>
    <t>172</t>
  </si>
  <si>
    <t>721170973</t>
  </si>
  <si>
    <t>Potrubí z PVC krácení trub DN 70</t>
  </si>
  <si>
    <t>1157983622</t>
  </si>
  <si>
    <t>Koupelna sprcha</t>
  </si>
  <si>
    <t>173</t>
  </si>
  <si>
    <t>721171803</t>
  </si>
  <si>
    <t>Demontáž potrubí z PVC do D 75</t>
  </si>
  <si>
    <t>1633894719</t>
  </si>
  <si>
    <t>Sprcha umyvadlo, dřez</t>
  </si>
  <si>
    <t>2,5+2</t>
  </si>
  <si>
    <t>174</t>
  </si>
  <si>
    <t>721171808</t>
  </si>
  <si>
    <t>Demontáž potrubí z PVC do D 114</t>
  </si>
  <si>
    <t>-800141219</t>
  </si>
  <si>
    <t>175</t>
  </si>
  <si>
    <t>721174042</t>
  </si>
  <si>
    <t>Potrubí kanalizační z PP připojovací DN 40</t>
  </si>
  <si>
    <t>-1171378273</t>
  </si>
  <si>
    <t>Umyvadlo koupelna</t>
  </si>
  <si>
    <t>176</t>
  </si>
  <si>
    <t>721174043</t>
  </si>
  <si>
    <t>Potrubí kanalizační z PP připojovací DN 50</t>
  </si>
  <si>
    <t>20231146</t>
  </si>
  <si>
    <t>177</t>
  </si>
  <si>
    <t>721174044</t>
  </si>
  <si>
    <t>Potrubí kanalizační z PP připojovací DN 75</t>
  </si>
  <si>
    <t>-76090644</t>
  </si>
  <si>
    <t>Sprcha koupelna</t>
  </si>
  <si>
    <t>Část rozvodu a napojení kuchyně</t>
  </si>
  <si>
    <t>178</t>
  </si>
  <si>
    <t>721174045</t>
  </si>
  <si>
    <t>Potrubí kanalizační z PP připojovací DN 110</t>
  </si>
  <si>
    <t>1458010306</t>
  </si>
  <si>
    <t>179</t>
  </si>
  <si>
    <t>721194104</t>
  </si>
  <si>
    <t>Vyvedení a upevnění odpadních výpustek DN 40</t>
  </si>
  <si>
    <t>1285526168</t>
  </si>
  <si>
    <t>Koupelna umyvadlo</t>
  </si>
  <si>
    <t>180</t>
  </si>
  <si>
    <t>721194105</t>
  </si>
  <si>
    <t>Vyvedení a upevnění odpadních výpustek DN 50</t>
  </si>
  <si>
    <t>486458575</t>
  </si>
  <si>
    <t xml:space="preserve">Kuchyně dřez, pračka  a myčka</t>
  </si>
  <si>
    <t>1+1+1</t>
  </si>
  <si>
    <t>181</t>
  </si>
  <si>
    <t>721194107</t>
  </si>
  <si>
    <t>Vyvedení a upevnění odpadních výpustek DN 70</t>
  </si>
  <si>
    <t>-373489571</t>
  </si>
  <si>
    <t>Sprcha</t>
  </si>
  <si>
    <t>182</t>
  </si>
  <si>
    <t>721194109</t>
  </si>
  <si>
    <t>Vyvedení a upevnění odpadních výpustek DN 110</t>
  </si>
  <si>
    <t>-1282067940</t>
  </si>
  <si>
    <t>183</t>
  </si>
  <si>
    <t>721226512</t>
  </si>
  <si>
    <t>Zápachová uzávěrka podomítková pro pračku a myčku DN 50</t>
  </si>
  <si>
    <t>-1610168588</t>
  </si>
  <si>
    <t>Myčka a pračka v kuchyni</t>
  </si>
  <si>
    <t>1+1</t>
  </si>
  <si>
    <t>184</t>
  </si>
  <si>
    <t>721290111</t>
  </si>
  <si>
    <t>Zkouška těsnosti potrubí kanalizace vodou do DN 125</t>
  </si>
  <si>
    <t>-687754583</t>
  </si>
  <si>
    <t>185</t>
  </si>
  <si>
    <t>998721102</t>
  </si>
  <si>
    <t>Přesun hmot tonážní pro vnitřní kanalizace v objektech v do 12 m</t>
  </si>
  <si>
    <t>1203868577</t>
  </si>
  <si>
    <t>186</t>
  </si>
  <si>
    <t>998721181</t>
  </si>
  <si>
    <t>Příplatek k přesunu hmot tonážní 721 prováděný bez použití mechanizace</t>
  </si>
  <si>
    <t>-1906715833</t>
  </si>
  <si>
    <t>187</t>
  </si>
  <si>
    <t>998721192</t>
  </si>
  <si>
    <t>Příplatek k přesunu hmot tonážní 721 za zvětšený přesun do 100 m</t>
  </si>
  <si>
    <t>-589245172</t>
  </si>
  <si>
    <t>722</t>
  </si>
  <si>
    <t>Zdravotechnika - vnitřní vodovod</t>
  </si>
  <si>
    <t>188</t>
  </si>
  <si>
    <t>722170801</t>
  </si>
  <si>
    <t>Demontáž rozvodů vody z plastů do D 25</t>
  </si>
  <si>
    <t>-1084882524</t>
  </si>
  <si>
    <t>Rozvody v koupelně a k dřezu</t>
  </si>
  <si>
    <t>11+5</t>
  </si>
  <si>
    <t>Rozvod WC</t>
  </si>
  <si>
    <t>189</t>
  </si>
  <si>
    <t>722174022</t>
  </si>
  <si>
    <t>Potrubí vodovodní plastové PPR svar polyfuze PN 20 D 20 x 3,4 mm</t>
  </si>
  <si>
    <t>456996595</t>
  </si>
  <si>
    <t xml:space="preserve">Vodovod kuchyně </t>
  </si>
  <si>
    <t>11</t>
  </si>
  <si>
    <t>wC</t>
  </si>
  <si>
    <t>koupelna</t>
  </si>
  <si>
    <t>6,5*2</t>
  </si>
  <si>
    <t>190</t>
  </si>
  <si>
    <t>722179191</t>
  </si>
  <si>
    <t>Příplatek k rozvodu vody z plastů za malý rozsah prací na zakázce do 20 m</t>
  </si>
  <si>
    <t>soubor</t>
  </si>
  <si>
    <t>-1999404390</t>
  </si>
  <si>
    <t>191</t>
  </si>
  <si>
    <t>722179192</t>
  </si>
  <si>
    <t>Příplatek k rozvodu vody z plastů za potrubí do D 32 mm do 15 svarů</t>
  </si>
  <si>
    <t>403612166</t>
  </si>
  <si>
    <t>192</t>
  </si>
  <si>
    <t>722181211</t>
  </si>
  <si>
    <t>Ochrana vodovodního potrubí přilepenými termoizolačními trubicemi z PE tl do 6 mm DN do 22 mm</t>
  </si>
  <si>
    <t>715705806</t>
  </si>
  <si>
    <t>193</t>
  </si>
  <si>
    <t>722181812</t>
  </si>
  <si>
    <t>Demontáž plstěných pásů z trub do D 50</t>
  </si>
  <si>
    <t>772300405</t>
  </si>
  <si>
    <t>14,5</t>
  </si>
  <si>
    <t>194</t>
  </si>
  <si>
    <t>722190401</t>
  </si>
  <si>
    <t>Vyvedení a upevnění výpustku do DN 25</t>
  </si>
  <si>
    <t>-1057737842</t>
  </si>
  <si>
    <t>Kuchyně pro dřez,pračku a myčku</t>
  </si>
  <si>
    <t>2+1+1</t>
  </si>
  <si>
    <t>Koupelna umyvadlo a sprcha</t>
  </si>
  <si>
    <t>2+2</t>
  </si>
  <si>
    <t>195</t>
  </si>
  <si>
    <t>722190901</t>
  </si>
  <si>
    <t>Uzavření nebo otevření vodovodního potrubí při opravách</t>
  </si>
  <si>
    <t>1573091476</t>
  </si>
  <si>
    <t>196</t>
  </si>
  <si>
    <t>722220152</t>
  </si>
  <si>
    <t>Nástěnka závitová plastová PPR PN 20 DN 20 x G 1/2</t>
  </si>
  <si>
    <t>2044034002</t>
  </si>
  <si>
    <t>Dřez</t>
  </si>
  <si>
    <t>Myčka</t>
  </si>
  <si>
    <t>Pračka</t>
  </si>
  <si>
    <t xml:space="preserve">koupelna  umyvadlo</t>
  </si>
  <si>
    <t>197</t>
  </si>
  <si>
    <t>722220161</t>
  </si>
  <si>
    <t>Nástěnný komplet plastový PPR PN 20 DN 20 x G 1/2</t>
  </si>
  <si>
    <t>-486862674</t>
  </si>
  <si>
    <t>198</t>
  </si>
  <si>
    <t>722220861</t>
  </si>
  <si>
    <t>Demontáž armatur závitových se dvěma závity G do 3/4</t>
  </si>
  <si>
    <t>360839219</t>
  </si>
  <si>
    <t>Rohové ventily umyvadla a dřezu</t>
  </si>
  <si>
    <t>Ventil pro WC</t>
  </si>
  <si>
    <t>Ventily pračky koupelna</t>
  </si>
  <si>
    <t>Ventily u vodoměrů</t>
  </si>
  <si>
    <t>199</t>
  </si>
  <si>
    <t>722232222</t>
  </si>
  <si>
    <t>Kohout kulový rohový G 3/4 PN 42 do 185°C plnoprůtokový s 2x vnějším závitem</t>
  </si>
  <si>
    <t>-823400921</t>
  </si>
  <si>
    <t xml:space="preserve">Rohové ventily v kuchyni - dřez </t>
  </si>
  <si>
    <t>umyvadlo</t>
  </si>
  <si>
    <t>200</t>
  </si>
  <si>
    <t>722239101</t>
  </si>
  <si>
    <t>Montáž armatur vodovodních se dvěma závity G 1/2</t>
  </si>
  <si>
    <t>-1751703514</t>
  </si>
  <si>
    <t>hadice k umyvadlu</t>
  </si>
  <si>
    <t>201</t>
  </si>
  <si>
    <t>55190006</t>
  </si>
  <si>
    <t>hadice flexibilní sanitární 3/8"</t>
  </si>
  <si>
    <t>32</t>
  </si>
  <si>
    <t>1251364707</t>
  </si>
  <si>
    <t>202</t>
  </si>
  <si>
    <t>722240122</t>
  </si>
  <si>
    <t>Kohout kulový plastový PPR DN 20</t>
  </si>
  <si>
    <t>771038997</t>
  </si>
  <si>
    <t>Vodoměr kuchyně, koupelna a WC</t>
  </si>
  <si>
    <t>210</t>
  </si>
  <si>
    <t>722260812</t>
  </si>
  <si>
    <t>Demontáž vodoměrů závitových G 3/4</t>
  </si>
  <si>
    <t>1406758447</t>
  </si>
  <si>
    <t>209</t>
  </si>
  <si>
    <t>722260922</t>
  </si>
  <si>
    <t>Zpětná montáž vodoměrů závitových G 3/4</t>
  </si>
  <si>
    <t>-730430579</t>
  </si>
  <si>
    <t>205</t>
  </si>
  <si>
    <t>722290226</t>
  </si>
  <si>
    <t>Zkouška těsnosti vodovodního potrubí závitového do DN 50</t>
  </si>
  <si>
    <t>1011719231</t>
  </si>
  <si>
    <t>206</t>
  </si>
  <si>
    <t>722290234</t>
  </si>
  <si>
    <t>Proplach a dezinfekce vodovodního potrubí do DN 80</t>
  </si>
  <si>
    <t>625368290</t>
  </si>
  <si>
    <t>207</t>
  </si>
  <si>
    <t>998722102</t>
  </si>
  <si>
    <t>Přesun hmot tonážní pro vnitřní vodovod v objektech v do 12 m</t>
  </si>
  <si>
    <t>1867323685</t>
  </si>
  <si>
    <t>208</t>
  </si>
  <si>
    <t>998722181</t>
  </si>
  <si>
    <t>Příplatek k přesunu hmot tonážní 722 prováděný bez použití mechanizace</t>
  </si>
  <si>
    <t>-1391666036</t>
  </si>
  <si>
    <t>723</t>
  </si>
  <si>
    <t>Zdravotechnika - vnitřní plynovod</t>
  </si>
  <si>
    <t>30</t>
  </si>
  <si>
    <t>723120804</t>
  </si>
  <si>
    <t>Demontáž potrubí plyn do DN 25</t>
  </si>
  <si>
    <t>385386520</t>
  </si>
  <si>
    <t>Kuchyně přívod ke sporáku</t>
  </si>
  <si>
    <t>5,5</t>
  </si>
  <si>
    <t>35</t>
  </si>
  <si>
    <t>998723102</t>
  </si>
  <si>
    <t>Přesun hmot tonážní pro vnitřní plynovod v objektech v do 12 m</t>
  </si>
  <si>
    <t>-1580115152</t>
  </si>
  <si>
    <t>36</t>
  </si>
  <si>
    <t>998723181</t>
  </si>
  <si>
    <t>Příplatek k přesunu hmot tonážní 723 prováděný bez použití mechanizace</t>
  </si>
  <si>
    <t>-1117451831</t>
  </si>
  <si>
    <t>37</t>
  </si>
  <si>
    <t>998723192</t>
  </si>
  <si>
    <t>Příplatek k přesunu hmot tonážní 723 za zvětšený přesun do 100 m</t>
  </si>
  <si>
    <t>-2108296300</t>
  </si>
  <si>
    <t>725</t>
  </si>
  <si>
    <t>Zdravotechnika - zařizovací předměty</t>
  </si>
  <si>
    <t>38</t>
  </si>
  <si>
    <t>725110811</t>
  </si>
  <si>
    <t>Demontáž klozetů splachovací s nádrží</t>
  </si>
  <si>
    <t>-258274358</t>
  </si>
  <si>
    <t>39</t>
  </si>
  <si>
    <t>725119122</t>
  </si>
  <si>
    <t>Montáž klozetových mís kombi</t>
  </si>
  <si>
    <t>1669887495</t>
  </si>
  <si>
    <t>40</t>
  </si>
  <si>
    <t>55166827</t>
  </si>
  <si>
    <t>sedátko záchodové plastové bílé</t>
  </si>
  <si>
    <t>680477763</t>
  </si>
  <si>
    <t>41</t>
  </si>
  <si>
    <t>725210821</t>
  </si>
  <si>
    <t>Demontáž umyvadel bez výtokových armatur</t>
  </si>
  <si>
    <t>-588055812</t>
  </si>
  <si>
    <t>42</t>
  </si>
  <si>
    <t>725211603</t>
  </si>
  <si>
    <t>Umyvadlo keramické bílé šířky 600 mm bez krytu na sifon připevněné na stěnu šrouby</t>
  </si>
  <si>
    <t>-1897490317</t>
  </si>
  <si>
    <t>60</t>
  </si>
  <si>
    <t>725240811</t>
  </si>
  <si>
    <t>Demontáž kabin sprchových bez výtokových armatur</t>
  </si>
  <si>
    <t>1714314141</t>
  </si>
  <si>
    <t>61</t>
  </si>
  <si>
    <t>725240812</t>
  </si>
  <si>
    <t>Demontáž vaniček sprchových bez výtokových armatur</t>
  </si>
  <si>
    <t>-1169849202</t>
  </si>
  <si>
    <t>44</t>
  </si>
  <si>
    <t>725241111</t>
  </si>
  <si>
    <t>Vanička sprchová akrylátová čtvercová 800x800 mm</t>
  </si>
  <si>
    <t>1348266936</t>
  </si>
  <si>
    <t>169</t>
  </si>
  <si>
    <t>725244907</t>
  </si>
  <si>
    <t>Montáž zástěny sprchové rohové (sprchový kout)</t>
  </si>
  <si>
    <t>-381873806</t>
  </si>
  <si>
    <t>170</t>
  </si>
  <si>
    <t>6777700593</t>
  </si>
  <si>
    <t>Čtvercový sprchový kout 800/800mm</t>
  </si>
  <si>
    <t>722404951</t>
  </si>
  <si>
    <t>211</t>
  </si>
  <si>
    <t>725530823</t>
  </si>
  <si>
    <t>Demontáž ohřívač elektrický tlakový do 200 litrů</t>
  </si>
  <si>
    <t>245154206</t>
  </si>
  <si>
    <t>213</t>
  </si>
  <si>
    <t>725539201</t>
  </si>
  <si>
    <t>Montáž ohřívačů zásobníkových závěsných tlakových do 15 litrů</t>
  </si>
  <si>
    <t>1872045095</t>
  </si>
  <si>
    <t>214</t>
  </si>
  <si>
    <t>54132287</t>
  </si>
  <si>
    <t>ohřívač vody elektrický tlakový pod umyvadlo 10L 2kW</t>
  </si>
  <si>
    <t>2107437130</t>
  </si>
  <si>
    <t>212</t>
  </si>
  <si>
    <t>725539204</t>
  </si>
  <si>
    <t>Montáž ohřívačů zásobníkových závěsných tlakových do 125 litrů</t>
  </si>
  <si>
    <t>1677594882</t>
  </si>
  <si>
    <t xml:space="preserve">Koupelna - použije se původní </t>
  </si>
  <si>
    <t>47</t>
  </si>
  <si>
    <t>725813112</t>
  </si>
  <si>
    <t>Ventil rohový pračkový G 3/4"</t>
  </si>
  <si>
    <t>-15312718</t>
  </si>
  <si>
    <t>Kuchyň - pračka a myčka</t>
  </si>
  <si>
    <t>48</t>
  </si>
  <si>
    <t>725820801</t>
  </si>
  <si>
    <t>Demontáž baterie nástěnné do G 3 / 4</t>
  </si>
  <si>
    <t>-69467931</t>
  </si>
  <si>
    <t xml:space="preserve">Koupelna sprcha </t>
  </si>
  <si>
    <t>49</t>
  </si>
  <si>
    <t>725820802</t>
  </si>
  <si>
    <t>Demontáž baterie stojánkové do jednoho otvoru</t>
  </si>
  <si>
    <t>1061206650</t>
  </si>
  <si>
    <t>50</t>
  </si>
  <si>
    <t>725822613.RAF</t>
  </si>
  <si>
    <t>Baterie umyvadlová RAF TM21X stojánková páková s výpustí</t>
  </si>
  <si>
    <t>1757335652</t>
  </si>
  <si>
    <t>51</t>
  </si>
  <si>
    <t>725849411</t>
  </si>
  <si>
    <t>Montáž baterie sprchové nástěnná s nastavitelnou výškou sprchy</t>
  </si>
  <si>
    <t>-482461700</t>
  </si>
  <si>
    <t>52</t>
  </si>
  <si>
    <t>55145588</t>
  </si>
  <si>
    <t>baterie sprchová bez příslušenství</t>
  </si>
  <si>
    <t>864928066</t>
  </si>
  <si>
    <t>53</t>
  </si>
  <si>
    <t>55145003</t>
  </si>
  <si>
    <t>souprava sprchová komplet</t>
  </si>
  <si>
    <t>sada</t>
  </si>
  <si>
    <t>1188237774</t>
  </si>
  <si>
    <t>54</t>
  </si>
  <si>
    <t>725860812</t>
  </si>
  <si>
    <t>Demontáž uzávěrů zápachu dvojitých</t>
  </si>
  <si>
    <t>851159831</t>
  </si>
  <si>
    <t>Umyvadlo a sprcha</t>
  </si>
  <si>
    <t>55</t>
  </si>
  <si>
    <t>725869101</t>
  </si>
  <si>
    <t>Montáž zápachových uzávěrek umyvadlových do DN 40</t>
  </si>
  <si>
    <t>786459358</t>
  </si>
  <si>
    <t>56</t>
  </si>
  <si>
    <t>55161322</t>
  </si>
  <si>
    <t>uzávěrka zápachová umyvadlová s krycí růžicí odtoku DN 40</t>
  </si>
  <si>
    <t>1856948129</t>
  </si>
  <si>
    <t>57</t>
  </si>
  <si>
    <t>998725102</t>
  </si>
  <si>
    <t>Přesun hmot tonážní pro zařizovací předměty v objektech v do 12 m</t>
  </si>
  <si>
    <t>1128333177</t>
  </si>
  <si>
    <t>58</t>
  </si>
  <si>
    <t>998725181</t>
  </si>
  <si>
    <t>Příplatek k přesunu hmot tonážní 725 prováděný bez použití mechanizace</t>
  </si>
  <si>
    <t>1546275309</t>
  </si>
  <si>
    <t>59</t>
  </si>
  <si>
    <t>998725192</t>
  </si>
  <si>
    <t>Příplatek k přesunu hmot tonážní 725 za zvětšený přesun do 100 m</t>
  </si>
  <si>
    <t>939135691</t>
  </si>
  <si>
    <t>733</t>
  </si>
  <si>
    <t>Ústřední vytápění - rozvodné potrubí</t>
  </si>
  <si>
    <t>215</t>
  </si>
  <si>
    <t>733121150</t>
  </si>
  <si>
    <t>Potrubí ocelové hladké bezešvé nízkotlaké nebo středotlaké D 22x2,6</t>
  </si>
  <si>
    <t>1099966948</t>
  </si>
  <si>
    <t>Výměna radiátoru v koupelně</t>
  </si>
  <si>
    <t>216</t>
  </si>
  <si>
    <t>733123110</t>
  </si>
  <si>
    <t>Příplatek k potrubí ocelovému hladkému za zhotovení přípojky z trubek ocelových hladkých D 22x2,6</t>
  </si>
  <si>
    <t>-1108912346</t>
  </si>
  <si>
    <t>217</t>
  </si>
  <si>
    <t>733190217</t>
  </si>
  <si>
    <t>Zkouška těsnosti potrubí ocelové hladké do D 51x2,6</t>
  </si>
  <si>
    <t>374120486</t>
  </si>
  <si>
    <t>218</t>
  </si>
  <si>
    <t>733390304</t>
  </si>
  <si>
    <t>Napuštění potrubí vytápění</t>
  </si>
  <si>
    <t>-132713628</t>
  </si>
  <si>
    <t>219</t>
  </si>
  <si>
    <t>998733102</t>
  </si>
  <si>
    <t>Přesun hmot tonážní pro rozvody potrubí v objektech v do 12 m</t>
  </si>
  <si>
    <t>1791578868</t>
  </si>
  <si>
    <t>220</t>
  </si>
  <si>
    <t>998733181</t>
  </si>
  <si>
    <t>Příplatek k přesunu hmot tonážní 733 prováděný bez použití mechanizace</t>
  </si>
  <si>
    <t>590677849</t>
  </si>
  <si>
    <t>221</t>
  </si>
  <si>
    <t>998733193</t>
  </si>
  <si>
    <t>Příplatek k přesunu hmot tonážní 733 za zvětšený přesun do 500 m</t>
  </si>
  <si>
    <t>341286811</t>
  </si>
  <si>
    <t>735</t>
  </si>
  <si>
    <t>Ústřední vytápění - otopná tělesa</t>
  </si>
  <si>
    <t>62</t>
  </si>
  <si>
    <t>735000912</t>
  </si>
  <si>
    <t>Vyregulování ventilu nebo kohoutu dvojregulačního s termostatickým ovládáním</t>
  </si>
  <si>
    <t>-239582569</t>
  </si>
  <si>
    <t>63</t>
  </si>
  <si>
    <t>735111810</t>
  </si>
  <si>
    <t>Demontáž otopného tělesa litinového článkového</t>
  </si>
  <si>
    <t>-1362319032</t>
  </si>
  <si>
    <t>0,24*18</t>
  </si>
  <si>
    <t>0,24*6</t>
  </si>
  <si>
    <t>0,24*19</t>
  </si>
  <si>
    <t>Kuchyň</t>
  </si>
  <si>
    <t>0,24*10</t>
  </si>
  <si>
    <t>64</t>
  </si>
  <si>
    <t>735117110</t>
  </si>
  <si>
    <t>Odpojení a připojení otopného tělesa litinového po nátěru</t>
  </si>
  <si>
    <t>546670476</t>
  </si>
  <si>
    <t>65</t>
  </si>
  <si>
    <t>735118110</t>
  </si>
  <si>
    <t>Zkoušky těsnosti otopných těles litinových článkových vodou</t>
  </si>
  <si>
    <t>-1080890217</t>
  </si>
  <si>
    <t>66</t>
  </si>
  <si>
    <t>735164511</t>
  </si>
  <si>
    <t>Montáž otopného tělesa trubkového na stěnu výšky tělesa do 1500 mm</t>
  </si>
  <si>
    <t>-904516303</t>
  </si>
  <si>
    <t>67</t>
  </si>
  <si>
    <t>KRD.KLC1220600010</t>
  </si>
  <si>
    <t>KORALUX LINEAR CLASSIC 1220/0600</t>
  </si>
  <si>
    <t>883583165</t>
  </si>
  <si>
    <t>68</t>
  </si>
  <si>
    <t>42695001</t>
  </si>
  <si>
    <t>těleso topné EL 07 s integrovaným regulátorem teploty - 1000W</t>
  </si>
  <si>
    <t>807111434</t>
  </si>
  <si>
    <t>69</t>
  </si>
  <si>
    <t>735191902</t>
  </si>
  <si>
    <t>Vyzkoušení otopných těles litinových po opravě tlakem</t>
  </si>
  <si>
    <t>1839920365</t>
  </si>
  <si>
    <t>70</t>
  </si>
  <si>
    <t>735191904</t>
  </si>
  <si>
    <t>Vyčištění otopných těles litinových proplachem vodou</t>
  </si>
  <si>
    <t>-1784804001</t>
  </si>
  <si>
    <t>71</t>
  </si>
  <si>
    <t>735191905</t>
  </si>
  <si>
    <t>Odvzdušnění otopných těles</t>
  </si>
  <si>
    <t>-2143534785</t>
  </si>
  <si>
    <t>72</t>
  </si>
  <si>
    <t>735191910</t>
  </si>
  <si>
    <t>Napuštění vody do otopných těles</t>
  </si>
  <si>
    <t>1918705185</t>
  </si>
  <si>
    <t>73</t>
  </si>
  <si>
    <t>735192911</t>
  </si>
  <si>
    <t>Zpětná montáž otopných těles článkových litinových</t>
  </si>
  <si>
    <t>344462582</t>
  </si>
  <si>
    <t>74</t>
  </si>
  <si>
    <t>735494811</t>
  </si>
  <si>
    <t>Vypuštění vody z otopných těles</t>
  </si>
  <si>
    <t>718698189</t>
  </si>
  <si>
    <t>75</t>
  </si>
  <si>
    <t>998735102</t>
  </si>
  <si>
    <t>Přesun hmot tonážní pro otopná tělesa v objektech v do 12 m</t>
  </si>
  <si>
    <t>-16751526</t>
  </si>
  <si>
    <t>76</t>
  </si>
  <si>
    <t>998735181</t>
  </si>
  <si>
    <t>Příplatek k přesunu hmot tonážní 735 prováděný bez použití mechanizace</t>
  </si>
  <si>
    <t>-711217500</t>
  </si>
  <si>
    <t>741</t>
  </si>
  <si>
    <t>Elektroinstalace - silnoproud</t>
  </si>
  <si>
    <t>222</t>
  </si>
  <si>
    <t>741-1</t>
  </si>
  <si>
    <t>Demontáž původních rozvodů elektro</t>
  </si>
  <si>
    <t>ks</t>
  </si>
  <si>
    <t>253977831</t>
  </si>
  <si>
    <t>223</t>
  </si>
  <si>
    <t>741112001</t>
  </si>
  <si>
    <t>Montáž krabice zapuštěná plastová kruhová</t>
  </si>
  <si>
    <t>1178133780</t>
  </si>
  <si>
    <t>224</t>
  </si>
  <si>
    <t>34571521</t>
  </si>
  <si>
    <t>krabice univerzální rozvodná z PH s víčkem a svorkovnicí krabicovou šroubovací s vodiči 12x4mm2 D 73,5mmx43mm</t>
  </si>
  <si>
    <t>542697281</t>
  </si>
  <si>
    <t>225</t>
  </si>
  <si>
    <t>741112061</t>
  </si>
  <si>
    <t>Montáž krabice přístrojová zapuštěná plastová kruhová</t>
  </si>
  <si>
    <t>-392173374</t>
  </si>
  <si>
    <t>226</t>
  </si>
  <si>
    <t>34571511</t>
  </si>
  <si>
    <t>krabice přístrojová instalační 500V, D 69mmx30mm</t>
  </si>
  <si>
    <t>968865004</t>
  </si>
  <si>
    <t>227</t>
  </si>
  <si>
    <t>741112801</t>
  </si>
  <si>
    <t>Demontáž elektroinstalačních lišt nástěnných vkládacích uložených pevně</t>
  </si>
  <si>
    <t>380304476</t>
  </si>
  <si>
    <t>228</t>
  </si>
  <si>
    <t>741122005</t>
  </si>
  <si>
    <t>Montáž kabel Cu bez ukončení uložený pod omítku plný plochý 3x1 až 2,5 mm2 (CYKYLo)</t>
  </si>
  <si>
    <t>-1591016924</t>
  </si>
  <si>
    <t>63+125</t>
  </si>
  <si>
    <t>229</t>
  </si>
  <si>
    <t>34109515</t>
  </si>
  <si>
    <t>kabel silový s Cu jádrem plochý 1kV 3x1,5mm2 (CYKYLo)</t>
  </si>
  <si>
    <t>-1585356457</t>
  </si>
  <si>
    <t>SVĚTLA</t>
  </si>
  <si>
    <t>Světelný okruh 1</t>
  </si>
  <si>
    <t>14</t>
  </si>
  <si>
    <t>Světelný okruh 2</t>
  </si>
  <si>
    <t>Koupelna s ventilátorem</t>
  </si>
  <si>
    <t>WC s ventilátorem</t>
  </si>
  <si>
    <t>63*1,2 'Přepočtené koeficientem množství</t>
  </si>
  <si>
    <t>230</t>
  </si>
  <si>
    <t>34109517</t>
  </si>
  <si>
    <t>kabel silový s Cu jádrem plochý 1kV 3x2,5mm2 (CYKYLo)</t>
  </si>
  <si>
    <t>-1449673768</t>
  </si>
  <si>
    <t>ZÁSUVKY</t>
  </si>
  <si>
    <t>Samostatný přívod kuchyně myčka</t>
  </si>
  <si>
    <t>Samostatný přívod kuchyně pračka</t>
  </si>
  <si>
    <t>Samostatný přívod ohřívač vody kuchyně</t>
  </si>
  <si>
    <t>Samostatný přívod ohřívač vody koupelna</t>
  </si>
  <si>
    <t>Zásuvkový obvod 1</t>
  </si>
  <si>
    <t>Zásuvkový obvod 2</t>
  </si>
  <si>
    <t>125*1,2 'Přepočtené koeficientem množství</t>
  </si>
  <si>
    <t>231</t>
  </si>
  <si>
    <t>741122031</t>
  </si>
  <si>
    <t>Montáž kabel Cu bez ukončení uložený pod omítku plný kulatý 5x1,5 až 2,5 mm2 (CYKY)</t>
  </si>
  <si>
    <t>-1604993217</t>
  </si>
  <si>
    <t>Sporák</t>
  </si>
  <si>
    <t>232</t>
  </si>
  <si>
    <t>34111094</t>
  </si>
  <si>
    <t>kabel silový s Cu jádrem 1kV 5x2,5mm2</t>
  </si>
  <si>
    <t>2051241774</t>
  </si>
  <si>
    <t>10*1,2 'Přepočtené koeficientem množství</t>
  </si>
  <si>
    <t>233</t>
  </si>
  <si>
    <t>741130001</t>
  </si>
  <si>
    <t>Ukončení vodič izolovaný do 2,5mm2 v rozváděči nebo na přístroji</t>
  </si>
  <si>
    <t>-621912906</t>
  </si>
  <si>
    <t>234</t>
  </si>
  <si>
    <t>741130004</t>
  </si>
  <si>
    <t>Ukončení vodič izolovaný do 6 mm2 v rozváděči nebo na přístroji</t>
  </si>
  <si>
    <t>-1157667269</t>
  </si>
  <si>
    <t>235</t>
  </si>
  <si>
    <t>741130021</t>
  </si>
  <si>
    <t>Ukončení vodič izolovaný do 2,5 mm2 na svorkovnici</t>
  </si>
  <si>
    <t>-1713953668</t>
  </si>
  <si>
    <t>236</t>
  </si>
  <si>
    <t>741210001</t>
  </si>
  <si>
    <t>Montáž rozvodnice oceloplechová nebo plastová běžná do 20 kg</t>
  </si>
  <si>
    <t>832347069</t>
  </si>
  <si>
    <t>237</t>
  </si>
  <si>
    <t>35713151</t>
  </si>
  <si>
    <t>rozvodnice zapuštěná, průhledné dveře, 1 řada, šířka 18 modulárních jednotek</t>
  </si>
  <si>
    <t>-848892753</t>
  </si>
  <si>
    <t>238</t>
  </si>
  <si>
    <t>741210833</t>
  </si>
  <si>
    <t>Demontáž rozvodnic plastových na povrchu s krytím do IPx4 plochou přes 0,2 m2</t>
  </si>
  <si>
    <t>1672929177</t>
  </si>
  <si>
    <t>239</t>
  </si>
  <si>
    <t>741213811</t>
  </si>
  <si>
    <t>Demontáž kabelu silového z rozvodnice průřezu žil do 4 mm2 bez zachování funkčnosti</t>
  </si>
  <si>
    <t>-265500694</t>
  </si>
  <si>
    <t>240</t>
  </si>
  <si>
    <t>741240022</t>
  </si>
  <si>
    <t>Montáž příslušenství rozvoden - tabulka pro přístroje lepená</t>
  </si>
  <si>
    <t>1541478874</t>
  </si>
  <si>
    <t>241</t>
  </si>
  <si>
    <t>741310101</t>
  </si>
  <si>
    <t>Montáž vypínač (polo)zapuštěný bezšroubové připojení 1-jednopólový</t>
  </si>
  <si>
    <t>1169858192</t>
  </si>
  <si>
    <t>Wc</t>
  </si>
  <si>
    <t>242</t>
  </si>
  <si>
    <t>34535515</t>
  </si>
  <si>
    <t>spínač jednopólový 10A bílý, slonová kost</t>
  </si>
  <si>
    <t>-501950643</t>
  </si>
  <si>
    <t>243</t>
  </si>
  <si>
    <t>741310122</t>
  </si>
  <si>
    <t>Montáž přepínač (polo)zapuštěný bezšroubové připojení 6-střídavý</t>
  </si>
  <si>
    <t>-698312568</t>
  </si>
  <si>
    <t>244</t>
  </si>
  <si>
    <t>34535555</t>
  </si>
  <si>
    <t>přepínač střídavý řazení 6 10A bílý, slonová kost</t>
  </si>
  <si>
    <t>912467814</t>
  </si>
  <si>
    <t>245</t>
  </si>
  <si>
    <t>741310401</t>
  </si>
  <si>
    <t>Montáž spínač tří/čtyřpólový nástěnný do 16 A prostředí normální</t>
  </si>
  <si>
    <t>936631111</t>
  </si>
  <si>
    <t>Kuchyň - sporák</t>
  </si>
  <si>
    <t>246</t>
  </si>
  <si>
    <t>SCHUNI0303321</t>
  </si>
  <si>
    <t>Univerzální sporákový spínač se sign.kontrolkou, ř. 3Ss, polar</t>
  </si>
  <si>
    <t>91705740</t>
  </si>
  <si>
    <t>247</t>
  </si>
  <si>
    <t>741311875</t>
  </si>
  <si>
    <t>Demontáž spínačů zapuštěných normálních do 10 A šroubových bez zachování funkčnosti do 4 svorek</t>
  </si>
  <si>
    <t>-2127380655</t>
  </si>
  <si>
    <t>248</t>
  </si>
  <si>
    <t>741312011</t>
  </si>
  <si>
    <t>Montáž odpojovač třípólový do 500 V do 400 A bez zapojení</t>
  </si>
  <si>
    <t>-1718461289</t>
  </si>
  <si>
    <t>Hlavní vypínač</t>
  </si>
  <si>
    <t>249</t>
  </si>
  <si>
    <t>11.016.476</t>
  </si>
  <si>
    <t>Spínač MSO 32/3</t>
  </si>
  <si>
    <t>2080974908</t>
  </si>
  <si>
    <t>250</t>
  </si>
  <si>
    <t>741313001</t>
  </si>
  <si>
    <t>Montáž zásuvka (polo)zapuštěná bezšroubové připojení 2P+PE se zapojením vodičů</t>
  </si>
  <si>
    <t>484014399</t>
  </si>
  <si>
    <t>15+2</t>
  </si>
  <si>
    <t>251</t>
  </si>
  <si>
    <t>34555103</t>
  </si>
  <si>
    <t>zásuvka 1násobná 16A bílý, slonová kost</t>
  </si>
  <si>
    <t>-1124002584</t>
  </si>
  <si>
    <t>252</t>
  </si>
  <si>
    <t>34555121</t>
  </si>
  <si>
    <t>zásuvka 2násobná 16A bílý, slonová kost</t>
  </si>
  <si>
    <t>1101273039</t>
  </si>
  <si>
    <t xml:space="preserve">Obývací pokoj </t>
  </si>
  <si>
    <t>253</t>
  </si>
  <si>
    <t>741315823</t>
  </si>
  <si>
    <t>Demontáž zásuvek domovních normálních do 16A zapuštěných šroubových bez zachování funkčnosti 2P+PE</t>
  </si>
  <si>
    <t>-1646472957</t>
  </si>
  <si>
    <t>254</t>
  </si>
  <si>
    <t>741320105</t>
  </si>
  <si>
    <t>Montáž jistič jednopólový nn do 25 A ve skříni</t>
  </si>
  <si>
    <t>566552110</t>
  </si>
  <si>
    <t>255</t>
  </si>
  <si>
    <t>35822111</t>
  </si>
  <si>
    <t>jistič 1pólový-charakteristika B 16A</t>
  </si>
  <si>
    <t>-977126806</t>
  </si>
  <si>
    <t>256</t>
  </si>
  <si>
    <t>741320165</t>
  </si>
  <si>
    <t>Montáž jistič třípólový nn do 25 A ve skříni</t>
  </si>
  <si>
    <t>-707136002</t>
  </si>
  <si>
    <t>257</t>
  </si>
  <si>
    <t>35822401</t>
  </si>
  <si>
    <t>jistič 3pólový-charakteristika B 16A</t>
  </si>
  <si>
    <t>-1388661429</t>
  </si>
  <si>
    <t>258</t>
  </si>
  <si>
    <t>741321003</t>
  </si>
  <si>
    <t>Montáž proudových chráničů dvoupólových nn do 25 A ve skříni</t>
  </si>
  <si>
    <t>1361880759</t>
  </si>
  <si>
    <t>259</t>
  </si>
  <si>
    <t>35889206</t>
  </si>
  <si>
    <t>chránič proudový 4pólový 25A pracovního proudu 0,03A</t>
  </si>
  <si>
    <t>-1766444627</t>
  </si>
  <si>
    <t>260</t>
  </si>
  <si>
    <t>741370032</t>
  </si>
  <si>
    <t>Montáž svítidlo žárovkové bytové nástěnné přisazené 1 zdroj se sklem</t>
  </si>
  <si>
    <t>505989582</t>
  </si>
  <si>
    <t>Předsíň, koupelna,WC</t>
  </si>
  <si>
    <t>1+2+1</t>
  </si>
  <si>
    <t>261</t>
  </si>
  <si>
    <t>34821275</t>
  </si>
  <si>
    <t>svítidlo bytové žárovkové IP42, max. 60W E27</t>
  </si>
  <si>
    <t>771311840</t>
  </si>
  <si>
    <t>262</t>
  </si>
  <si>
    <t>34711200</t>
  </si>
  <si>
    <t>žárovka čirá E27/60W-set 30ks</t>
  </si>
  <si>
    <t>-1747182901</t>
  </si>
  <si>
    <t>264</t>
  </si>
  <si>
    <t>741371843</t>
  </si>
  <si>
    <t>Demontáž svítidla bytového se standardní paticí přisazeného do 0,36 m2 bez zachováním funkčnosti</t>
  </si>
  <si>
    <t>86230307</t>
  </si>
  <si>
    <t>265</t>
  </si>
  <si>
    <t>741371863</t>
  </si>
  <si>
    <t>Demontáž svítidla bytového se standardní paticí zavěšeného do 0,36 m2 bez zachováním funkčnosti</t>
  </si>
  <si>
    <t>842320017</t>
  </si>
  <si>
    <t>266</t>
  </si>
  <si>
    <t>741410071</t>
  </si>
  <si>
    <t>Montáž pospojování ochranné konstrukce ostatní vodičem do 16 mm2 uloženým volně nebo pod omítku</t>
  </si>
  <si>
    <t>-1242556290</t>
  </si>
  <si>
    <t>267</t>
  </si>
  <si>
    <t>34140844</t>
  </si>
  <si>
    <t>vodič izolovaný s Cu jádrem 6mm2</t>
  </si>
  <si>
    <t>1230953621</t>
  </si>
  <si>
    <t>268</t>
  </si>
  <si>
    <t>741420021</t>
  </si>
  <si>
    <t>Montáž svorka hromosvodná se 2 šrouby</t>
  </si>
  <si>
    <t>-1126115448</t>
  </si>
  <si>
    <t>269</t>
  </si>
  <si>
    <t>10.075.962</t>
  </si>
  <si>
    <t>Svorka OBO 927/1 zemnící s páskem</t>
  </si>
  <si>
    <t>932908772</t>
  </si>
  <si>
    <t>270</t>
  </si>
  <si>
    <t>741810001</t>
  </si>
  <si>
    <t>Celková prohlídka ( revize) elektrického rozvodu a zařízení do 100 000,- Kč</t>
  </si>
  <si>
    <t>1302524487</t>
  </si>
  <si>
    <t>271</t>
  </si>
  <si>
    <t>998741102</t>
  </si>
  <si>
    <t>Přesun hmot tonážní pro silnoproud v objektech v do 12 m</t>
  </si>
  <si>
    <t>298781534</t>
  </si>
  <si>
    <t>272</t>
  </si>
  <si>
    <t>998741181</t>
  </si>
  <si>
    <t>Příplatek k přesunu hmot tonážní 741 prováděný bez použití mechanizace</t>
  </si>
  <si>
    <t>-1439571210</t>
  </si>
  <si>
    <t>273</t>
  </si>
  <si>
    <t>998741192</t>
  </si>
  <si>
    <t>Příplatek k přesunu hmot tonážní 741 za zvětšený přesun do 100 m</t>
  </si>
  <si>
    <t>-34719487</t>
  </si>
  <si>
    <t>742</t>
  </si>
  <si>
    <t>Elektroinstalace - slaboproud</t>
  </si>
  <si>
    <t>278</t>
  </si>
  <si>
    <t>742121001</t>
  </si>
  <si>
    <t>Montáž kabelů sdělovacích pro vnitřní rozvody do 15 žil</t>
  </si>
  <si>
    <t>-383303326</t>
  </si>
  <si>
    <t>279</t>
  </si>
  <si>
    <t>2305113500</t>
  </si>
  <si>
    <t xml:space="preserve">KOAXIÁLNÍ KABEL CB113UV 100M  S5265</t>
  </si>
  <si>
    <t>1704523517</t>
  </si>
  <si>
    <t>280</t>
  </si>
  <si>
    <t>742310006</t>
  </si>
  <si>
    <t>Montáž domácího nástěnného audio/video telefonu</t>
  </si>
  <si>
    <t>757379604</t>
  </si>
  <si>
    <t>281</t>
  </si>
  <si>
    <t>1150166</t>
  </si>
  <si>
    <t>DOM. TEL. ELEGANT 4FP 211 01.201 BILA</t>
  </si>
  <si>
    <t>1617682904</t>
  </si>
  <si>
    <t>282</t>
  </si>
  <si>
    <t>742310806</t>
  </si>
  <si>
    <t>Demontáž domácího nástěnného audio/video telefonu</t>
  </si>
  <si>
    <t>-1277487949</t>
  </si>
  <si>
    <t>283</t>
  </si>
  <si>
    <t>742330041</t>
  </si>
  <si>
    <t>Montáž datové jednozásuvky</t>
  </si>
  <si>
    <t>1717010026</t>
  </si>
  <si>
    <t>284</t>
  </si>
  <si>
    <t>37451123</t>
  </si>
  <si>
    <t>zásuvka tv+r slonová kost</t>
  </si>
  <si>
    <t>-1774756893</t>
  </si>
  <si>
    <t>285</t>
  </si>
  <si>
    <t>998742102</t>
  </si>
  <si>
    <t>Přesun hmot tonážní pro slaboproud v objektech v do 12 m</t>
  </si>
  <si>
    <t>308586218</t>
  </si>
  <si>
    <t>286</t>
  </si>
  <si>
    <t>998742181</t>
  </si>
  <si>
    <t>Příplatek k přesunu hmot tonážní 742 prováděný bez použití mechanizace</t>
  </si>
  <si>
    <t>-263728467</t>
  </si>
  <si>
    <t>287</t>
  </si>
  <si>
    <t>998742192</t>
  </si>
  <si>
    <t>Příplatek k přesunu hmot tonážní 742 za zvětšený přesun do 100 m</t>
  </si>
  <si>
    <t>-1470577335</t>
  </si>
  <si>
    <t>751</t>
  </si>
  <si>
    <t>Vzduchotechnika</t>
  </si>
  <si>
    <t>77</t>
  </si>
  <si>
    <t>751111011</t>
  </si>
  <si>
    <t>Mtž vent ax ntl nástěnného základního D do 100 mm</t>
  </si>
  <si>
    <t>2084166832</t>
  </si>
  <si>
    <t>78</t>
  </si>
  <si>
    <t>1147045</t>
  </si>
  <si>
    <t>KOUPELNOVY VENTILATOR M1/100 N/C</t>
  </si>
  <si>
    <t>1986961268</t>
  </si>
  <si>
    <t>80</t>
  </si>
  <si>
    <t>998751101</t>
  </si>
  <si>
    <t>Přesun hmot tonážní pro vzduchotechniku v objektech v do 12 m</t>
  </si>
  <si>
    <t>-1809428961</t>
  </si>
  <si>
    <t>81</t>
  </si>
  <si>
    <t>998751181</t>
  </si>
  <si>
    <t>Příplatek k přesunu hmot tonážní 751 prováděný bez použití mechanizace</t>
  </si>
  <si>
    <t>863270354</t>
  </si>
  <si>
    <t>82</t>
  </si>
  <si>
    <t>998751191</t>
  </si>
  <si>
    <t>Příplatek k přesunu hmot tonážní 751 za zvětšený přesun do 500 m</t>
  </si>
  <si>
    <t>755788557</t>
  </si>
  <si>
    <t>762</t>
  </si>
  <si>
    <t>Konstrukce tesařské</t>
  </si>
  <si>
    <t>348</t>
  </si>
  <si>
    <t>762211220</t>
  </si>
  <si>
    <t>Montáž schodiště přímočarého z prken s podstupnicemi šířka ramene do 1 m - schod v ložnici dubový</t>
  </si>
  <si>
    <t>356365222</t>
  </si>
  <si>
    <t>103</t>
  </si>
  <si>
    <t>762521921</t>
  </si>
  <si>
    <t>Vyřezání části podlahy z prken tl do 32 mm bez polštářů plochy jednotlivě do 0,25 m2</t>
  </si>
  <si>
    <t>-142748001</t>
  </si>
  <si>
    <t>349</t>
  </si>
  <si>
    <t>998762102</t>
  </si>
  <si>
    <t>Přesun hmot tonážní pro kce tesařské v objektech v do 12 m</t>
  </si>
  <si>
    <t>1755281539</t>
  </si>
  <si>
    <t>350</t>
  </si>
  <si>
    <t>998762181</t>
  </si>
  <si>
    <t>Příplatek k přesunu hmot tonážní 762 prováděný bez použití mechanizace</t>
  </si>
  <si>
    <t>1461717209</t>
  </si>
  <si>
    <t>351</t>
  </si>
  <si>
    <t>998762194</t>
  </si>
  <si>
    <t>Příplatek k přesunu hmot tonážní 762 za zvětšený přesun do 1000 m</t>
  </si>
  <si>
    <t>654072272</t>
  </si>
  <si>
    <t>766</t>
  </si>
  <si>
    <t>Konstrukce truhlářské</t>
  </si>
  <si>
    <t>85</t>
  </si>
  <si>
    <t>766660001</t>
  </si>
  <si>
    <t>Montáž dveřních křídel otvíravých jednokřídlových š do 0,8 m do ocelové zárubně</t>
  </si>
  <si>
    <t>388203717</t>
  </si>
  <si>
    <t>Koupelna a WC</t>
  </si>
  <si>
    <t>86</t>
  </si>
  <si>
    <t>61161001</t>
  </si>
  <si>
    <t>dveře jednokřídlé voštinové povrch lakovaný plné 700x1970/2100mm</t>
  </si>
  <si>
    <t>1903709571</t>
  </si>
  <si>
    <t>87</t>
  </si>
  <si>
    <t>766660729</t>
  </si>
  <si>
    <t>Montáž dveřního interiérového kování - štítku s klikou</t>
  </si>
  <si>
    <t>977542171</t>
  </si>
  <si>
    <t>Vnitřní dveře + vstupní dveře</t>
  </si>
  <si>
    <t>5+1</t>
  </si>
  <si>
    <t>88</t>
  </si>
  <si>
    <t>2150404414</t>
  </si>
  <si>
    <t>Kování štítové Cobra Plata BB72 nerez</t>
  </si>
  <si>
    <t>-1925351706</t>
  </si>
  <si>
    <t xml:space="preserve">Kuchyně,  obývací pokoj, ložnice</t>
  </si>
  <si>
    <t>89</t>
  </si>
  <si>
    <t>2150404418</t>
  </si>
  <si>
    <t>Kování štítové Cobra Plata WC72 nerez</t>
  </si>
  <si>
    <t>1960842426</t>
  </si>
  <si>
    <t>101</t>
  </si>
  <si>
    <t>766661849</t>
  </si>
  <si>
    <t>Demontáž interiérového štítku s klikou k opětovnému použití</t>
  </si>
  <si>
    <t>-1483722532</t>
  </si>
  <si>
    <t>Vstupní dveře</t>
  </si>
  <si>
    <t>90</t>
  </si>
  <si>
    <t>766662811</t>
  </si>
  <si>
    <t xml:space="preserve">Demontáž dveřních prahů u dveří jednokřídlových </t>
  </si>
  <si>
    <t>-802944381</t>
  </si>
  <si>
    <t>Ložnice, obývací pokoj, kuchyně</t>
  </si>
  <si>
    <t>2+2+2</t>
  </si>
  <si>
    <t>91</t>
  </si>
  <si>
    <t>766691914</t>
  </si>
  <si>
    <t>Vyvěšení nebo zavěšení dřevěných křídel dveří pl do 2 m2</t>
  </si>
  <si>
    <t>1727223895</t>
  </si>
  <si>
    <t>8+4</t>
  </si>
  <si>
    <t>92</t>
  </si>
  <si>
    <t>766691932</t>
  </si>
  <si>
    <t>Seřízení plastového okenního nebo dveřního otvíracího a sklápěcího křídla</t>
  </si>
  <si>
    <t>48267833</t>
  </si>
  <si>
    <t>3+1</t>
  </si>
  <si>
    <t>93</t>
  </si>
  <si>
    <t>766695212</t>
  </si>
  <si>
    <t>Montáž truhlářských prahů dveří jednokřídlových šířky do 10 cm</t>
  </si>
  <si>
    <t>-655801933</t>
  </si>
  <si>
    <t>94</t>
  </si>
  <si>
    <t>61187156</t>
  </si>
  <si>
    <t>práh dveřní dřevěný dubový tl 20mm dl 820mm š 100mm</t>
  </si>
  <si>
    <t>-240869811</t>
  </si>
  <si>
    <t>2*3+1</t>
  </si>
  <si>
    <t>96</t>
  </si>
  <si>
    <t>61187136</t>
  </si>
  <si>
    <t>práh dveřní dřevěný dubový tl 20mm dl 720mm š 100mm</t>
  </si>
  <si>
    <t>-540629140</t>
  </si>
  <si>
    <t>97</t>
  </si>
  <si>
    <t>766825811</t>
  </si>
  <si>
    <t>Demontáž truhlářských vestavěných skříní jednokřídlových</t>
  </si>
  <si>
    <t>-1688340485</t>
  </si>
  <si>
    <t>Spíž</t>
  </si>
  <si>
    <t>98</t>
  </si>
  <si>
    <t>998766102</t>
  </si>
  <si>
    <t>Přesun hmot tonážní pro konstrukce truhlářské v objektech v do 12 m</t>
  </si>
  <si>
    <t>-103063625</t>
  </si>
  <si>
    <t>99</t>
  </si>
  <si>
    <t>998766181</t>
  </si>
  <si>
    <t>Příplatek k přesunu hmot tonážní 766 prováděný bez použití mechanizace</t>
  </si>
  <si>
    <t>1762054445</t>
  </si>
  <si>
    <t>998766192</t>
  </si>
  <si>
    <t>Příplatek k přesunu hmot tonážní 766 za zvětšený přesun do 100 m</t>
  </si>
  <si>
    <t>860041905</t>
  </si>
  <si>
    <t>767</t>
  </si>
  <si>
    <t>Konstrukce zámečnické</t>
  </si>
  <si>
    <t>288</t>
  </si>
  <si>
    <t>767996801</t>
  </si>
  <si>
    <t>Demontáž atypických zámečnických konstrukcí rozebráním hmotnosti jednotlivých dílů do 50 kg</t>
  </si>
  <si>
    <t>kg</t>
  </si>
  <si>
    <t>-1972488751</t>
  </si>
  <si>
    <t>Koupelna - mýdelníky, zrcadlo</t>
  </si>
  <si>
    <t>289</t>
  </si>
  <si>
    <t>998767102</t>
  </si>
  <si>
    <t>Přesun hmot tonážní pro zámečnické konstrukce v objektech v do 12 m</t>
  </si>
  <si>
    <t>183352930</t>
  </si>
  <si>
    <t>290</t>
  </si>
  <si>
    <t>998767181</t>
  </si>
  <si>
    <t>Příplatek k přesunu hmot tonážní 767 prováděný bez použití mechanizace</t>
  </si>
  <si>
    <t>-1668744068</t>
  </si>
  <si>
    <t>771</t>
  </si>
  <si>
    <t>Podlahy z dlaždic</t>
  </si>
  <si>
    <t>105</t>
  </si>
  <si>
    <t>771111011</t>
  </si>
  <si>
    <t>Vysátí podkladu před pokládkou dlažby</t>
  </si>
  <si>
    <t>-38267966</t>
  </si>
  <si>
    <t>106</t>
  </si>
  <si>
    <t>771121011</t>
  </si>
  <si>
    <t>Nátěr penetrační na podlahu</t>
  </si>
  <si>
    <t>-57151657</t>
  </si>
  <si>
    <t>274</t>
  </si>
  <si>
    <t>771471810</t>
  </si>
  <si>
    <t>Demontáž soklíků z dlaždic keramických kladených do malty rovných</t>
  </si>
  <si>
    <t>249186683</t>
  </si>
  <si>
    <t>1,467*2+2,85*2+2,989*2-0,8*4-0,6*2</t>
  </si>
  <si>
    <t>347</t>
  </si>
  <si>
    <t>771474113</t>
  </si>
  <si>
    <t>Montáž soklů z dlaždic keramických rovných flexibilní lepidlo v do 120 mm</t>
  </si>
  <si>
    <t>1981458669</t>
  </si>
  <si>
    <t>107</t>
  </si>
  <si>
    <t>771571810</t>
  </si>
  <si>
    <t>Demontáž podlah z dlaždic keramických kladených do malty</t>
  </si>
  <si>
    <t>-163025486</t>
  </si>
  <si>
    <t>121</t>
  </si>
  <si>
    <t>771574113</t>
  </si>
  <si>
    <t>Montáž podlah keramických hladkých lepených flexibilním lepidlem do 19 ks/m2</t>
  </si>
  <si>
    <t>-876851726</t>
  </si>
  <si>
    <t>108</t>
  </si>
  <si>
    <t>771575131</t>
  </si>
  <si>
    <t>Montáž podlah keramických protiskluzných lepených disperzním lepidlem do 50 ks/m2</t>
  </si>
  <si>
    <t>470518826</t>
  </si>
  <si>
    <t>109</t>
  </si>
  <si>
    <t>59761409</t>
  </si>
  <si>
    <t>dlažba keramická slinutá protiskluzná do interiéru i exteriéru pro vysoké mechanické namáhání přes 9 do 12ks/m2</t>
  </si>
  <si>
    <t>-675852728</t>
  </si>
  <si>
    <t>Plochy</t>
  </si>
  <si>
    <t>2,925+10,243</t>
  </si>
  <si>
    <t>Soklík</t>
  </si>
  <si>
    <t>10,212*0,1</t>
  </si>
  <si>
    <t>14,189*1,1 'Přepočtené koeficientem množství</t>
  </si>
  <si>
    <t>110</t>
  </si>
  <si>
    <t>771577141</t>
  </si>
  <si>
    <t>Příplatek k montáži podlah keramických lepených disperzním lepidlem za plochu do 5 m2</t>
  </si>
  <si>
    <t>-1562566282</t>
  </si>
  <si>
    <t>2,925+1,677</t>
  </si>
  <si>
    <t>111</t>
  </si>
  <si>
    <t>771591115</t>
  </si>
  <si>
    <t>Podlahy spárování silikonem</t>
  </si>
  <si>
    <t>669160807</t>
  </si>
  <si>
    <t>1,937*2+0,866*2</t>
  </si>
  <si>
    <t>1,808*2+1,579*2+0,1*2</t>
  </si>
  <si>
    <t>112</t>
  </si>
  <si>
    <t>771591237</t>
  </si>
  <si>
    <t>Montáž těsnícího pásu pro styčné nebo dilatační spáry</t>
  </si>
  <si>
    <t>-1261898460</t>
  </si>
  <si>
    <t>113</t>
  </si>
  <si>
    <t>28355022</t>
  </si>
  <si>
    <t>páska pružná těsnící hydroizolační š do 125mm</t>
  </si>
  <si>
    <t>147057811</t>
  </si>
  <si>
    <t>12,58</t>
  </si>
  <si>
    <t>12,58*1,05 'Přepočtené koeficientem množství</t>
  </si>
  <si>
    <t>114</t>
  </si>
  <si>
    <t>59054004</t>
  </si>
  <si>
    <t>páska pružná těsnící hydroizolační-roh</t>
  </si>
  <si>
    <t>-1239900898</t>
  </si>
  <si>
    <t>2*1,05 'Přepočtené koeficientem množství</t>
  </si>
  <si>
    <t>115</t>
  </si>
  <si>
    <t>59054242</t>
  </si>
  <si>
    <t>páska pružná těsnící hydroizolační -kout</t>
  </si>
  <si>
    <t>2085286239</t>
  </si>
  <si>
    <t>Kouipelna + WC</t>
  </si>
  <si>
    <t>6+4</t>
  </si>
  <si>
    <t>10*1,05 'Přepočtené koeficientem množství</t>
  </si>
  <si>
    <t>116</t>
  </si>
  <si>
    <t>771592011</t>
  </si>
  <si>
    <t>Čištění vnitřních ploch podlah nebo schodišť po položení dlažby chemickými prostředky</t>
  </si>
  <si>
    <t>1640529058</t>
  </si>
  <si>
    <t>117</t>
  </si>
  <si>
    <t>998771102</t>
  </si>
  <si>
    <t>Přesun hmot tonážní pro podlahy z dlaždic v objektech v do 12 m</t>
  </si>
  <si>
    <t>1822214626</t>
  </si>
  <si>
    <t>118</t>
  </si>
  <si>
    <t>998771181</t>
  </si>
  <si>
    <t>Příplatek k přesunu hmot tonážní 771 prováděný bez použití mechanizace</t>
  </si>
  <si>
    <t>-510032918</t>
  </si>
  <si>
    <t>119</t>
  </si>
  <si>
    <t>998771192</t>
  </si>
  <si>
    <t>Příplatek k přesunu hmot tonážní 771 za zvětšený přesun do 100 m</t>
  </si>
  <si>
    <t>-2115136629</t>
  </si>
  <si>
    <t>775</t>
  </si>
  <si>
    <t>Podlahy skládané</t>
  </si>
  <si>
    <t>122</t>
  </si>
  <si>
    <t>775411810</t>
  </si>
  <si>
    <t>Demontáž soklíků nebo lišt dřevěných přibíjených do suti</t>
  </si>
  <si>
    <t>462479279</t>
  </si>
  <si>
    <t>3,186*2+4,183*2-0,8</t>
  </si>
  <si>
    <t>4,154*2+4,738*2+0,392*2-0,8-1,489+0,15*2</t>
  </si>
  <si>
    <t>123</t>
  </si>
  <si>
    <t>775413315</t>
  </si>
  <si>
    <t>Montáž soklíku ze dřeva tvrdého nebo měkkého lepeného</t>
  </si>
  <si>
    <t>-1398365331</t>
  </si>
  <si>
    <t>4,154*2+4,738*2+0,392*2-0,8+0,15*2</t>
  </si>
  <si>
    <t>124</t>
  </si>
  <si>
    <t>61418101</t>
  </si>
  <si>
    <t>lišta podlahová dřevěná dub 8x35mm</t>
  </si>
  <si>
    <t>-712883827</t>
  </si>
  <si>
    <t>125</t>
  </si>
  <si>
    <t>775510953</t>
  </si>
  <si>
    <t>Doplnění podlah vlysových, tl do 22 mm, plochy do 2 m2</t>
  </si>
  <si>
    <t>-1153954865</t>
  </si>
  <si>
    <t>126</t>
  </si>
  <si>
    <t>61192520</t>
  </si>
  <si>
    <t>vlysy parketové š 60mm nad dl 300mm I třída dub</t>
  </si>
  <si>
    <t>1876085794</t>
  </si>
  <si>
    <t>1,5*2</t>
  </si>
  <si>
    <t>102</t>
  </si>
  <si>
    <t>775511800</t>
  </si>
  <si>
    <t>Demontáž podlah vlysových lepených s lištami lepenými do suti</t>
  </si>
  <si>
    <t>1884798113</t>
  </si>
  <si>
    <t>1,5*0,15</t>
  </si>
  <si>
    <t>127</t>
  </si>
  <si>
    <t>775591919</t>
  </si>
  <si>
    <t>Oprava podlah dřevěných - broušení celkové včetně tmelení</t>
  </si>
  <si>
    <t>-2090414114</t>
  </si>
  <si>
    <t>128</t>
  </si>
  <si>
    <t>775591920</t>
  </si>
  <si>
    <t>Oprava podlah dřevěných - vysátí povrchu</t>
  </si>
  <si>
    <t>-1350148920</t>
  </si>
  <si>
    <t>129</t>
  </si>
  <si>
    <t>775591921</t>
  </si>
  <si>
    <t>Oprava podlah dřevěných - základní lak</t>
  </si>
  <si>
    <t>1862548285</t>
  </si>
  <si>
    <t>130</t>
  </si>
  <si>
    <t>775591922</t>
  </si>
  <si>
    <t>Oprava podlah dřevěných - vrchní lak pro běžnou zátěž</t>
  </si>
  <si>
    <t>-551967525</t>
  </si>
  <si>
    <t>131</t>
  </si>
  <si>
    <t>775591926</t>
  </si>
  <si>
    <t>Oprava podlah dřevěných - mezibroušení mezi vrstvami laku</t>
  </si>
  <si>
    <t>-295573596</t>
  </si>
  <si>
    <t>132</t>
  </si>
  <si>
    <t>998775102</t>
  </si>
  <si>
    <t>Přesun hmot tonážní pro podlahy dřevěné v objektech v do 12 m</t>
  </si>
  <si>
    <t>-1193109852</t>
  </si>
  <si>
    <t>133</t>
  </si>
  <si>
    <t>998775181</t>
  </si>
  <si>
    <t>Příplatek k přesunu hmot tonážní 775 prováděný bez použití mechanizace</t>
  </si>
  <si>
    <t>351916555</t>
  </si>
  <si>
    <t>134</t>
  </si>
  <si>
    <t>998775192</t>
  </si>
  <si>
    <t>Příplatek k přesunu hmot tonážní 775 za zvětšený přesun do 100 m</t>
  </si>
  <si>
    <t>-728377813</t>
  </si>
  <si>
    <t>776</t>
  </si>
  <si>
    <t>Podlahy povlakové</t>
  </si>
  <si>
    <t>154</t>
  </si>
  <si>
    <t>776111116</t>
  </si>
  <si>
    <t>Odstranění zbytků lepidla z podkladu povlakových podlah broušením</t>
  </si>
  <si>
    <t>-709782432</t>
  </si>
  <si>
    <t>5,195*2,848+1*0,386</t>
  </si>
  <si>
    <t>155</t>
  </si>
  <si>
    <t>776111311</t>
  </si>
  <si>
    <t>Vysátí podkladu povlakových podlah</t>
  </si>
  <si>
    <t>426920071</t>
  </si>
  <si>
    <t>Před penetračním nátěrem</t>
  </si>
  <si>
    <t>Kuchyně a původní spižní skříň</t>
  </si>
  <si>
    <t>0,562*0,63</t>
  </si>
  <si>
    <t>Před lepením podlahové krytiny</t>
  </si>
  <si>
    <t>156</t>
  </si>
  <si>
    <t>776121111</t>
  </si>
  <si>
    <t>Vodou ředitelná penetrace savého podkladu povlakových podlah ředěná v poměru 1:3</t>
  </si>
  <si>
    <t>1274119632</t>
  </si>
  <si>
    <t>157</t>
  </si>
  <si>
    <t>776141111</t>
  </si>
  <si>
    <t>Vyrovnání podkladu povlakových podlah stěrkou pevnosti 20 MPa tl 3 mm</t>
  </si>
  <si>
    <t>711457941</t>
  </si>
  <si>
    <t>158</t>
  </si>
  <si>
    <t>776201811</t>
  </si>
  <si>
    <t>Demontáž lepených povlakových podlah bez podložky ručně</t>
  </si>
  <si>
    <t>713313644</t>
  </si>
  <si>
    <t>159</t>
  </si>
  <si>
    <t>776221111</t>
  </si>
  <si>
    <t>Lepení pásů z PVC standardním lepidlem</t>
  </si>
  <si>
    <t>625735640</t>
  </si>
  <si>
    <t>168</t>
  </si>
  <si>
    <t>776410811</t>
  </si>
  <si>
    <t>Odstranění soklíků a lišt pryžových nebo plastových</t>
  </si>
  <si>
    <t>667171334</t>
  </si>
  <si>
    <t>5,195*2+2,848*2+2*0,386-1,489</t>
  </si>
  <si>
    <t>160</t>
  </si>
  <si>
    <t>776411111</t>
  </si>
  <si>
    <t>Montáž obvodových soklíků výšky do 80 mm</t>
  </si>
  <si>
    <t>1035727000</t>
  </si>
  <si>
    <t>5,195*2+2,848*2+2*0,386</t>
  </si>
  <si>
    <t>0,562*2</t>
  </si>
  <si>
    <t>161</t>
  </si>
  <si>
    <t>BSE.0026850.URS</t>
  </si>
  <si>
    <t>Soklová lišta Bolta 25669 - bílá 0101, 2,5m</t>
  </si>
  <si>
    <t>628695335</t>
  </si>
  <si>
    <t>7,91187031484258*1,02 'Přepočtené koeficientem množství</t>
  </si>
  <si>
    <t>162</t>
  </si>
  <si>
    <t>776421711</t>
  </si>
  <si>
    <t>Vložení nařezaných pásků z podlahoviny do lišt</t>
  </si>
  <si>
    <t>2099814754</t>
  </si>
  <si>
    <t>163</t>
  </si>
  <si>
    <t>28412285</t>
  </si>
  <si>
    <t>krytina podlahová heterogenní tl 2mm</t>
  </si>
  <si>
    <t>1588533696</t>
  </si>
  <si>
    <t>15,535</t>
  </si>
  <si>
    <t>Soklíky</t>
  </si>
  <si>
    <t>17,982*0,1</t>
  </si>
  <si>
    <t>17,333*1,1 'Přepočtené koeficientem množství</t>
  </si>
  <si>
    <t>164</t>
  </si>
  <si>
    <t>776991111</t>
  </si>
  <si>
    <t>Spárování silikonem</t>
  </si>
  <si>
    <t>-243207629</t>
  </si>
  <si>
    <t>165</t>
  </si>
  <si>
    <t>998776102</t>
  </si>
  <si>
    <t>Přesun hmot tonážní pro podlahy povlakové v objektech v do 12 m</t>
  </si>
  <si>
    <t>961927822</t>
  </si>
  <si>
    <t>166</t>
  </si>
  <si>
    <t>998776181</t>
  </si>
  <si>
    <t>Příplatek k přesunu hmot tonážní 776 prováděný bez použití mechanizace</t>
  </si>
  <si>
    <t>1679472907</t>
  </si>
  <si>
    <t>167</t>
  </si>
  <si>
    <t>998776193</t>
  </si>
  <si>
    <t>Příplatek k přesunu hmot tonážní 776 za zvětšený přesun do 500 m</t>
  </si>
  <si>
    <t>1777482214</t>
  </si>
  <si>
    <t>781</t>
  </si>
  <si>
    <t>Dokončovací práce - obklady</t>
  </si>
  <si>
    <t>291</t>
  </si>
  <si>
    <t>781111011</t>
  </si>
  <si>
    <t>Ometení (oprášení) stěny při přípravě podkladu</t>
  </si>
  <si>
    <t>-1993262617</t>
  </si>
  <si>
    <t>292</t>
  </si>
  <si>
    <t>781121011</t>
  </si>
  <si>
    <t>Nátěr penetrační na stěnu</t>
  </si>
  <si>
    <t>-86176046</t>
  </si>
  <si>
    <t>293</t>
  </si>
  <si>
    <t>781131251</t>
  </si>
  <si>
    <t>Izolace pod obklad těsnící manžetou pro prostupy potrubí</t>
  </si>
  <si>
    <t>-2097302423</t>
  </si>
  <si>
    <t>1+2</t>
  </si>
  <si>
    <t>294</t>
  </si>
  <si>
    <t>781474114</t>
  </si>
  <si>
    <t>Montáž obkladů vnitřních keramických hladkých do 22 ks/m2 lepených flexibilním lepidlem</t>
  </si>
  <si>
    <t>-74473640</t>
  </si>
  <si>
    <t>Odpočet disperzní lwpidlo</t>
  </si>
  <si>
    <t>Koupelna -sprcha</t>
  </si>
  <si>
    <t>-1*2*2</t>
  </si>
  <si>
    <t>295</t>
  </si>
  <si>
    <t>781475111</t>
  </si>
  <si>
    <t>Montáž obkladů vnitřních keramických hladkých do 22 ks/m2 lepených disperzním lepidlem nebo tmelem</t>
  </si>
  <si>
    <t>-745537687</t>
  </si>
  <si>
    <t>1*2*2</t>
  </si>
  <si>
    <t>296</t>
  </si>
  <si>
    <t>59761071</t>
  </si>
  <si>
    <t>obklad keramický hladký přes 12 do 19ks/m2</t>
  </si>
  <si>
    <t>-1614261161</t>
  </si>
  <si>
    <t>19,907*1,15</t>
  </si>
  <si>
    <t>22,893*1,1 'Přepočtené koeficientem množství</t>
  </si>
  <si>
    <t>297</t>
  </si>
  <si>
    <t>781477111</t>
  </si>
  <si>
    <t>Příplatek k montáži obkladů vnitřních keramických hladkých za plochu do 10 m2</t>
  </si>
  <si>
    <t>-2857623</t>
  </si>
  <si>
    <t>298</t>
  </si>
  <si>
    <t>781491822</t>
  </si>
  <si>
    <t xml:space="preserve">Demontáž vanových dvířek </t>
  </si>
  <si>
    <t>-1795608267</t>
  </si>
  <si>
    <t>Koupelna, kuchyně, WC</t>
  </si>
  <si>
    <t>299</t>
  </si>
  <si>
    <t>781493611</t>
  </si>
  <si>
    <t>Montáž vanových dvířek s rámem lepených</t>
  </si>
  <si>
    <t>-2139066635</t>
  </si>
  <si>
    <t>300</t>
  </si>
  <si>
    <t>55347200</t>
  </si>
  <si>
    <t>dvířka vanová nerezová 300x300mm</t>
  </si>
  <si>
    <t>736668714</t>
  </si>
  <si>
    <t>301</t>
  </si>
  <si>
    <t>781495141</t>
  </si>
  <si>
    <t>Průnik obkladem kruhový do DN 30</t>
  </si>
  <si>
    <t>-1926195017</t>
  </si>
  <si>
    <t>ZTI - voda</t>
  </si>
  <si>
    <t>307</t>
  </si>
  <si>
    <t>781495142</t>
  </si>
  <si>
    <t>Průnik obkladem kruhový do DN 90</t>
  </si>
  <si>
    <t>324311142</t>
  </si>
  <si>
    <t>Odpad umyvadlo koupelna</t>
  </si>
  <si>
    <t>302</t>
  </si>
  <si>
    <t>781495143</t>
  </si>
  <si>
    <t>Průnik obkladem kruhový přes DN 90</t>
  </si>
  <si>
    <t>163037603</t>
  </si>
  <si>
    <t>Zásuvka a vypínač koupelna</t>
  </si>
  <si>
    <t>303</t>
  </si>
  <si>
    <t>781495211</t>
  </si>
  <si>
    <t>Čištění vnitřních ploch stěn po provedení obkladu chemickými prostředky</t>
  </si>
  <si>
    <t>1793452278</t>
  </si>
  <si>
    <t>304</t>
  </si>
  <si>
    <t>998781102</t>
  </si>
  <si>
    <t>Přesun hmot tonážní pro obklady keramické v objektech v do 12 m</t>
  </si>
  <si>
    <t>-2016385011</t>
  </si>
  <si>
    <t>305</t>
  </si>
  <si>
    <t>998781181</t>
  </si>
  <si>
    <t>Příplatek k přesunu hmot tonážní 781 prováděný bez použití mechanizace</t>
  </si>
  <si>
    <t>871163327</t>
  </si>
  <si>
    <t>306</t>
  </si>
  <si>
    <t>998781192</t>
  </si>
  <si>
    <t>Příplatek k přesunu hmot tonážní 781 za zvětšený přesun do 100 m</t>
  </si>
  <si>
    <t>-272572773</t>
  </si>
  <si>
    <t>783</t>
  </si>
  <si>
    <t>Dokončovací práce - nátěry</t>
  </si>
  <si>
    <t>135</t>
  </si>
  <si>
    <t>783000201</t>
  </si>
  <si>
    <t>Přemístění okenních nebo dveřních křídel pro zhotovení nátěrů vodorovné do 50 m</t>
  </si>
  <si>
    <t>-108320388</t>
  </si>
  <si>
    <t>Vstupní dveře, ložnice, obývací pokoj</t>
  </si>
  <si>
    <t>136</t>
  </si>
  <si>
    <t>783000225</t>
  </si>
  <si>
    <t>Příplatek k přemístění ZKD vyvěšení a zavěšení dveřních nebo okenních jednoduchých křídel</t>
  </si>
  <si>
    <t>147707267</t>
  </si>
  <si>
    <t>2*3</t>
  </si>
  <si>
    <t>137</t>
  </si>
  <si>
    <t>783101203</t>
  </si>
  <si>
    <t>Jemné obroušení podkladu truhlářských konstrukcí před provedením nátěru</t>
  </si>
  <si>
    <t>-400460174</t>
  </si>
  <si>
    <t>DVEŘE - zvětšení plochy dle URS 0,05 + 0,025</t>
  </si>
  <si>
    <t>Dveře ložnice, kuchyně a obývací pokoj -dle URS plocha minus 25%</t>
  </si>
  <si>
    <t>(0,794+0,05)*(1,929+0,025)*2*0,75+(0,795+0,05)*(1,926+0,025)*2*0,75+(0,796*2+0,05)*(1,928+0,025)*2*0,75</t>
  </si>
  <si>
    <t>Dveře na vstupní</t>
  </si>
  <si>
    <t>(0,802+0,05)*(1,939+0,025)*2</t>
  </si>
  <si>
    <t>138</t>
  </si>
  <si>
    <t>783101403</t>
  </si>
  <si>
    <t>Oprášení podkladu truhlářských konstrukcí před provedením nátěru</t>
  </si>
  <si>
    <t>498696445</t>
  </si>
  <si>
    <t>139</t>
  </si>
  <si>
    <t>783114101</t>
  </si>
  <si>
    <t>Základní jednonásobný syntetický nátěr truhlářských konstrukcí</t>
  </si>
  <si>
    <t>1565447052</t>
  </si>
  <si>
    <t>140</t>
  </si>
  <si>
    <t>783118211</t>
  </si>
  <si>
    <t>Lakovací dvojnásobný syntetický nátěr truhlářských konstrukcí s mezibroušením</t>
  </si>
  <si>
    <t>-1172851349</t>
  </si>
  <si>
    <t>141</t>
  </si>
  <si>
    <t>783152114</t>
  </si>
  <si>
    <t>Lokální tmelení truhlářských konstrukcí včetně přebroušení polyesterovým tmelem plochy do 30%</t>
  </si>
  <si>
    <t>-52429148</t>
  </si>
  <si>
    <t>142</t>
  </si>
  <si>
    <t>783301401</t>
  </si>
  <si>
    <t>Ometení zámečnických konstrukcí</t>
  </si>
  <si>
    <t>1412264492</t>
  </si>
  <si>
    <t>5*0,3</t>
  </si>
  <si>
    <t>5*0,4</t>
  </si>
  <si>
    <t>143</t>
  </si>
  <si>
    <t>783314101</t>
  </si>
  <si>
    <t>Základní jednonásobný syntetický nátěr zámečnických konstrukcí</t>
  </si>
  <si>
    <t>-300794407</t>
  </si>
  <si>
    <t>144</t>
  </si>
  <si>
    <t>783315101</t>
  </si>
  <si>
    <t>Mezinátěr jednonásobný syntetický standardní zámečnických konstrukcí</t>
  </si>
  <si>
    <t>-1985525007</t>
  </si>
  <si>
    <t>145</t>
  </si>
  <si>
    <t>783317101</t>
  </si>
  <si>
    <t>Krycí jednonásobný syntetický standardní nátěr zámečnických konstrukcí</t>
  </si>
  <si>
    <t>-1054163902</t>
  </si>
  <si>
    <t>146</t>
  </si>
  <si>
    <t>783352101</t>
  </si>
  <si>
    <t>Tmelení včetně přebroušení zámečnických konstrukcí polyesterovým tmelem</t>
  </si>
  <si>
    <t>-1195273940</t>
  </si>
  <si>
    <t>147</t>
  </si>
  <si>
    <t>783601347</t>
  </si>
  <si>
    <t>Odmaštění litinových otopných těles odmašťovačem rozpouštědlovým před provedením nátěru</t>
  </si>
  <si>
    <t>1191190049</t>
  </si>
  <si>
    <t>148</t>
  </si>
  <si>
    <t>783614141</t>
  </si>
  <si>
    <t>Základní jednonásobný syntetický nátěr litinových otopných těles</t>
  </si>
  <si>
    <t>685072643</t>
  </si>
  <si>
    <t>149</t>
  </si>
  <si>
    <t>783614551</t>
  </si>
  <si>
    <t>Základní jednonásobný syntetický nátěr potrubí DN do 50 mm</t>
  </si>
  <si>
    <t>1137020349</t>
  </si>
  <si>
    <t>150</t>
  </si>
  <si>
    <t>783615551</t>
  </si>
  <si>
    <t>Mezinátěr jednonásobný syntetický nátěr potrubí DN do 50 mm</t>
  </si>
  <si>
    <t>-814178598</t>
  </si>
  <si>
    <t>151</t>
  </si>
  <si>
    <t>783617147</t>
  </si>
  <si>
    <t>Krycí dvojnásobný syntetický nátěr litinových otopných těles</t>
  </si>
  <si>
    <t>1509775500</t>
  </si>
  <si>
    <t>152</t>
  </si>
  <si>
    <t>783617601</t>
  </si>
  <si>
    <t>Krycí jednonásobný syntetický nátěr potrubí DN do 50 mm</t>
  </si>
  <si>
    <t>-250468290</t>
  </si>
  <si>
    <t>153</t>
  </si>
  <si>
    <t>783652141</t>
  </si>
  <si>
    <t>Tmelení litinových otopných těles polyesterovým tmelem</t>
  </si>
  <si>
    <t>-839980853</t>
  </si>
  <si>
    <t>784</t>
  </si>
  <si>
    <t>Dokončovací práce - malby a tapety</t>
  </si>
  <si>
    <t>308</t>
  </si>
  <si>
    <t>784111001</t>
  </si>
  <si>
    <t>Oprášení (ometení ) podkladu v místnostech výšky do 3,80 m</t>
  </si>
  <si>
    <t>-2008036943</t>
  </si>
  <si>
    <t>STROPY</t>
  </si>
  <si>
    <t>STĚNY</t>
  </si>
  <si>
    <t>309</t>
  </si>
  <si>
    <t>784111011</t>
  </si>
  <si>
    <t>Obroušení podkladu omítnutého v místnostech výšky do 3,80 m</t>
  </si>
  <si>
    <t>1465613667</t>
  </si>
  <si>
    <t>310</t>
  </si>
  <si>
    <t>784121001</t>
  </si>
  <si>
    <t>Oškrabání malby v mísnostech výšky do 3,80 m</t>
  </si>
  <si>
    <t>1806786496</t>
  </si>
  <si>
    <t>311</t>
  </si>
  <si>
    <t>784121011</t>
  </si>
  <si>
    <t>Rozmývání podkladu po oškrabání malby v místnostech výšky do 3,80 m</t>
  </si>
  <si>
    <t>281365259</t>
  </si>
  <si>
    <t>313</t>
  </si>
  <si>
    <t>784171101</t>
  </si>
  <si>
    <t>Zakrytí vnitřních podlah včetně pozdějšího odkrytí</t>
  </si>
  <si>
    <t>1587009101</t>
  </si>
  <si>
    <t>314</t>
  </si>
  <si>
    <t>58124844</t>
  </si>
  <si>
    <t>fólie pro malířské potřeby zakrývací tl 25µ 4x5m</t>
  </si>
  <si>
    <t>484182056</t>
  </si>
  <si>
    <t>62,317*1,05 'Přepočtené koeficientem množství</t>
  </si>
  <si>
    <t>315</t>
  </si>
  <si>
    <t>784171121</t>
  </si>
  <si>
    <t>Zakrytí vnitřních ploch konstrukcí nebo prvků v místnostech výšky do 3,80 m</t>
  </si>
  <si>
    <t>1327739729</t>
  </si>
  <si>
    <t>316</t>
  </si>
  <si>
    <t>58124842</t>
  </si>
  <si>
    <t>fólie pro malířské potřeby zakrývací tl 7µ 4x5m</t>
  </si>
  <si>
    <t>1921979598</t>
  </si>
  <si>
    <t>317</t>
  </si>
  <si>
    <t>784181121</t>
  </si>
  <si>
    <t>Hloubková jednonásobná penetrace podkladu v místnostech výšky do 3,80 m</t>
  </si>
  <si>
    <t>-1953432236</t>
  </si>
  <si>
    <t>318</t>
  </si>
  <si>
    <t>784211101</t>
  </si>
  <si>
    <t>Dvojnásobné bílé malby ze směsí za mokra výborně otěruvzdorných v místnostech výšky do 3,80 m</t>
  </si>
  <si>
    <t>-1974201450</t>
  </si>
  <si>
    <t>319</t>
  </si>
  <si>
    <t>784211141</t>
  </si>
  <si>
    <t>Příplatek k cenám 2x maleb ze směsí za mokra za provádění plochy do 5m2</t>
  </si>
  <si>
    <t>169430983</t>
  </si>
  <si>
    <t>786</t>
  </si>
  <si>
    <t>Dokončovací práce - čalounické úpravy</t>
  </si>
  <si>
    <t>275</t>
  </si>
  <si>
    <t>786624121</t>
  </si>
  <si>
    <t>Montáž lamelové žaluzie do oken zdvojených kovových otevíravých, sklápěcích a vyklápěcích</t>
  </si>
  <si>
    <t>1501312342</t>
  </si>
  <si>
    <t>Okno kuchyně</t>
  </si>
  <si>
    <t>2,084*1,434</t>
  </si>
  <si>
    <t>277</t>
  </si>
  <si>
    <t>61140039</t>
  </si>
  <si>
    <t>žaluzie vnitřní lamelová manuálně ovládaná střešních oken rozměru do 78x140cm</t>
  </si>
  <si>
    <t>-916783176</t>
  </si>
  <si>
    <t>344</t>
  </si>
  <si>
    <t>998786102</t>
  </si>
  <si>
    <t>Přesun hmot tonážní pro čalounické úpravy v objektech v do 12 m</t>
  </si>
  <si>
    <t>-247278480</t>
  </si>
  <si>
    <t>345</t>
  </si>
  <si>
    <t>998786181</t>
  </si>
  <si>
    <t>Příplatek k přesunu hmot tonážní 786 prováděný bez použití mechanizace</t>
  </si>
  <si>
    <t>1255473398</t>
  </si>
  <si>
    <t>346</t>
  </si>
  <si>
    <t>998786192</t>
  </si>
  <si>
    <t>Příplatek k přesunu hmot tonážní 786 za zvětšený přesun do 100 m</t>
  </si>
  <si>
    <t>2093668165</t>
  </si>
  <si>
    <t>Práce a dodávky M</t>
  </si>
  <si>
    <t>58-M</t>
  </si>
  <si>
    <t>Revize vyhrazených technických zařízení</t>
  </si>
  <si>
    <t>342</t>
  </si>
  <si>
    <t>580506007</t>
  </si>
  <si>
    <t>Revize plyn</t>
  </si>
  <si>
    <t>-525227125</t>
  </si>
  <si>
    <t>Vedlejší rozpočtové náklady</t>
  </si>
  <si>
    <t>VRN3</t>
  </si>
  <si>
    <t>320</t>
  </si>
  <si>
    <t>030001000</t>
  </si>
  <si>
    <t>den</t>
  </si>
  <si>
    <t>1024</t>
  </si>
  <si>
    <t>-120289769</t>
  </si>
  <si>
    <t>VRN7</t>
  </si>
  <si>
    <t>321</t>
  </si>
  <si>
    <t>070001000</t>
  </si>
  <si>
    <t>1901152532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</si>
</sst>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2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23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14.4" customHeight="1">
      <c r="B26" s="21"/>
      <c r="C26" s="22"/>
      <c r="D26" s="38" t="s">
        <v>33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9">
        <f>ROUND(AG94,2)</f>
        <v>0</v>
      </c>
      <c r="AL26" s="22"/>
      <c r="AM26" s="22"/>
      <c r="AN26" s="22"/>
      <c r="AO26" s="22"/>
      <c r="AP26" s="22"/>
      <c r="AQ26" s="22"/>
      <c r="AR26" s="20"/>
      <c r="BE26" s="31"/>
    </row>
    <row r="27" s="1" customFormat="1" ht="14.4" customHeight="1">
      <c r="B27" s="21"/>
      <c r="C27" s="22"/>
      <c r="D27" s="38" t="s">
        <v>34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9">
        <f>ROUND(AG97, 2)</f>
        <v>0</v>
      </c>
      <c r="AL27" s="39"/>
      <c r="AM27" s="39"/>
      <c r="AN27" s="39"/>
      <c r="AO27" s="39"/>
      <c r="AP27" s="22"/>
      <c r="AQ27" s="22"/>
      <c r="AR27" s="20"/>
      <c r="BE27" s="31"/>
    </row>
    <row r="28" s="2" customFormat="1" ht="6.96" customHeigh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3"/>
      <c r="BE28" s="31"/>
    </row>
    <row r="29" s="2" customFormat="1" ht="25.92" customHeight="1">
      <c r="A29" s="40"/>
      <c r="B29" s="41"/>
      <c r="C29" s="42"/>
      <c r="D29" s="44" t="s">
        <v>35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ROUND(AK26 + AK27, 2)</f>
        <v>0</v>
      </c>
      <c r="AL29" s="45"/>
      <c r="AM29" s="45"/>
      <c r="AN29" s="45"/>
      <c r="AO29" s="45"/>
      <c r="AP29" s="42"/>
      <c r="AQ29" s="42"/>
      <c r="AR29" s="43"/>
      <c r="BE29" s="31"/>
    </row>
    <row r="30" s="2" customFormat="1" ht="6.96" customHeight="1">
      <c r="A30" s="40"/>
      <c r="B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3"/>
      <c r="BE30" s="31"/>
    </row>
    <row r="31" s="2" customFormat="1">
      <c r="A31" s="40"/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7" t="s">
        <v>36</v>
      </c>
      <c r="M31" s="47"/>
      <c r="N31" s="47"/>
      <c r="O31" s="47"/>
      <c r="P31" s="47"/>
      <c r="Q31" s="42"/>
      <c r="R31" s="42"/>
      <c r="S31" s="42"/>
      <c r="T31" s="42"/>
      <c r="U31" s="42"/>
      <c r="V31" s="42"/>
      <c r="W31" s="47" t="s">
        <v>37</v>
      </c>
      <c r="X31" s="47"/>
      <c r="Y31" s="47"/>
      <c r="Z31" s="47"/>
      <c r="AA31" s="47"/>
      <c r="AB31" s="47"/>
      <c r="AC31" s="47"/>
      <c r="AD31" s="47"/>
      <c r="AE31" s="47"/>
      <c r="AF31" s="42"/>
      <c r="AG31" s="42"/>
      <c r="AH31" s="42"/>
      <c r="AI31" s="42"/>
      <c r="AJ31" s="42"/>
      <c r="AK31" s="47" t="s">
        <v>38</v>
      </c>
      <c r="AL31" s="47"/>
      <c r="AM31" s="47"/>
      <c r="AN31" s="47"/>
      <c r="AO31" s="47"/>
      <c r="AP31" s="42"/>
      <c r="AQ31" s="42"/>
      <c r="AR31" s="43"/>
      <c r="BE31" s="31"/>
    </row>
    <row r="32" s="3" customFormat="1" ht="14.4" customHeight="1">
      <c r="A32" s="3"/>
      <c r="B32" s="48"/>
      <c r="C32" s="49"/>
      <c r="D32" s="32" t="s">
        <v>39</v>
      </c>
      <c r="E32" s="49"/>
      <c r="F32" s="32" t="s">
        <v>40</v>
      </c>
      <c r="G32" s="49"/>
      <c r="H32" s="49"/>
      <c r="I32" s="49"/>
      <c r="J32" s="49"/>
      <c r="K32" s="49"/>
      <c r="L32" s="50">
        <v>0.20999999999999999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ROUND(AZ94 + SUM(CD97:CD101),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f>ROUND(AV94 + SUM(BY97:BY101), 2)</f>
        <v>0</v>
      </c>
      <c r="AL32" s="49"/>
      <c r="AM32" s="49"/>
      <c r="AN32" s="49"/>
      <c r="AO32" s="49"/>
      <c r="AP32" s="49"/>
      <c r="AQ32" s="49"/>
      <c r="AR32" s="52"/>
      <c r="BE32" s="53"/>
    </row>
    <row r="33" s="3" customFormat="1" ht="14.4" customHeight="1">
      <c r="A33" s="3"/>
      <c r="B33" s="48"/>
      <c r="C33" s="49"/>
      <c r="D33" s="49"/>
      <c r="E33" s="49"/>
      <c r="F33" s="32" t="s">
        <v>41</v>
      </c>
      <c r="G33" s="49"/>
      <c r="H33" s="49"/>
      <c r="I33" s="49"/>
      <c r="J33" s="49"/>
      <c r="K33" s="49"/>
      <c r="L33" s="50">
        <v>0.14999999999999999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ROUND(BA94 + SUM(CE97:CE101),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f>ROUND(AW94 + SUM(BZ97:BZ101), 2)</f>
        <v>0</v>
      </c>
      <c r="AL33" s="49"/>
      <c r="AM33" s="49"/>
      <c r="AN33" s="49"/>
      <c r="AO33" s="49"/>
      <c r="AP33" s="49"/>
      <c r="AQ33" s="49"/>
      <c r="AR33" s="52"/>
      <c r="BE33" s="53"/>
    </row>
    <row r="34" hidden="1" s="3" customFormat="1" ht="14.4" customHeight="1">
      <c r="A34" s="3"/>
      <c r="B34" s="48"/>
      <c r="C34" s="49"/>
      <c r="D34" s="49"/>
      <c r="E34" s="49"/>
      <c r="F34" s="32" t="s">
        <v>42</v>
      </c>
      <c r="G34" s="49"/>
      <c r="H34" s="49"/>
      <c r="I34" s="49"/>
      <c r="J34" s="49"/>
      <c r="K34" s="49"/>
      <c r="L34" s="50">
        <v>0.20999999999999999</v>
      </c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1">
        <f>ROUND(BB94 + SUM(CF97:CF101), 2)</f>
        <v>0</v>
      </c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51">
        <v>0</v>
      </c>
      <c r="AL34" s="49"/>
      <c r="AM34" s="49"/>
      <c r="AN34" s="49"/>
      <c r="AO34" s="49"/>
      <c r="AP34" s="49"/>
      <c r="AQ34" s="49"/>
      <c r="AR34" s="52"/>
      <c r="BE34" s="53"/>
    </row>
    <row r="35" hidden="1" s="3" customFormat="1" ht="14.4" customHeight="1">
      <c r="A35" s="3"/>
      <c r="B35" s="48"/>
      <c r="C35" s="49"/>
      <c r="D35" s="49"/>
      <c r="E35" s="49"/>
      <c r="F35" s="32" t="s">
        <v>43</v>
      </c>
      <c r="G35" s="49"/>
      <c r="H35" s="49"/>
      <c r="I35" s="49"/>
      <c r="J35" s="49"/>
      <c r="K35" s="49"/>
      <c r="L35" s="50">
        <v>0.14999999999999999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51">
        <f>ROUND(BC94 + SUM(CG97:CG101), 2)</f>
        <v>0</v>
      </c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1">
        <v>0</v>
      </c>
      <c r="AL35" s="49"/>
      <c r="AM35" s="49"/>
      <c r="AN35" s="49"/>
      <c r="AO35" s="49"/>
      <c r="AP35" s="49"/>
      <c r="AQ35" s="49"/>
      <c r="AR35" s="52"/>
      <c r="BE35" s="3"/>
    </row>
    <row r="36" hidden="1" s="3" customFormat="1" ht="14.4" customHeight="1">
      <c r="A36" s="3"/>
      <c r="B36" s="48"/>
      <c r="C36" s="49"/>
      <c r="D36" s="49"/>
      <c r="E36" s="49"/>
      <c r="F36" s="32" t="s">
        <v>44</v>
      </c>
      <c r="G36" s="49"/>
      <c r="H36" s="49"/>
      <c r="I36" s="49"/>
      <c r="J36" s="49"/>
      <c r="K36" s="49"/>
      <c r="L36" s="50">
        <v>0</v>
      </c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51">
        <f>ROUND(BD94 + SUM(CH97:CH101), 2)</f>
        <v>0</v>
      </c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51">
        <v>0</v>
      </c>
      <c r="AL36" s="49"/>
      <c r="AM36" s="49"/>
      <c r="AN36" s="49"/>
      <c r="AO36" s="49"/>
      <c r="AP36" s="49"/>
      <c r="AQ36" s="49"/>
      <c r="AR36" s="52"/>
      <c r="BE36" s="3"/>
    </row>
    <row r="37" s="2" customFormat="1" ht="6.96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3"/>
      <c r="BE37" s="40"/>
    </row>
    <row r="38" s="2" customFormat="1" ht="25.92" customHeight="1">
      <c r="A38" s="40"/>
      <c r="B38" s="41"/>
      <c r="C38" s="54"/>
      <c r="D38" s="55" t="s">
        <v>45</v>
      </c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7" t="s">
        <v>46</v>
      </c>
      <c r="U38" s="56"/>
      <c r="V38" s="56"/>
      <c r="W38" s="56"/>
      <c r="X38" s="58" t="s">
        <v>47</v>
      </c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9">
        <f>SUM(AK29:AK36)</f>
        <v>0</v>
      </c>
      <c r="AL38" s="56"/>
      <c r="AM38" s="56"/>
      <c r="AN38" s="56"/>
      <c r="AO38" s="60"/>
      <c r="AP38" s="54"/>
      <c r="AQ38" s="54"/>
      <c r="AR38" s="43"/>
      <c r="BE38" s="40"/>
    </row>
    <row r="39" s="2" customFormat="1" ht="6.96" customHeight="1">
      <c r="A39" s="40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3"/>
      <c r="BE39" s="40"/>
    </row>
    <row r="40" s="2" customFormat="1" ht="14.4" customHeight="1">
      <c r="A40" s="40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3"/>
      <c r="BE40" s="4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1"/>
      <c r="C49" s="62"/>
      <c r="D49" s="63" t="s">
        <v>48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49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40"/>
      <c r="B60" s="41"/>
      <c r="C60" s="42"/>
      <c r="D60" s="66" t="s">
        <v>50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66" t="s">
        <v>51</v>
      </c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66" t="s">
        <v>50</v>
      </c>
      <c r="AI60" s="45"/>
      <c r="AJ60" s="45"/>
      <c r="AK60" s="45"/>
      <c r="AL60" s="45"/>
      <c r="AM60" s="66" t="s">
        <v>51</v>
      </c>
      <c r="AN60" s="45"/>
      <c r="AO60" s="45"/>
      <c r="AP60" s="42"/>
      <c r="AQ60" s="42"/>
      <c r="AR60" s="43"/>
      <c r="BE60" s="40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40"/>
      <c r="B64" s="41"/>
      <c r="C64" s="42"/>
      <c r="D64" s="63" t="s">
        <v>52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53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3"/>
      <c r="BE64" s="40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40"/>
      <c r="B75" s="41"/>
      <c r="C75" s="42"/>
      <c r="D75" s="66" t="s">
        <v>50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66" t="s">
        <v>51</v>
      </c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66" t="s">
        <v>50</v>
      </c>
      <c r="AI75" s="45"/>
      <c r="AJ75" s="45"/>
      <c r="AK75" s="45"/>
      <c r="AL75" s="45"/>
      <c r="AM75" s="66" t="s">
        <v>51</v>
      </c>
      <c r="AN75" s="45"/>
      <c r="AO75" s="45"/>
      <c r="AP75" s="42"/>
      <c r="AQ75" s="42"/>
      <c r="AR75" s="43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3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3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3"/>
      <c r="BE81" s="40"/>
    </row>
    <row r="82" s="2" customFormat="1" ht="24.96" customHeight="1">
      <c r="A82" s="40"/>
      <c r="B82" s="41"/>
      <c r="C82" s="23" t="s">
        <v>54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3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3"/>
      <c r="BE83" s="40"/>
    </row>
    <row r="84" s="4" customFormat="1" ht="12" customHeight="1">
      <c r="A84" s="4"/>
      <c r="B84" s="72"/>
      <c r="C84" s="32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04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Byty Bělohorská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3"/>
      <c r="BE86" s="40"/>
    </row>
    <row r="87" s="2" customFormat="1" ht="12" customHeight="1">
      <c r="A87" s="40"/>
      <c r="B87" s="41"/>
      <c r="C87" s="32" t="s">
        <v>20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 xml:space="preserve"> 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2" t="s">
        <v>22</v>
      </c>
      <c r="AJ87" s="42"/>
      <c r="AK87" s="42"/>
      <c r="AL87" s="42"/>
      <c r="AM87" s="81" t="str">
        <f>IF(AN8= "","",AN8)</f>
        <v>31. 10. 2020</v>
      </c>
      <c r="AN87" s="81"/>
      <c r="AO87" s="42"/>
      <c r="AP87" s="42"/>
      <c r="AQ87" s="42"/>
      <c r="AR87" s="43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3"/>
      <c r="BE88" s="40"/>
    </row>
    <row r="89" s="2" customFormat="1" ht="15.15" customHeight="1">
      <c r="A89" s="40"/>
      <c r="B89" s="41"/>
      <c r="C89" s="32" t="s">
        <v>24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 xml:space="preserve"> 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2" t="s">
        <v>29</v>
      </c>
      <c r="AJ89" s="42"/>
      <c r="AK89" s="42"/>
      <c r="AL89" s="42"/>
      <c r="AM89" s="82" t="str">
        <f>IF(E17="","",E17)</f>
        <v xml:space="preserve"> </v>
      </c>
      <c r="AN89" s="73"/>
      <c r="AO89" s="73"/>
      <c r="AP89" s="73"/>
      <c r="AQ89" s="42"/>
      <c r="AR89" s="43"/>
      <c r="AS89" s="83" t="s">
        <v>55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2" t="s">
        <v>27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2" t="s">
        <v>31</v>
      </c>
      <c r="AJ90" s="42"/>
      <c r="AK90" s="42"/>
      <c r="AL90" s="42"/>
      <c r="AM90" s="82" t="str">
        <f>IF(E20="","",E20)</f>
        <v xml:space="preserve"> </v>
      </c>
      <c r="AN90" s="73"/>
      <c r="AO90" s="73"/>
      <c r="AP90" s="73"/>
      <c r="AQ90" s="42"/>
      <c r="AR90" s="43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3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56</v>
      </c>
      <c r="D92" s="96"/>
      <c r="E92" s="96"/>
      <c r="F92" s="96"/>
      <c r="G92" s="96"/>
      <c r="H92" s="97"/>
      <c r="I92" s="98" t="s">
        <v>57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58</v>
      </c>
      <c r="AH92" s="96"/>
      <c r="AI92" s="96"/>
      <c r="AJ92" s="96"/>
      <c r="AK92" s="96"/>
      <c r="AL92" s="96"/>
      <c r="AM92" s="96"/>
      <c r="AN92" s="98" t="s">
        <v>59</v>
      </c>
      <c r="AO92" s="96"/>
      <c r="AP92" s="100"/>
      <c r="AQ92" s="101" t="s">
        <v>60</v>
      </c>
      <c r="AR92" s="43"/>
      <c r="AS92" s="102" t="s">
        <v>61</v>
      </c>
      <c r="AT92" s="103" t="s">
        <v>62</v>
      </c>
      <c r="AU92" s="103" t="s">
        <v>63</v>
      </c>
      <c r="AV92" s="103" t="s">
        <v>64</v>
      </c>
      <c r="AW92" s="103" t="s">
        <v>65</v>
      </c>
      <c r="AX92" s="103" t="s">
        <v>66</v>
      </c>
      <c r="AY92" s="103" t="s">
        <v>67</v>
      </c>
      <c r="AZ92" s="103" t="s">
        <v>68</v>
      </c>
      <c r="BA92" s="103" t="s">
        <v>69</v>
      </c>
      <c r="BB92" s="103" t="s">
        <v>70</v>
      </c>
      <c r="BC92" s="103" t="s">
        <v>71</v>
      </c>
      <c r="BD92" s="104" t="s">
        <v>72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3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73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ROUND(AG95,2)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ROUND(AS95,2)</f>
        <v>0</v>
      </c>
      <c r="AT94" s="116">
        <f>ROUND(SUM(AV94:AW94),2)</f>
        <v>0</v>
      </c>
      <c r="AU94" s="117">
        <f>ROUND(AU95,5)</f>
        <v>0</v>
      </c>
      <c r="AV94" s="116">
        <f>ROUND(AZ94*L32,2)</f>
        <v>0</v>
      </c>
      <c r="AW94" s="116">
        <f>ROUND(BA94*L33,2)</f>
        <v>0</v>
      </c>
      <c r="AX94" s="116">
        <f>ROUND(BB94*L32,2)</f>
        <v>0</v>
      </c>
      <c r="AY94" s="116">
        <f>ROUND(BC94*L33,2)</f>
        <v>0</v>
      </c>
      <c r="AZ94" s="116">
        <f>ROUND(AZ95,2)</f>
        <v>0</v>
      </c>
      <c r="BA94" s="116">
        <f>ROUND(BA95,2)</f>
        <v>0</v>
      </c>
      <c r="BB94" s="116">
        <f>ROUND(BB95,2)</f>
        <v>0</v>
      </c>
      <c r="BC94" s="116">
        <f>ROUND(BC95,2)</f>
        <v>0</v>
      </c>
      <c r="BD94" s="118">
        <f>ROUND(BD95,2)</f>
        <v>0</v>
      </c>
      <c r="BE94" s="6"/>
      <c r="BS94" s="119" t="s">
        <v>74</v>
      </c>
      <c r="BT94" s="119" t="s">
        <v>75</v>
      </c>
      <c r="BU94" s="120" t="s">
        <v>76</v>
      </c>
      <c r="BV94" s="119" t="s">
        <v>77</v>
      </c>
      <c r="BW94" s="119" t="s">
        <v>5</v>
      </c>
      <c r="BX94" s="119" t="s">
        <v>78</v>
      </c>
      <c r="CL94" s="119" t="s">
        <v>1</v>
      </c>
    </row>
    <row r="95" s="7" customFormat="1" ht="16.5" customHeight="1">
      <c r="A95" s="121" t="s">
        <v>79</v>
      </c>
      <c r="B95" s="122"/>
      <c r="C95" s="123"/>
      <c r="D95" s="124" t="s">
        <v>14</v>
      </c>
      <c r="E95" s="124"/>
      <c r="F95" s="124"/>
      <c r="G95" s="124"/>
      <c r="H95" s="124"/>
      <c r="I95" s="125"/>
      <c r="J95" s="124" t="s">
        <v>80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6">
        <f>'04 - Bělohorská 110, dveř...'!J32</f>
        <v>0</v>
      </c>
      <c r="AH95" s="125"/>
      <c r="AI95" s="125"/>
      <c r="AJ95" s="125"/>
      <c r="AK95" s="125"/>
      <c r="AL95" s="125"/>
      <c r="AM95" s="125"/>
      <c r="AN95" s="126">
        <f>SUM(AG95,AT95)</f>
        <v>0</v>
      </c>
      <c r="AO95" s="125"/>
      <c r="AP95" s="125"/>
      <c r="AQ95" s="127" t="s">
        <v>81</v>
      </c>
      <c r="AR95" s="128"/>
      <c r="AS95" s="129">
        <v>0</v>
      </c>
      <c r="AT95" s="130">
        <f>ROUND(SUM(AV95:AW95),2)</f>
        <v>0</v>
      </c>
      <c r="AU95" s="131">
        <f>'04 - Bělohorská 110, dveř...'!P158</f>
        <v>0</v>
      </c>
      <c r="AV95" s="130">
        <f>'04 - Bělohorská 110, dveř...'!J35</f>
        <v>0</v>
      </c>
      <c r="AW95" s="130">
        <f>'04 - Bělohorská 110, dveř...'!J36</f>
        <v>0</v>
      </c>
      <c r="AX95" s="130">
        <f>'04 - Bělohorská 110, dveř...'!J37</f>
        <v>0</v>
      </c>
      <c r="AY95" s="130">
        <f>'04 - Bělohorská 110, dveř...'!J38</f>
        <v>0</v>
      </c>
      <c r="AZ95" s="130">
        <f>'04 - Bělohorská 110, dveř...'!F35</f>
        <v>0</v>
      </c>
      <c r="BA95" s="130">
        <f>'04 - Bělohorská 110, dveř...'!F36</f>
        <v>0</v>
      </c>
      <c r="BB95" s="130">
        <f>'04 - Bělohorská 110, dveř...'!F37</f>
        <v>0</v>
      </c>
      <c r="BC95" s="130">
        <f>'04 - Bělohorská 110, dveř...'!F38</f>
        <v>0</v>
      </c>
      <c r="BD95" s="132">
        <f>'04 - Bělohorská 110, dveř...'!F39</f>
        <v>0</v>
      </c>
      <c r="BE95" s="7"/>
      <c r="BT95" s="133" t="s">
        <v>82</v>
      </c>
      <c r="BV95" s="133" t="s">
        <v>77</v>
      </c>
      <c r="BW95" s="133" t="s">
        <v>83</v>
      </c>
      <c r="BX95" s="133" t="s">
        <v>5</v>
      </c>
      <c r="CL95" s="133" t="s">
        <v>1</v>
      </c>
      <c r="CM95" s="133" t="s">
        <v>82</v>
      </c>
    </row>
    <row r="96">
      <c r="B96" s="21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0"/>
    </row>
    <row r="97" s="2" customFormat="1" ht="30" customHeight="1">
      <c r="A97" s="40"/>
      <c r="B97" s="41"/>
      <c r="C97" s="109" t="s">
        <v>84</v>
      </c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112">
        <f>ROUND(SUM(AG98:AG101), 2)</f>
        <v>0</v>
      </c>
      <c r="AH97" s="112"/>
      <c r="AI97" s="112"/>
      <c r="AJ97" s="112"/>
      <c r="AK97" s="112"/>
      <c r="AL97" s="112"/>
      <c r="AM97" s="112"/>
      <c r="AN97" s="112">
        <f>ROUND(SUM(AN98:AN101), 2)</f>
        <v>0</v>
      </c>
      <c r="AO97" s="112"/>
      <c r="AP97" s="112"/>
      <c r="AQ97" s="134"/>
      <c r="AR97" s="43"/>
      <c r="AS97" s="102" t="s">
        <v>85</v>
      </c>
      <c r="AT97" s="103" t="s">
        <v>86</v>
      </c>
      <c r="AU97" s="103" t="s">
        <v>39</v>
      </c>
      <c r="AV97" s="104" t="s">
        <v>62</v>
      </c>
      <c r="AW97" s="40"/>
      <c r="AX97" s="40"/>
      <c r="AY97" s="40"/>
      <c r="AZ97" s="40"/>
      <c r="BA97" s="40"/>
      <c r="BB97" s="40"/>
      <c r="BC97" s="40"/>
      <c r="BD97" s="40"/>
      <c r="BE97" s="40"/>
    </row>
    <row r="98" s="2" customFormat="1" ht="19.92" customHeight="1">
      <c r="A98" s="40"/>
      <c r="B98" s="41"/>
      <c r="C98" s="42"/>
      <c r="D98" s="135" t="s">
        <v>87</v>
      </c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42"/>
      <c r="AD98" s="42"/>
      <c r="AE98" s="42"/>
      <c r="AF98" s="42"/>
      <c r="AG98" s="136">
        <f>ROUND(AG94 * AS98, 2)</f>
        <v>0</v>
      </c>
      <c r="AH98" s="137"/>
      <c r="AI98" s="137"/>
      <c r="AJ98" s="137"/>
      <c r="AK98" s="137"/>
      <c r="AL98" s="137"/>
      <c r="AM98" s="137"/>
      <c r="AN98" s="137">
        <f>ROUND(AG98 + AV98, 2)</f>
        <v>0</v>
      </c>
      <c r="AO98" s="137"/>
      <c r="AP98" s="137"/>
      <c r="AQ98" s="42"/>
      <c r="AR98" s="43"/>
      <c r="AS98" s="138">
        <v>0</v>
      </c>
      <c r="AT98" s="139" t="s">
        <v>88</v>
      </c>
      <c r="AU98" s="139" t="s">
        <v>40</v>
      </c>
      <c r="AV98" s="140">
        <f>ROUND(IF(AU98="základní",AG98*L32,IF(AU98="snížená",AG98*L33,0)), 2)</f>
        <v>0</v>
      </c>
      <c r="AW98" s="40"/>
      <c r="AX98" s="40"/>
      <c r="AY98" s="40"/>
      <c r="AZ98" s="40"/>
      <c r="BA98" s="40"/>
      <c r="BB98" s="40"/>
      <c r="BC98" s="40"/>
      <c r="BD98" s="40"/>
      <c r="BE98" s="40"/>
      <c r="BV98" s="17" t="s">
        <v>89</v>
      </c>
      <c r="BY98" s="141">
        <f>IF(AU98="základní",AV98,0)</f>
        <v>0</v>
      </c>
      <c r="BZ98" s="141">
        <f>IF(AU98="snížená",AV98,0)</f>
        <v>0</v>
      </c>
      <c r="CA98" s="141">
        <v>0</v>
      </c>
      <c r="CB98" s="141">
        <v>0</v>
      </c>
      <c r="CC98" s="141">
        <v>0</v>
      </c>
      <c r="CD98" s="141">
        <f>IF(AU98="základní",AG98,0)</f>
        <v>0</v>
      </c>
      <c r="CE98" s="141">
        <f>IF(AU98="snížená",AG98,0)</f>
        <v>0</v>
      </c>
      <c r="CF98" s="141">
        <f>IF(AU98="zákl. přenesená",AG98,0)</f>
        <v>0</v>
      </c>
      <c r="CG98" s="141">
        <f>IF(AU98="sníž. přenesená",AG98,0)</f>
        <v>0</v>
      </c>
      <c r="CH98" s="141">
        <f>IF(AU98="nulová",AG98,0)</f>
        <v>0</v>
      </c>
      <c r="CI98" s="17">
        <f>IF(AU98="základní",1,IF(AU98="snížená",2,IF(AU98="zákl. přenesená",4,IF(AU98="sníž. přenesená",5,3))))</f>
        <v>1</v>
      </c>
      <c r="CJ98" s="17">
        <f>IF(AT98="stavební čast",1,IF(AT98="investiční čast",2,3))</f>
        <v>1</v>
      </c>
      <c r="CK98" s="17" t="str">
        <f>IF(D98="Vyplň vlastní","","x")</f>
        <v>x</v>
      </c>
    </row>
    <row r="99" s="2" customFormat="1" ht="19.92" customHeight="1">
      <c r="A99" s="40"/>
      <c r="B99" s="41"/>
      <c r="C99" s="42"/>
      <c r="D99" s="142" t="s">
        <v>90</v>
      </c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42"/>
      <c r="AD99" s="42"/>
      <c r="AE99" s="42"/>
      <c r="AF99" s="42"/>
      <c r="AG99" s="136">
        <f>ROUND(AG94 * AS99, 2)</f>
        <v>0</v>
      </c>
      <c r="AH99" s="137"/>
      <c r="AI99" s="137"/>
      <c r="AJ99" s="137"/>
      <c r="AK99" s="137"/>
      <c r="AL99" s="137"/>
      <c r="AM99" s="137"/>
      <c r="AN99" s="137">
        <f>ROUND(AG99 + AV99, 2)</f>
        <v>0</v>
      </c>
      <c r="AO99" s="137"/>
      <c r="AP99" s="137"/>
      <c r="AQ99" s="42"/>
      <c r="AR99" s="43"/>
      <c r="AS99" s="138">
        <v>0</v>
      </c>
      <c r="AT99" s="139" t="s">
        <v>88</v>
      </c>
      <c r="AU99" s="139" t="s">
        <v>40</v>
      </c>
      <c r="AV99" s="140">
        <f>ROUND(IF(AU99="základní",AG99*L32,IF(AU99="snížená",AG99*L33,0)), 2)</f>
        <v>0</v>
      </c>
      <c r="AW99" s="40"/>
      <c r="AX99" s="40"/>
      <c r="AY99" s="40"/>
      <c r="AZ99" s="40"/>
      <c r="BA99" s="40"/>
      <c r="BB99" s="40"/>
      <c r="BC99" s="40"/>
      <c r="BD99" s="40"/>
      <c r="BE99" s="40"/>
      <c r="BV99" s="17" t="s">
        <v>91</v>
      </c>
      <c r="BY99" s="141">
        <f>IF(AU99="základní",AV99,0)</f>
        <v>0</v>
      </c>
      <c r="BZ99" s="141">
        <f>IF(AU99="snížená",AV99,0)</f>
        <v>0</v>
      </c>
      <c r="CA99" s="141">
        <v>0</v>
      </c>
      <c r="CB99" s="141">
        <v>0</v>
      </c>
      <c r="CC99" s="141">
        <v>0</v>
      </c>
      <c r="CD99" s="141">
        <f>IF(AU99="základní",AG99,0)</f>
        <v>0</v>
      </c>
      <c r="CE99" s="141">
        <f>IF(AU99="snížená",AG99,0)</f>
        <v>0</v>
      </c>
      <c r="CF99" s="141">
        <f>IF(AU99="zákl. přenesená",AG99,0)</f>
        <v>0</v>
      </c>
      <c r="CG99" s="141">
        <f>IF(AU99="sníž. přenesená",AG99,0)</f>
        <v>0</v>
      </c>
      <c r="CH99" s="141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/>
      </c>
    </row>
    <row r="100" s="2" customFormat="1" ht="19.92" customHeight="1">
      <c r="A100" s="40"/>
      <c r="B100" s="41"/>
      <c r="C100" s="42"/>
      <c r="D100" s="142" t="s">
        <v>90</v>
      </c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42"/>
      <c r="AD100" s="42"/>
      <c r="AE100" s="42"/>
      <c r="AF100" s="42"/>
      <c r="AG100" s="136">
        <f>ROUND(AG94 * AS100, 2)</f>
        <v>0</v>
      </c>
      <c r="AH100" s="137"/>
      <c r="AI100" s="137"/>
      <c r="AJ100" s="137"/>
      <c r="AK100" s="137"/>
      <c r="AL100" s="137"/>
      <c r="AM100" s="137"/>
      <c r="AN100" s="137">
        <f>ROUND(AG100 + AV100, 2)</f>
        <v>0</v>
      </c>
      <c r="AO100" s="137"/>
      <c r="AP100" s="137"/>
      <c r="AQ100" s="42"/>
      <c r="AR100" s="43"/>
      <c r="AS100" s="138">
        <v>0</v>
      </c>
      <c r="AT100" s="139" t="s">
        <v>88</v>
      </c>
      <c r="AU100" s="139" t="s">
        <v>40</v>
      </c>
      <c r="AV100" s="140">
        <f>ROUND(IF(AU100="základní",AG100*L32,IF(AU100="snížená",AG100*L33,0)), 2)</f>
        <v>0</v>
      </c>
      <c r="AW100" s="40"/>
      <c r="AX100" s="40"/>
      <c r="AY100" s="40"/>
      <c r="AZ100" s="40"/>
      <c r="BA100" s="40"/>
      <c r="BB100" s="40"/>
      <c r="BC100" s="40"/>
      <c r="BD100" s="40"/>
      <c r="BE100" s="40"/>
      <c r="BV100" s="17" t="s">
        <v>91</v>
      </c>
      <c r="BY100" s="141">
        <f>IF(AU100="základní",AV100,0)</f>
        <v>0</v>
      </c>
      <c r="BZ100" s="141">
        <f>IF(AU100="snížená",AV100,0)</f>
        <v>0</v>
      </c>
      <c r="CA100" s="141">
        <v>0</v>
      </c>
      <c r="CB100" s="141">
        <v>0</v>
      </c>
      <c r="CC100" s="141">
        <v>0</v>
      </c>
      <c r="CD100" s="141">
        <f>IF(AU100="základní",AG100,0)</f>
        <v>0</v>
      </c>
      <c r="CE100" s="141">
        <f>IF(AU100="snížená",AG100,0)</f>
        <v>0</v>
      </c>
      <c r="CF100" s="141">
        <f>IF(AU100="zákl. přenesená",AG100,0)</f>
        <v>0</v>
      </c>
      <c r="CG100" s="141">
        <f>IF(AU100="sníž. přenesená",AG100,0)</f>
        <v>0</v>
      </c>
      <c r="CH100" s="141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="2" customFormat="1" ht="19.92" customHeight="1">
      <c r="A101" s="40"/>
      <c r="B101" s="41"/>
      <c r="C101" s="42"/>
      <c r="D101" s="142" t="s">
        <v>90</v>
      </c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42"/>
      <c r="AD101" s="42"/>
      <c r="AE101" s="42"/>
      <c r="AF101" s="42"/>
      <c r="AG101" s="136">
        <f>ROUND(AG94 * AS101, 2)</f>
        <v>0</v>
      </c>
      <c r="AH101" s="137"/>
      <c r="AI101" s="137"/>
      <c r="AJ101" s="137"/>
      <c r="AK101" s="137"/>
      <c r="AL101" s="137"/>
      <c r="AM101" s="137"/>
      <c r="AN101" s="137">
        <f>ROUND(AG101 + AV101, 2)</f>
        <v>0</v>
      </c>
      <c r="AO101" s="137"/>
      <c r="AP101" s="137"/>
      <c r="AQ101" s="42"/>
      <c r="AR101" s="43"/>
      <c r="AS101" s="143">
        <v>0</v>
      </c>
      <c r="AT101" s="144" t="s">
        <v>88</v>
      </c>
      <c r="AU101" s="144" t="s">
        <v>40</v>
      </c>
      <c r="AV101" s="145">
        <f>ROUND(IF(AU101="základní",AG101*L32,IF(AU101="snížená",AG101*L33,0)), 2)</f>
        <v>0</v>
      </c>
      <c r="AW101" s="40"/>
      <c r="AX101" s="40"/>
      <c r="AY101" s="40"/>
      <c r="AZ101" s="40"/>
      <c r="BA101" s="40"/>
      <c r="BB101" s="40"/>
      <c r="BC101" s="40"/>
      <c r="BD101" s="40"/>
      <c r="BE101" s="40"/>
      <c r="BV101" s="17" t="s">
        <v>91</v>
      </c>
      <c r="BY101" s="141">
        <f>IF(AU101="základní",AV101,0)</f>
        <v>0</v>
      </c>
      <c r="BZ101" s="141">
        <f>IF(AU101="snížená",AV101,0)</f>
        <v>0</v>
      </c>
      <c r="CA101" s="141">
        <v>0</v>
      </c>
      <c r="CB101" s="141">
        <v>0</v>
      </c>
      <c r="CC101" s="141">
        <v>0</v>
      </c>
      <c r="CD101" s="141">
        <f>IF(AU101="základní",AG101,0)</f>
        <v>0</v>
      </c>
      <c r="CE101" s="141">
        <f>IF(AU101="snížená",AG101,0)</f>
        <v>0</v>
      </c>
      <c r="CF101" s="141">
        <f>IF(AU101="zákl. přenesená",AG101,0)</f>
        <v>0</v>
      </c>
      <c r="CG101" s="141">
        <f>IF(AU101="sníž. přenesená",AG101,0)</f>
        <v>0</v>
      </c>
      <c r="CH101" s="141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="2" customFormat="1" ht="10.8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3"/>
      <c r="AS102" s="40"/>
      <c r="AT102" s="40"/>
      <c r="AU102" s="40"/>
      <c r="AV102" s="40"/>
      <c r="AW102" s="40"/>
      <c r="AX102" s="40"/>
      <c r="AY102" s="40"/>
      <c r="AZ102" s="40"/>
      <c r="BA102" s="40"/>
      <c r="BB102" s="40"/>
      <c r="BC102" s="40"/>
      <c r="BD102" s="40"/>
      <c r="BE102" s="40"/>
    </row>
    <row r="103" s="2" customFormat="1" ht="30" customHeight="1">
      <c r="A103" s="40"/>
      <c r="B103" s="41"/>
      <c r="C103" s="146" t="s">
        <v>92</v>
      </c>
      <c r="D103" s="147"/>
      <c r="E103" s="147"/>
      <c r="F103" s="147"/>
      <c r="G103" s="147"/>
      <c r="H103" s="147"/>
      <c r="I103" s="147"/>
      <c r="J103" s="147"/>
      <c r="K103" s="147"/>
      <c r="L103" s="147"/>
      <c r="M103" s="147"/>
      <c r="N103" s="147"/>
      <c r="O103" s="147"/>
      <c r="P103" s="147"/>
      <c r="Q103" s="147"/>
      <c r="R103" s="147"/>
      <c r="S103" s="147"/>
      <c r="T103" s="147"/>
      <c r="U103" s="147"/>
      <c r="V103" s="147"/>
      <c r="W103" s="147"/>
      <c r="X103" s="147"/>
      <c r="Y103" s="147"/>
      <c r="Z103" s="147"/>
      <c r="AA103" s="147"/>
      <c r="AB103" s="147"/>
      <c r="AC103" s="147"/>
      <c r="AD103" s="147"/>
      <c r="AE103" s="147"/>
      <c r="AF103" s="147"/>
      <c r="AG103" s="148">
        <f>ROUND(AG94 + AG97, 2)</f>
        <v>0</v>
      </c>
      <c r="AH103" s="148"/>
      <c r="AI103" s="148"/>
      <c r="AJ103" s="148"/>
      <c r="AK103" s="148"/>
      <c r="AL103" s="148"/>
      <c r="AM103" s="148"/>
      <c r="AN103" s="148">
        <f>ROUND(AN94 + AN97, 2)</f>
        <v>0</v>
      </c>
      <c r="AO103" s="148"/>
      <c r="AP103" s="148"/>
      <c r="AQ103" s="147"/>
      <c r="AR103" s="43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</row>
    <row r="104" s="2" customFormat="1" ht="6.96" customHeight="1">
      <c r="A104" s="40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  <c r="AL104" s="69"/>
      <c r="AM104" s="69"/>
      <c r="AN104" s="69"/>
      <c r="AO104" s="69"/>
      <c r="AP104" s="69"/>
      <c r="AQ104" s="69"/>
      <c r="AR104" s="43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</row>
  </sheetData>
  <sheetProtection sheet="1" formatColumns="0" formatRows="0" objects="1" scenarios="1" spinCount="100000" saltValue="r9rxDDSYdudFY6Dt5GnmWbmcsrRuNKdrEHe77ts5EDzsC8jsasptGy2tzZ7QafGsQmvtybIGYX15BXaZlrkMNg==" hashValue="GJDPdut8psPx29/vXeRQza1Dv6xr44g0Xnqj/PwoKZbla2YIbXw290kS5blqBvvNAvfEXMdErfuECyIGCUUvqg==" algorithmName="SHA-512" password="CC35"/>
  <mergeCells count="60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8:AM98"/>
    <mergeCell ref="D98:AB98"/>
    <mergeCell ref="AN98:AP98"/>
    <mergeCell ref="AG99:AM99"/>
    <mergeCell ref="D99:AB99"/>
    <mergeCell ref="AN99:AP99"/>
    <mergeCell ref="D100:AB100"/>
    <mergeCell ref="AG100:AM100"/>
    <mergeCell ref="AN100:AP100"/>
    <mergeCell ref="D101:AB101"/>
    <mergeCell ref="AG101:AM101"/>
    <mergeCell ref="AN101:AP101"/>
    <mergeCell ref="AG94:AM94"/>
    <mergeCell ref="AN94:AP94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04 - Bělohorská 110, dveř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0"/>
      <c r="AT3" s="17" t="s">
        <v>82</v>
      </c>
    </row>
    <row r="4" s="1" customFormat="1" ht="24.96" customHeight="1">
      <c r="B4" s="20"/>
      <c r="D4" s="151" t="s">
        <v>93</v>
      </c>
      <c r="L4" s="20"/>
      <c r="M4" s="15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3" t="s">
        <v>16</v>
      </c>
      <c r="L6" s="20"/>
    </row>
    <row r="7" s="1" customFormat="1" ht="16.5" customHeight="1">
      <c r="B7" s="20"/>
      <c r="E7" s="154" t="str">
        <f>'Rekapitulace stavby'!K6</f>
        <v>Byty Bělohorská</v>
      </c>
      <c r="F7" s="153"/>
      <c r="G7" s="153"/>
      <c r="H7" s="153"/>
      <c r="L7" s="20"/>
    </row>
    <row r="8" s="2" customFormat="1" ht="12" customHeight="1">
      <c r="A8" s="40"/>
      <c r="B8" s="43"/>
      <c r="C8" s="40"/>
      <c r="D8" s="153" t="s">
        <v>94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3"/>
      <c r="C9" s="40"/>
      <c r="D9" s="40"/>
      <c r="E9" s="155" t="s">
        <v>95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3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3"/>
      <c r="C11" s="40"/>
      <c r="D11" s="153" t="s">
        <v>18</v>
      </c>
      <c r="E11" s="40"/>
      <c r="F11" s="156" t="s">
        <v>1</v>
      </c>
      <c r="G11" s="40"/>
      <c r="H11" s="40"/>
      <c r="I11" s="153" t="s">
        <v>19</v>
      </c>
      <c r="J11" s="156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3"/>
      <c r="C12" s="40"/>
      <c r="D12" s="153" t="s">
        <v>20</v>
      </c>
      <c r="E12" s="40"/>
      <c r="F12" s="156" t="s">
        <v>21</v>
      </c>
      <c r="G12" s="40"/>
      <c r="H12" s="40"/>
      <c r="I12" s="153" t="s">
        <v>22</v>
      </c>
      <c r="J12" s="157" t="str">
        <f>'Rekapitulace stavby'!AN8</f>
        <v>31. 10. 2020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3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53" t="s">
        <v>24</v>
      </c>
      <c r="E14" s="40"/>
      <c r="F14" s="40"/>
      <c r="G14" s="40"/>
      <c r="H14" s="40"/>
      <c r="I14" s="153" t="s">
        <v>25</v>
      </c>
      <c r="J14" s="156" t="str">
        <f>IF('Rekapitulace stavby'!AN10="","",'Rekapitulace stavby'!AN10)</f>
        <v/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3"/>
      <c r="C15" s="40"/>
      <c r="D15" s="40"/>
      <c r="E15" s="156" t="str">
        <f>IF('Rekapitulace stavby'!E11="","",'Rekapitulace stavby'!E11)</f>
        <v xml:space="preserve"> </v>
      </c>
      <c r="F15" s="40"/>
      <c r="G15" s="40"/>
      <c r="H15" s="40"/>
      <c r="I15" s="153" t="s">
        <v>26</v>
      </c>
      <c r="J15" s="156" t="str">
        <f>IF('Rekapitulace stavby'!AN11="","",'Rekapitulace stavby'!AN11)</f>
        <v/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3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3"/>
      <c r="C17" s="40"/>
      <c r="D17" s="153" t="s">
        <v>27</v>
      </c>
      <c r="E17" s="40"/>
      <c r="F17" s="40"/>
      <c r="G17" s="40"/>
      <c r="H17" s="40"/>
      <c r="I17" s="153" t="s">
        <v>25</v>
      </c>
      <c r="J17" s="33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3"/>
      <c r="C18" s="40"/>
      <c r="D18" s="40"/>
      <c r="E18" s="33" t="str">
        <f>'Rekapitulace stavby'!E14</f>
        <v>Vyplň údaj</v>
      </c>
      <c r="F18" s="156"/>
      <c r="G18" s="156"/>
      <c r="H18" s="156"/>
      <c r="I18" s="153" t="s">
        <v>26</v>
      </c>
      <c r="J18" s="33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3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3"/>
      <c r="C20" s="40"/>
      <c r="D20" s="153" t="s">
        <v>29</v>
      </c>
      <c r="E20" s="40"/>
      <c r="F20" s="40"/>
      <c r="G20" s="40"/>
      <c r="H20" s="40"/>
      <c r="I20" s="153" t="s">
        <v>25</v>
      </c>
      <c r="J20" s="156" t="str">
        <f>IF('Rekapitulace stavby'!AN16="","",'Rekapitulace stavby'!AN16)</f>
        <v/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3"/>
      <c r="C21" s="40"/>
      <c r="D21" s="40"/>
      <c r="E21" s="156" t="str">
        <f>IF('Rekapitulace stavby'!E17="","",'Rekapitulace stavby'!E17)</f>
        <v xml:space="preserve"> </v>
      </c>
      <c r="F21" s="40"/>
      <c r="G21" s="40"/>
      <c r="H21" s="40"/>
      <c r="I21" s="153" t="s">
        <v>26</v>
      </c>
      <c r="J21" s="156" t="str">
        <f>IF('Rekapitulace stavby'!AN17="","",'Rekapitulace stavby'!AN17)</f>
        <v/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3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3"/>
      <c r="C23" s="40"/>
      <c r="D23" s="153" t="s">
        <v>31</v>
      </c>
      <c r="E23" s="40"/>
      <c r="F23" s="40"/>
      <c r="G23" s="40"/>
      <c r="H23" s="40"/>
      <c r="I23" s="153" t="s">
        <v>25</v>
      </c>
      <c r="J23" s="156" t="str">
        <f>IF('Rekapitulace stavby'!AN19="","",'Rekapitulace stavby'!AN19)</f>
        <v/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3"/>
      <c r="C24" s="40"/>
      <c r="D24" s="40"/>
      <c r="E24" s="156" t="str">
        <f>IF('Rekapitulace stavby'!E20="","",'Rekapitulace stavby'!E20)</f>
        <v xml:space="preserve"> </v>
      </c>
      <c r="F24" s="40"/>
      <c r="G24" s="40"/>
      <c r="H24" s="40"/>
      <c r="I24" s="153" t="s">
        <v>26</v>
      </c>
      <c r="J24" s="156" t="str">
        <f>IF('Rekapitulace stavby'!AN20="","",'Rekapitulace stavby'!AN20)</f>
        <v/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3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3"/>
      <c r="C26" s="40"/>
      <c r="D26" s="153" t="s">
        <v>32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58"/>
      <c r="J27" s="158"/>
      <c r="K27" s="158"/>
      <c r="L27" s="161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40"/>
      <c r="B28" s="43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3"/>
      <c r="C29" s="40"/>
      <c r="D29" s="162"/>
      <c r="E29" s="162"/>
      <c r="F29" s="162"/>
      <c r="G29" s="162"/>
      <c r="H29" s="162"/>
      <c r="I29" s="162"/>
      <c r="J29" s="162"/>
      <c r="K29" s="162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3"/>
      <c r="C30" s="40"/>
      <c r="D30" s="156" t="s">
        <v>96</v>
      </c>
      <c r="E30" s="40"/>
      <c r="F30" s="40"/>
      <c r="G30" s="40"/>
      <c r="H30" s="40"/>
      <c r="I30" s="40"/>
      <c r="J30" s="163">
        <f>J96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3"/>
      <c r="C31" s="40"/>
      <c r="D31" s="164" t="s">
        <v>87</v>
      </c>
      <c r="E31" s="40"/>
      <c r="F31" s="40"/>
      <c r="G31" s="40"/>
      <c r="H31" s="40"/>
      <c r="I31" s="40"/>
      <c r="J31" s="163">
        <f>J131</f>
        <v>0</v>
      </c>
      <c r="K31" s="40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3"/>
      <c r="C32" s="40"/>
      <c r="D32" s="165" t="s">
        <v>35</v>
      </c>
      <c r="E32" s="40"/>
      <c r="F32" s="40"/>
      <c r="G32" s="40"/>
      <c r="H32" s="40"/>
      <c r="I32" s="40"/>
      <c r="J32" s="166">
        <f>ROUND(J30 + J31,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3"/>
      <c r="C33" s="40"/>
      <c r="D33" s="162"/>
      <c r="E33" s="162"/>
      <c r="F33" s="162"/>
      <c r="G33" s="162"/>
      <c r="H33" s="162"/>
      <c r="I33" s="162"/>
      <c r="J33" s="162"/>
      <c r="K33" s="162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3"/>
      <c r="C34" s="40"/>
      <c r="D34" s="40"/>
      <c r="E34" s="40"/>
      <c r="F34" s="167" t="s">
        <v>37</v>
      </c>
      <c r="G34" s="40"/>
      <c r="H34" s="40"/>
      <c r="I34" s="167" t="s">
        <v>36</v>
      </c>
      <c r="J34" s="167" t="s">
        <v>38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3"/>
      <c r="C35" s="40"/>
      <c r="D35" s="168" t="s">
        <v>39</v>
      </c>
      <c r="E35" s="153" t="s">
        <v>40</v>
      </c>
      <c r="F35" s="169">
        <f>ROUND((SUM(BE131:BE138) + SUM(BE158:BE1735)),  2)</f>
        <v>0</v>
      </c>
      <c r="G35" s="40"/>
      <c r="H35" s="40"/>
      <c r="I35" s="170">
        <v>0.20999999999999999</v>
      </c>
      <c r="J35" s="169">
        <f>ROUND(((SUM(BE131:BE138) + SUM(BE158:BE1735))*I35),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153" t="s">
        <v>41</v>
      </c>
      <c r="F36" s="169">
        <f>ROUND((SUM(BF131:BF138) + SUM(BF158:BF1735)),  2)</f>
        <v>0</v>
      </c>
      <c r="G36" s="40"/>
      <c r="H36" s="40"/>
      <c r="I36" s="170">
        <v>0.14999999999999999</v>
      </c>
      <c r="J36" s="169">
        <f>ROUND(((SUM(BF131:BF138) + SUM(BF158:BF1735))*I36),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3"/>
      <c r="C37" s="40"/>
      <c r="D37" s="40"/>
      <c r="E37" s="153" t="s">
        <v>42</v>
      </c>
      <c r="F37" s="169">
        <f>ROUND((SUM(BG131:BG138) + SUM(BG158:BG1735)),  2)</f>
        <v>0</v>
      </c>
      <c r="G37" s="40"/>
      <c r="H37" s="40"/>
      <c r="I37" s="170">
        <v>0.20999999999999999</v>
      </c>
      <c r="J37" s="169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3"/>
      <c r="C38" s="40"/>
      <c r="D38" s="40"/>
      <c r="E38" s="153" t="s">
        <v>43</v>
      </c>
      <c r="F38" s="169">
        <f>ROUND((SUM(BH131:BH138) + SUM(BH158:BH1735)),  2)</f>
        <v>0</v>
      </c>
      <c r="G38" s="40"/>
      <c r="H38" s="40"/>
      <c r="I38" s="170">
        <v>0.14999999999999999</v>
      </c>
      <c r="J38" s="169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53" t="s">
        <v>44</v>
      </c>
      <c r="F39" s="169">
        <f>ROUND((SUM(BI131:BI138) + SUM(BI158:BI1735)),  2)</f>
        <v>0</v>
      </c>
      <c r="G39" s="40"/>
      <c r="H39" s="40"/>
      <c r="I39" s="170">
        <v>0</v>
      </c>
      <c r="J39" s="169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3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3"/>
      <c r="C41" s="171"/>
      <c r="D41" s="172" t="s">
        <v>45</v>
      </c>
      <c r="E41" s="173"/>
      <c r="F41" s="173"/>
      <c r="G41" s="174" t="s">
        <v>46</v>
      </c>
      <c r="H41" s="175" t="s">
        <v>47</v>
      </c>
      <c r="I41" s="173"/>
      <c r="J41" s="176">
        <f>SUM(J32:J39)</f>
        <v>0</v>
      </c>
      <c r="K41" s="177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5"/>
      <c r="D50" s="178" t="s">
        <v>48</v>
      </c>
      <c r="E50" s="179"/>
      <c r="F50" s="179"/>
      <c r="G50" s="178" t="s">
        <v>49</v>
      </c>
      <c r="H50" s="179"/>
      <c r="I50" s="179"/>
      <c r="J50" s="179"/>
      <c r="K50" s="179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80" t="s">
        <v>50</v>
      </c>
      <c r="E61" s="181"/>
      <c r="F61" s="182" t="s">
        <v>51</v>
      </c>
      <c r="G61" s="180" t="s">
        <v>50</v>
      </c>
      <c r="H61" s="181"/>
      <c r="I61" s="181"/>
      <c r="J61" s="183" t="s">
        <v>51</v>
      </c>
      <c r="K61" s="181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78" t="s">
        <v>52</v>
      </c>
      <c r="E65" s="184"/>
      <c r="F65" s="184"/>
      <c r="G65" s="178" t="s">
        <v>53</v>
      </c>
      <c r="H65" s="184"/>
      <c r="I65" s="184"/>
      <c r="J65" s="184"/>
      <c r="K65" s="184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80" t="s">
        <v>50</v>
      </c>
      <c r="E76" s="181"/>
      <c r="F76" s="182" t="s">
        <v>51</v>
      </c>
      <c r="G76" s="180" t="s">
        <v>50</v>
      </c>
      <c r="H76" s="181"/>
      <c r="I76" s="181"/>
      <c r="J76" s="183" t="s">
        <v>51</v>
      </c>
      <c r="K76" s="181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5"/>
      <c r="C77" s="186"/>
      <c r="D77" s="186"/>
      <c r="E77" s="186"/>
      <c r="F77" s="186"/>
      <c r="G77" s="186"/>
      <c r="H77" s="186"/>
      <c r="I77" s="186"/>
      <c r="J77" s="186"/>
      <c r="K77" s="186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7"/>
      <c r="C81" s="188"/>
      <c r="D81" s="188"/>
      <c r="E81" s="188"/>
      <c r="F81" s="188"/>
      <c r="G81" s="188"/>
      <c r="H81" s="188"/>
      <c r="I81" s="188"/>
      <c r="J81" s="188"/>
      <c r="K81" s="188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97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9" t="str">
        <f>E7</f>
        <v>Byty Bělohorská</v>
      </c>
      <c r="F85" s="32"/>
      <c r="G85" s="32"/>
      <c r="H85" s="3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2" t="s">
        <v>94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04 - Bělohorská 110, dveře č.4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2" t="s">
        <v>20</v>
      </c>
      <c r="D89" s="42"/>
      <c r="E89" s="42"/>
      <c r="F89" s="27" t="str">
        <f>F12</f>
        <v xml:space="preserve"> </v>
      </c>
      <c r="G89" s="42"/>
      <c r="H89" s="42"/>
      <c r="I89" s="32" t="s">
        <v>22</v>
      </c>
      <c r="J89" s="81" t="str">
        <f>IF(J12="","",J12)</f>
        <v>31. 10. 2020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2" t="s">
        <v>24</v>
      </c>
      <c r="D91" s="42"/>
      <c r="E91" s="42"/>
      <c r="F91" s="27" t="str">
        <f>E15</f>
        <v xml:space="preserve"> </v>
      </c>
      <c r="G91" s="42"/>
      <c r="H91" s="42"/>
      <c r="I91" s="32" t="s">
        <v>29</v>
      </c>
      <c r="J91" s="36" t="str">
        <f>E21</f>
        <v xml:space="preserve"> 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2" t="s">
        <v>27</v>
      </c>
      <c r="D92" s="42"/>
      <c r="E92" s="42"/>
      <c r="F92" s="27" t="str">
        <f>IF(E18="","",E18)</f>
        <v>Vyplň údaj</v>
      </c>
      <c r="G92" s="42"/>
      <c r="H92" s="42"/>
      <c r="I92" s="32" t="s">
        <v>31</v>
      </c>
      <c r="J92" s="36" t="str">
        <f>E24</f>
        <v xml:space="preserve"> 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90" t="s">
        <v>98</v>
      </c>
      <c r="D94" s="147"/>
      <c r="E94" s="147"/>
      <c r="F94" s="147"/>
      <c r="G94" s="147"/>
      <c r="H94" s="147"/>
      <c r="I94" s="147"/>
      <c r="J94" s="191" t="s">
        <v>99</v>
      </c>
      <c r="K94" s="147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2" t="s">
        <v>100</v>
      </c>
      <c r="D96" s="42"/>
      <c r="E96" s="42"/>
      <c r="F96" s="42"/>
      <c r="G96" s="42"/>
      <c r="H96" s="42"/>
      <c r="I96" s="42"/>
      <c r="J96" s="112">
        <f>J158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7" t="s">
        <v>101</v>
      </c>
    </row>
    <row r="97" s="9" customFormat="1" ht="24.96" customHeight="1">
      <c r="A97" s="9"/>
      <c r="B97" s="193"/>
      <c r="C97" s="194"/>
      <c r="D97" s="195" t="s">
        <v>102</v>
      </c>
      <c r="E97" s="196"/>
      <c r="F97" s="196"/>
      <c r="G97" s="196"/>
      <c r="H97" s="196"/>
      <c r="I97" s="196"/>
      <c r="J97" s="197">
        <f>J159</f>
        <v>0</v>
      </c>
      <c r="K97" s="194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103</v>
      </c>
      <c r="E98" s="202"/>
      <c r="F98" s="202"/>
      <c r="G98" s="202"/>
      <c r="H98" s="202"/>
      <c r="I98" s="202"/>
      <c r="J98" s="203">
        <f>J160</f>
        <v>0</v>
      </c>
      <c r="K98" s="200"/>
      <c r="L98" s="20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104</v>
      </c>
      <c r="E99" s="202"/>
      <c r="F99" s="202"/>
      <c r="G99" s="202"/>
      <c r="H99" s="202"/>
      <c r="I99" s="202"/>
      <c r="J99" s="203">
        <f>J176</f>
        <v>0</v>
      </c>
      <c r="K99" s="200"/>
      <c r="L99" s="20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105</v>
      </c>
      <c r="E100" s="202"/>
      <c r="F100" s="202"/>
      <c r="G100" s="202"/>
      <c r="H100" s="202"/>
      <c r="I100" s="202"/>
      <c r="J100" s="203">
        <f>J317</f>
        <v>0</v>
      </c>
      <c r="K100" s="200"/>
      <c r="L100" s="20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106</v>
      </c>
      <c r="E101" s="202"/>
      <c r="F101" s="202"/>
      <c r="G101" s="202"/>
      <c r="H101" s="202"/>
      <c r="I101" s="202"/>
      <c r="J101" s="203">
        <f>J427</f>
        <v>0</v>
      </c>
      <c r="K101" s="200"/>
      <c r="L101" s="20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107</v>
      </c>
      <c r="E102" s="202"/>
      <c r="F102" s="202"/>
      <c r="G102" s="202"/>
      <c r="H102" s="202"/>
      <c r="I102" s="202"/>
      <c r="J102" s="203">
        <f>J435</f>
        <v>0</v>
      </c>
      <c r="K102" s="200"/>
      <c r="L102" s="20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3"/>
      <c r="C103" s="194"/>
      <c r="D103" s="195" t="s">
        <v>108</v>
      </c>
      <c r="E103" s="196"/>
      <c r="F103" s="196"/>
      <c r="G103" s="196"/>
      <c r="H103" s="196"/>
      <c r="I103" s="196"/>
      <c r="J103" s="197">
        <f>J439</f>
        <v>0</v>
      </c>
      <c r="K103" s="194"/>
      <c r="L103" s="19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9"/>
      <c r="C104" s="200"/>
      <c r="D104" s="201" t="s">
        <v>109</v>
      </c>
      <c r="E104" s="202"/>
      <c r="F104" s="202"/>
      <c r="G104" s="202"/>
      <c r="H104" s="202"/>
      <c r="I104" s="202"/>
      <c r="J104" s="203">
        <f>J440</f>
        <v>0</v>
      </c>
      <c r="K104" s="200"/>
      <c r="L104" s="20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9"/>
      <c r="C105" s="200"/>
      <c r="D105" s="201" t="s">
        <v>110</v>
      </c>
      <c r="E105" s="202"/>
      <c r="F105" s="202"/>
      <c r="G105" s="202"/>
      <c r="H105" s="202"/>
      <c r="I105" s="202"/>
      <c r="J105" s="203">
        <f>J459</f>
        <v>0</v>
      </c>
      <c r="K105" s="200"/>
      <c r="L105" s="20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9"/>
      <c r="C106" s="200"/>
      <c r="D106" s="201" t="s">
        <v>111</v>
      </c>
      <c r="E106" s="202"/>
      <c r="F106" s="202"/>
      <c r="G106" s="202"/>
      <c r="H106" s="202"/>
      <c r="I106" s="202"/>
      <c r="J106" s="203">
        <f>J517</f>
        <v>0</v>
      </c>
      <c r="K106" s="200"/>
      <c r="L106" s="20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9"/>
      <c r="C107" s="200"/>
      <c r="D107" s="201" t="s">
        <v>112</v>
      </c>
      <c r="E107" s="202"/>
      <c r="F107" s="202"/>
      <c r="G107" s="202"/>
      <c r="H107" s="202"/>
      <c r="I107" s="202"/>
      <c r="J107" s="203">
        <f>J608</f>
        <v>0</v>
      </c>
      <c r="K107" s="200"/>
      <c r="L107" s="20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9"/>
      <c r="C108" s="200"/>
      <c r="D108" s="201" t="s">
        <v>113</v>
      </c>
      <c r="E108" s="202"/>
      <c r="F108" s="202"/>
      <c r="G108" s="202"/>
      <c r="H108" s="202"/>
      <c r="I108" s="202"/>
      <c r="J108" s="203">
        <f>J618</f>
        <v>0</v>
      </c>
      <c r="K108" s="200"/>
      <c r="L108" s="20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9"/>
      <c r="C109" s="200"/>
      <c r="D109" s="201" t="s">
        <v>114</v>
      </c>
      <c r="E109" s="202"/>
      <c r="F109" s="202"/>
      <c r="G109" s="202"/>
      <c r="H109" s="202"/>
      <c r="I109" s="202"/>
      <c r="J109" s="203">
        <f>J671</f>
        <v>0</v>
      </c>
      <c r="K109" s="200"/>
      <c r="L109" s="20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9"/>
      <c r="C110" s="200"/>
      <c r="D110" s="201" t="s">
        <v>115</v>
      </c>
      <c r="E110" s="202"/>
      <c r="F110" s="202"/>
      <c r="G110" s="202"/>
      <c r="H110" s="202"/>
      <c r="I110" s="202"/>
      <c r="J110" s="203">
        <f>J684</f>
        <v>0</v>
      </c>
      <c r="K110" s="200"/>
      <c r="L110" s="20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9"/>
      <c r="C111" s="200"/>
      <c r="D111" s="201" t="s">
        <v>116</v>
      </c>
      <c r="E111" s="202"/>
      <c r="F111" s="202"/>
      <c r="G111" s="202"/>
      <c r="H111" s="202"/>
      <c r="I111" s="202"/>
      <c r="J111" s="203">
        <f>J770</f>
        <v>0</v>
      </c>
      <c r="K111" s="200"/>
      <c r="L111" s="20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9"/>
      <c r="C112" s="200"/>
      <c r="D112" s="201" t="s">
        <v>117</v>
      </c>
      <c r="E112" s="202"/>
      <c r="F112" s="202"/>
      <c r="G112" s="202"/>
      <c r="H112" s="202"/>
      <c r="I112" s="202"/>
      <c r="J112" s="203">
        <f>J955</f>
        <v>0</v>
      </c>
      <c r="K112" s="200"/>
      <c r="L112" s="20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9"/>
      <c r="C113" s="200"/>
      <c r="D113" s="201" t="s">
        <v>118</v>
      </c>
      <c r="E113" s="202"/>
      <c r="F113" s="202"/>
      <c r="G113" s="202"/>
      <c r="H113" s="202"/>
      <c r="I113" s="202"/>
      <c r="J113" s="203">
        <f>J971</f>
        <v>0</v>
      </c>
      <c r="K113" s="200"/>
      <c r="L113" s="20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9"/>
      <c r="C114" s="200"/>
      <c r="D114" s="201" t="s">
        <v>119</v>
      </c>
      <c r="E114" s="202"/>
      <c r="F114" s="202"/>
      <c r="G114" s="202"/>
      <c r="H114" s="202"/>
      <c r="I114" s="202"/>
      <c r="J114" s="203">
        <f>J982</f>
        <v>0</v>
      </c>
      <c r="K114" s="200"/>
      <c r="L114" s="20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9"/>
      <c r="C115" s="200"/>
      <c r="D115" s="201" t="s">
        <v>120</v>
      </c>
      <c r="E115" s="202"/>
      <c r="F115" s="202"/>
      <c r="G115" s="202"/>
      <c r="H115" s="202"/>
      <c r="I115" s="202"/>
      <c r="J115" s="203">
        <f>J990</f>
        <v>0</v>
      </c>
      <c r="K115" s="200"/>
      <c r="L115" s="204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9"/>
      <c r="C116" s="200"/>
      <c r="D116" s="201" t="s">
        <v>121</v>
      </c>
      <c r="E116" s="202"/>
      <c r="F116" s="202"/>
      <c r="G116" s="202"/>
      <c r="H116" s="202"/>
      <c r="I116" s="202"/>
      <c r="J116" s="203">
        <f>J1064</f>
        <v>0</v>
      </c>
      <c r="K116" s="200"/>
      <c r="L116" s="20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9"/>
      <c r="C117" s="200"/>
      <c r="D117" s="201" t="s">
        <v>122</v>
      </c>
      <c r="E117" s="202"/>
      <c r="F117" s="202"/>
      <c r="G117" s="202"/>
      <c r="H117" s="202"/>
      <c r="I117" s="202"/>
      <c r="J117" s="203">
        <f>J1071</f>
        <v>0</v>
      </c>
      <c r="K117" s="200"/>
      <c r="L117" s="204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9"/>
      <c r="C118" s="200"/>
      <c r="D118" s="201" t="s">
        <v>123</v>
      </c>
      <c r="E118" s="202"/>
      <c r="F118" s="202"/>
      <c r="G118" s="202"/>
      <c r="H118" s="202"/>
      <c r="I118" s="202"/>
      <c r="J118" s="203">
        <f>J1162</f>
        <v>0</v>
      </c>
      <c r="K118" s="200"/>
      <c r="L118" s="204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9"/>
      <c r="C119" s="200"/>
      <c r="D119" s="201" t="s">
        <v>124</v>
      </c>
      <c r="E119" s="202"/>
      <c r="F119" s="202"/>
      <c r="G119" s="202"/>
      <c r="H119" s="202"/>
      <c r="I119" s="202"/>
      <c r="J119" s="203">
        <f>J1220</f>
        <v>0</v>
      </c>
      <c r="K119" s="200"/>
      <c r="L119" s="204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9"/>
      <c r="C120" s="200"/>
      <c r="D120" s="201" t="s">
        <v>125</v>
      </c>
      <c r="E120" s="202"/>
      <c r="F120" s="202"/>
      <c r="G120" s="202"/>
      <c r="H120" s="202"/>
      <c r="I120" s="202"/>
      <c r="J120" s="203">
        <f>J1286</f>
        <v>0</v>
      </c>
      <c r="K120" s="200"/>
      <c r="L120" s="204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9"/>
      <c r="C121" s="200"/>
      <c r="D121" s="201" t="s">
        <v>126</v>
      </c>
      <c r="E121" s="202"/>
      <c r="F121" s="202"/>
      <c r="G121" s="202"/>
      <c r="H121" s="202"/>
      <c r="I121" s="202"/>
      <c r="J121" s="203">
        <f>J1357</f>
        <v>0</v>
      </c>
      <c r="K121" s="200"/>
      <c r="L121" s="204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9"/>
      <c r="C122" s="200"/>
      <c r="D122" s="201" t="s">
        <v>127</v>
      </c>
      <c r="E122" s="202"/>
      <c r="F122" s="202"/>
      <c r="G122" s="202"/>
      <c r="H122" s="202"/>
      <c r="I122" s="202"/>
      <c r="J122" s="203">
        <f>J1507</f>
        <v>0</v>
      </c>
      <c r="K122" s="200"/>
      <c r="L122" s="204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9"/>
      <c r="C123" s="200"/>
      <c r="D123" s="201" t="s">
        <v>128</v>
      </c>
      <c r="E123" s="202"/>
      <c r="F123" s="202"/>
      <c r="G123" s="202"/>
      <c r="H123" s="202"/>
      <c r="I123" s="202"/>
      <c r="J123" s="203">
        <f>J1720</f>
        <v>0</v>
      </c>
      <c r="K123" s="200"/>
      <c r="L123" s="204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93"/>
      <c r="C124" s="194"/>
      <c r="D124" s="195" t="s">
        <v>129</v>
      </c>
      <c r="E124" s="196"/>
      <c r="F124" s="196"/>
      <c r="G124" s="196"/>
      <c r="H124" s="196"/>
      <c r="I124" s="196"/>
      <c r="J124" s="197">
        <f>J1728</f>
        <v>0</v>
      </c>
      <c r="K124" s="194"/>
      <c r="L124" s="198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10" customFormat="1" ht="19.92" customHeight="1">
      <c r="A125" s="10"/>
      <c r="B125" s="199"/>
      <c r="C125" s="200"/>
      <c r="D125" s="201" t="s">
        <v>130</v>
      </c>
      <c r="E125" s="202"/>
      <c r="F125" s="202"/>
      <c r="G125" s="202"/>
      <c r="H125" s="202"/>
      <c r="I125" s="202"/>
      <c r="J125" s="203">
        <f>J1729</f>
        <v>0</v>
      </c>
      <c r="K125" s="200"/>
      <c r="L125" s="204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193"/>
      <c r="C126" s="194"/>
      <c r="D126" s="195" t="s">
        <v>131</v>
      </c>
      <c r="E126" s="196"/>
      <c r="F126" s="196"/>
      <c r="G126" s="196"/>
      <c r="H126" s="196"/>
      <c r="I126" s="196"/>
      <c r="J126" s="197">
        <f>J1731</f>
        <v>0</v>
      </c>
      <c r="K126" s="194"/>
      <c r="L126" s="198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10" customFormat="1" ht="19.92" customHeight="1">
      <c r="A127" s="10"/>
      <c r="B127" s="199"/>
      <c r="C127" s="200"/>
      <c r="D127" s="201" t="s">
        <v>132</v>
      </c>
      <c r="E127" s="202"/>
      <c r="F127" s="202"/>
      <c r="G127" s="202"/>
      <c r="H127" s="202"/>
      <c r="I127" s="202"/>
      <c r="J127" s="203">
        <f>J1732</f>
        <v>0</v>
      </c>
      <c r="K127" s="200"/>
      <c r="L127" s="204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99"/>
      <c r="C128" s="200"/>
      <c r="D128" s="201" t="s">
        <v>133</v>
      </c>
      <c r="E128" s="202"/>
      <c r="F128" s="202"/>
      <c r="G128" s="202"/>
      <c r="H128" s="202"/>
      <c r="I128" s="202"/>
      <c r="J128" s="203">
        <f>J1734</f>
        <v>0</v>
      </c>
      <c r="K128" s="200"/>
      <c r="L128" s="204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2" customFormat="1" ht="21.84" customHeight="1">
      <c r="A129" s="40"/>
      <c r="B129" s="41"/>
      <c r="C129" s="42"/>
      <c r="D129" s="42"/>
      <c r="E129" s="42"/>
      <c r="F129" s="42"/>
      <c r="G129" s="42"/>
      <c r="H129" s="42"/>
      <c r="I129" s="42"/>
      <c r="J129" s="42"/>
      <c r="K129" s="42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6.96" customHeight="1">
      <c r="A130" s="40"/>
      <c r="B130" s="41"/>
      <c r="C130" s="42"/>
      <c r="D130" s="42"/>
      <c r="E130" s="42"/>
      <c r="F130" s="42"/>
      <c r="G130" s="42"/>
      <c r="H130" s="42"/>
      <c r="I130" s="42"/>
      <c r="J130" s="42"/>
      <c r="K130" s="42"/>
      <c r="L130" s="65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29.28" customHeight="1">
      <c r="A131" s="40"/>
      <c r="B131" s="41"/>
      <c r="C131" s="192" t="s">
        <v>134</v>
      </c>
      <c r="D131" s="42"/>
      <c r="E131" s="42"/>
      <c r="F131" s="42"/>
      <c r="G131" s="42"/>
      <c r="H131" s="42"/>
      <c r="I131" s="42"/>
      <c r="J131" s="205">
        <f>ROUND(J132 + J133 + J134 + J135 + J136 + J137,2)</f>
        <v>0</v>
      </c>
      <c r="K131" s="42"/>
      <c r="L131" s="65"/>
      <c r="N131" s="206" t="s">
        <v>39</v>
      </c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18" customHeight="1">
      <c r="A132" s="40"/>
      <c r="B132" s="41"/>
      <c r="C132" s="42"/>
      <c r="D132" s="142" t="s">
        <v>135</v>
      </c>
      <c r="E132" s="135"/>
      <c r="F132" s="135"/>
      <c r="G132" s="42"/>
      <c r="H132" s="42"/>
      <c r="I132" s="42"/>
      <c r="J132" s="136">
        <v>0</v>
      </c>
      <c r="K132" s="42"/>
      <c r="L132" s="207"/>
      <c r="M132" s="208"/>
      <c r="N132" s="209" t="s">
        <v>41</v>
      </c>
      <c r="O132" s="208"/>
      <c r="P132" s="208"/>
      <c r="Q132" s="208"/>
      <c r="R132" s="208"/>
      <c r="S132" s="210"/>
      <c r="T132" s="210"/>
      <c r="U132" s="210"/>
      <c r="V132" s="210"/>
      <c r="W132" s="210"/>
      <c r="X132" s="210"/>
      <c r="Y132" s="210"/>
      <c r="Z132" s="210"/>
      <c r="AA132" s="210"/>
      <c r="AB132" s="210"/>
      <c r="AC132" s="210"/>
      <c r="AD132" s="210"/>
      <c r="AE132" s="210"/>
      <c r="AF132" s="208"/>
      <c r="AG132" s="208"/>
      <c r="AH132" s="208"/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11" t="s">
        <v>136</v>
      </c>
      <c r="AZ132" s="208"/>
      <c r="BA132" s="208"/>
      <c r="BB132" s="208"/>
      <c r="BC132" s="208"/>
      <c r="BD132" s="208"/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211" t="s">
        <v>137</v>
      </c>
      <c r="BK132" s="208"/>
      <c r="BL132" s="208"/>
      <c r="BM132" s="208"/>
    </row>
    <row r="133" s="2" customFormat="1" ht="18" customHeight="1">
      <c r="A133" s="40"/>
      <c r="B133" s="41"/>
      <c r="C133" s="42"/>
      <c r="D133" s="142" t="s">
        <v>138</v>
      </c>
      <c r="E133" s="135"/>
      <c r="F133" s="135"/>
      <c r="G133" s="42"/>
      <c r="H133" s="42"/>
      <c r="I133" s="42"/>
      <c r="J133" s="136">
        <v>0</v>
      </c>
      <c r="K133" s="42"/>
      <c r="L133" s="207"/>
      <c r="M133" s="208"/>
      <c r="N133" s="209" t="s">
        <v>41</v>
      </c>
      <c r="O133" s="208"/>
      <c r="P133" s="208"/>
      <c r="Q133" s="208"/>
      <c r="R133" s="208"/>
      <c r="S133" s="210"/>
      <c r="T133" s="210"/>
      <c r="U133" s="210"/>
      <c r="V133" s="210"/>
      <c r="W133" s="210"/>
      <c r="X133" s="210"/>
      <c r="Y133" s="210"/>
      <c r="Z133" s="210"/>
      <c r="AA133" s="210"/>
      <c r="AB133" s="210"/>
      <c r="AC133" s="210"/>
      <c r="AD133" s="210"/>
      <c r="AE133" s="210"/>
      <c r="AF133" s="208"/>
      <c r="AG133" s="208"/>
      <c r="AH133" s="208"/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11" t="s">
        <v>136</v>
      </c>
      <c r="AZ133" s="208"/>
      <c r="BA133" s="208"/>
      <c r="BB133" s="208"/>
      <c r="BC133" s="208"/>
      <c r="BD133" s="208"/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211" t="s">
        <v>137</v>
      </c>
      <c r="BK133" s="208"/>
      <c r="BL133" s="208"/>
      <c r="BM133" s="208"/>
    </row>
    <row r="134" s="2" customFormat="1" ht="18" customHeight="1">
      <c r="A134" s="40"/>
      <c r="B134" s="41"/>
      <c r="C134" s="42"/>
      <c r="D134" s="142" t="s">
        <v>139</v>
      </c>
      <c r="E134" s="135"/>
      <c r="F134" s="135"/>
      <c r="G134" s="42"/>
      <c r="H134" s="42"/>
      <c r="I134" s="42"/>
      <c r="J134" s="136">
        <v>0</v>
      </c>
      <c r="K134" s="42"/>
      <c r="L134" s="207"/>
      <c r="M134" s="208"/>
      <c r="N134" s="209" t="s">
        <v>41</v>
      </c>
      <c r="O134" s="208"/>
      <c r="P134" s="208"/>
      <c r="Q134" s="208"/>
      <c r="R134" s="208"/>
      <c r="S134" s="210"/>
      <c r="T134" s="210"/>
      <c r="U134" s="210"/>
      <c r="V134" s="210"/>
      <c r="W134" s="210"/>
      <c r="X134" s="210"/>
      <c r="Y134" s="210"/>
      <c r="Z134" s="210"/>
      <c r="AA134" s="210"/>
      <c r="AB134" s="210"/>
      <c r="AC134" s="210"/>
      <c r="AD134" s="210"/>
      <c r="AE134" s="210"/>
      <c r="AF134" s="208"/>
      <c r="AG134" s="208"/>
      <c r="AH134" s="208"/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11" t="s">
        <v>136</v>
      </c>
      <c r="AZ134" s="208"/>
      <c r="BA134" s="208"/>
      <c r="BB134" s="208"/>
      <c r="BC134" s="208"/>
      <c r="BD134" s="208"/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211" t="s">
        <v>137</v>
      </c>
      <c r="BK134" s="208"/>
      <c r="BL134" s="208"/>
      <c r="BM134" s="208"/>
    </row>
    <row r="135" s="2" customFormat="1" ht="18" customHeight="1">
      <c r="A135" s="40"/>
      <c r="B135" s="41"/>
      <c r="C135" s="42"/>
      <c r="D135" s="142" t="s">
        <v>140</v>
      </c>
      <c r="E135" s="135"/>
      <c r="F135" s="135"/>
      <c r="G135" s="42"/>
      <c r="H135" s="42"/>
      <c r="I135" s="42"/>
      <c r="J135" s="136">
        <v>0</v>
      </c>
      <c r="K135" s="42"/>
      <c r="L135" s="207"/>
      <c r="M135" s="208"/>
      <c r="N135" s="209" t="s">
        <v>41</v>
      </c>
      <c r="O135" s="208"/>
      <c r="P135" s="208"/>
      <c r="Q135" s="208"/>
      <c r="R135" s="208"/>
      <c r="S135" s="210"/>
      <c r="T135" s="210"/>
      <c r="U135" s="210"/>
      <c r="V135" s="210"/>
      <c r="W135" s="210"/>
      <c r="X135" s="210"/>
      <c r="Y135" s="210"/>
      <c r="Z135" s="210"/>
      <c r="AA135" s="210"/>
      <c r="AB135" s="210"/>
      <c r="AC135" s="210"/>
      <c r="AD135" s="210"/>
      <c r="AE135" s="210"/>
      <c r="AF135" s="208"/>
      <c r="AG135" s="208"/>
      <c r="AH135" s="208"/>
      <c r="AI135" s="208"/>
      <c r="AJ135" s="208"/>
      <c r="AK135" s="208"/>
      <c r="AL135" s="208"/>
      <c r="AM135" s="208"/>
      <c r="AN135" s="208"/>
      <c r="AO135" s="208"/>
      <c r="AP135" s="208"/>
      <c r="AQ135" s="208"/>
      <c r="AR135" s="208"/>
      <c r="AS135" s="208"/>
      <c r="AT135" s="208"/>
      <c r="AU135" s="208"/>
      <c r="AV135" s="208"/>
      <c r="AW135" s="208"/>
      <c r="AX135" s="208"/>
      <c r="AY135" s="211" t="s">
        <v>136</v>
      </c>
      <c r="AZ135" s="208"/>
      <c r="BA135" s="208"/>
      <c r="BB135" s="208"/>
      <c r="BC135" s="208"/>
      <c r="BD135" s="208"/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211" t="s">
        <v>137</v>
      </c>
      <c r="BK135" s="208"/>
      <c r="BL135" s="208"/>
      <c r="BM135" s="208"/>
    </row>
    <row r="136" s="2" customFormat="1" ht="18" customHeight="1">
      <c r="A136" s="40"/>
      <c r="B136" s="41"/>
      <c r="C136" s="42"/>
      <c r="D136" s="142" t="s">
        <v>141</v>
      </c>
      <c r="E136" s="135"/>
      <c r="F136" s="135"/>
      <c r="G136" s="42"/>
      <c r="H136" s="42"/>
      <c r="I136" s="42"/>
      <c r="J136" s="136">
        <v>0</v>
      </c>
      <c r="K136" s="42"/>
      <c r="L136" s="207"/>
      <c r="M136" s="208"/>
      <c r="N136" s="209" t="s">
        <v>41</v>
      </c>
      <c r="O136" s="208"/>
      <c r="P136" s="208"/>
      <c r="Q136" s="208"/>
      <c r="R136" s="208"/>
      <c r="S136" s="210"/>
      <c r="T136" s="210"/>
      <c r="U136" s="210"/>
      <c r="V136" s="210"/>
      <c r="W136" s="210"/>
      <c r="X136" s="210"/>
      <c r="Y136" s="210"/>
      <c r="Z136" s="210"/>
      <c r="AA136" s="210"/>
      <c r="AB136" s="210"/>
      <c r="AC136" s="210"/>
      <c r="AD136" s="210"/>
      <c r="AE136" s="210"/>
      <c r="AF136" s="208"/>
      <c r="AG136" s="208"/>
      <c r="AH136" s="208"/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11" t="s">
        <v>136</v>
      </c>
      <c r="AZ136" s="208"/>
      <c r="BA136" s="208"/>
      <c r="BB136" s="208"/>
      <c r="BC136" s="208"/>
      <c r="BD136" s="208"/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211" t="s">
        <v>137</v>
      </c>
      <c r="BK136" s="208"/>
      <c r="BL136" s="208"/>
      <c r="BM136" s="208"/>
    </row>
    <row r="137" s="2" customFormat="1" ht="18" customHeight="1">
      <c r="A137" s="40"/>
      <c r="B137" s="41"/>
      <c r="C137" s="42"/>
      <c r="D137" s="135" t="s">
        <v>142</v>
      </c>
      <c r="E137" s="42"/>
      <c r="F137" s="42"/>
      <c r="G137" s="42"/>
      <c r="H137" s="42"/>
      <c r="I137" s="42"/>
      <c r="J137" s="136">
        <f>ROUND(J30*T137,2)</f>
        <v>0</v>
      </c>
      <c r="K137" s="42"/>
      <c r="L137" s="207"/>
      <c r="M137" s="208"/>
      <c r="N137" s="209" t="s">
        <v>41</v>
      </c>
      <c r="O137" s="208"/>
      <c r="P137" s="208"/>
      <c r="Q137" s="208"/>
      <c r="R137" s="208"/>
      <c r="S137" s="210"/>
      <c r="T137" s="210"/>
      <c r="U137" s="210"/>
      <c r="V137" s="210"/>
      <c r="W137" s="210"/>
      <c r="X137" s="210"/>
      <c r="Y137" s="210"/>
      <c r="Z137" s="210"/>
      <c r="AA137" s="210"/>
      <c r="AB137" s="210"/>
      <c r="AC137" s="210"/>
      <c r="AD137" s="210"/>
      <c r="AE137" s="210"/>
      <c r="AF137" s="208"/>
      <c r="AG137" s="208"/>
      <c r="AH137" s="208"/>
      <c r="AI137" s="208"/>
      <c r="AJ137" s="208"/>
      <c r="AK137" s="208"/>
      <c r="AL137" s="208"/>
      <c r="AM137" s="208"/>
      <c r="AN137" s="208"/>
      <c r="AO137" s="208"/>
      <c r="AP137" s="208"/>
      <c r="AQ137" s="208"/>
      <c r="AR137" s="208"/>
      <c r="AS137" s="208"/>
      <c r="AT137" s="208"/>
      <c r="AU137" s="208"/>
      <c r="AV137" s="208"/>
      <c r="AW137" s="208"/>
      <c r="AX137" s="208"/>
      <c r="AY137" s="211" t="s">
        <v>143</v>
      </c>
      <c r="AZ137" s="208"/>
      <c r="BA137" s="208"/>
      <c r="BB137" s="208"/>
      <c r="BC137" s="208"/>
      <c r="BD137" s="208"/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211" t="s">
        <v>137</v>
      </c>
      <c r="BK137" s="208"/>
      <c r="BL137" s="208"/>
      <c r="BM137" s="208"/>
    </row>
    <row r="138" s="2" customFormat="1">
      <c r="A138" s="40"/>
      <c r="B138" s="41"/>
      <c r="C138" s="42"/>
      <c r="D138" s="42"/>
      <c r="E138" s="42"/>
      <c r="F138" s="42"/>
      <c r="G138" s="42"/>
      <c r="H138" s="42"/>
      <c r="I138" s="42"/>
      <c r="J138" s="42"/>
      <c r="K138" s="42"/>
      <c r="L138" s="65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  <row r="139" s="2" customFormat="1" ht="29.28" customHeight="1">
      <c r="A139" s="40"/>
      <c r="B139" s="41"/>
      <c r="C139" s="146" t="s">
        <v>92</v>
      </c>
      <c r="D139" s="147"/>
      <c r="E139" s="147"/>
      <c r="F139" s="147"/>
      <c r="G139" s="147"/>
      <c r="H139" s="147"/>
      <c r="I139" s="147"/>
      <c r="J139" s="148">
        <f>ROUND(J96+J131,2)</f>
        <v>0</v>
      </c>
      <c r="K139" s="147"/>
      <c r="L139" s="65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0" s="2" customFormat="1" ht="6.96" customHeight="1">
      <c r="A140" s="40"/>
      <c r="B140" s="68"/>
      <c r="C140" s="69"/>
      <c r="D140" s="69"/>
      <c r="E140" s="69"/>
      <c r="F140" s="69"/>
      <c r="G140" s="69"/>
      <c r="H140" s="69"/>
      <c r="I140" s="69"/>
      <c r="J140" s="69"/>
      <c r="K140" s="69"/>
      <c r="L140" s="65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  <row r="144" s="2" customFormat="1" ht="6.96" customHeight="1">
      <c r="A144" s="40"/>
      <c r="B144" s="70"/>
      <c r="C144" s="71"/>
      <c r="D144" s="71"/>
      <c r="E144" s="71"/>
      <c r="F144" s="71"/>
      <c r="G144" s="71"/>
      <c r="H144" s="71"/>
      <c r="I144" s="71"/>
      <c r="J144" s="71"/>
      <c r="K144" s="71"/>
      <c r="L144" s="65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  <row r="145" s="2" customFormat="1" ht="24.96" customHeight="1">
      <c r="A145" s="40"/>
      <c r="B145" s="41"/>
      <c r="C145" s="23" t="s">
        <v>144</v>
      </c>
      <c r="D145" s="42"/>
      <c r="E145" s="42"/>
      <c r="F145" s="42"/>
      <c r="G145" s="42"/>
      <c r="H145" s="42"/>
      <c r="I145" s="42"/>
      <c r="J145" s="42"/>
      <c r="K145" s="42"/>
      <c r="L145" s="65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  <row r="146" s="2" customFormat="1" ht="6.96" customHeight="1">
      <c r="A146" s="40"/>
      <c r="B146" s="41"/>
      <c r="C146" s="42"/>
      <c r="D146" s="42"/>
      <c r="E146" s="42"/>
      <c r="F146" s="42"/>
      <c r="G146" s="42"/>
      <c r="H146" s="42"/>
      <c r="I146" s="42"/>
      <c r="J146" s="42"/>
      <c r="K146" s="42"/>
      <c r="L146" s="65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  <row r="147" s="2" customFormat="1" ht="12" customHeight="1">
      <c r="A147" s="40"/>
      <c r="B147" s="41"/>
      <c r="C147" s="32" t="s">
        <v>16</v>
      </c>
      <c r="D147" s="42"/>
      <c r="E147" s="42"/>
      <c r="F147" s="42"/>
      <c r="G147" s="42"/>
      <c r="H147" s="42"/>
      <c r="I147" s="42"/>
      <c r="J147" s="42"/>
      <c r="K147" s="42"/>
      <c r="L147" s="65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</row>
    <row r="148" s="2" customFormat="1" ht="16.5" customHeight="1">
      <c r="A148" s="40"/>
      <c r="B148" s="41"/>
      <c r="C148" s="42"/>
      <c r="D148" s="42"/>
      <c r="E148" s="189" t="str">
        <f>E7</f>
        <v>Byty Bělohorská</v>
      </c>
      <c r="F148" s="32"/>
      <c r="G148" s="32"/>
      <c r="H148" s="32"/>
      <c r="I148" s="42"/>
      <c r="J148" s="42"/>
      <c r="K148" s="42"/>
      <c r="L148" s="65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</row>
    <row r="149" s="2" customFormat="1" ht="12" customHeight="1">
      <c r="A149" s="40"/>
      <c r="B149" s="41"/>
      <c r="C149" s="32" t="s">
        <v>94</v>
      </c>
      <c r="D149" s="42"/>
      <c r="E149" s="42"/>
      <c r="F149" s="42"/>
      <c r="G149" s="42"/>
      <c r="H149" s="42"/>
      <c r="I149" s="42"/>
      <c r="J149" s="42"/>
      <c r="K149" s="42"/>
      <c r="L149" s="65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</row>
    <row r="150" s="2" customFormat="1" ht="16.5" customHeight="1">
      <c r="A150" s="40"/>
      <c r="B150" s="41"/>
      <c r="C150" s="42"/>
      <c r="D150" s="42"/>
      <c r="E150" s="78" t="str">
        <f>E9</f>
        <v>04 - Bělohorská 110, dveře č.4</v>
      </c>
      <c r="F150" s="42"/>
      <c r="G150" s="42"/>
      <c r="H150" s="42"/>
      <c r="I150" s="42"/>
      <c r="J150" s="42"/>
      <c r="K150" s="42"/>
      <c r="L150" s="65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</row>
    <row r="151" s="2" customFormat="1" ht="6.96" customHeight="1">
      <c r="A151" s="40"/>
      <c r="B151" s="41"/>
      <c r="C151" s="42"/>
      <c r="D151" s="42"/>
      <c r="E151" s="42"/>
      <c r="F151" s="42"/>
      <c r="G151" s="42"/>
      <c r="H151" s="42"/>
      <c r="I151" s="42"/>
      <c r="J151" s="42"/>
      <c r="K151" s="42"/>
      <c r="L151" s="65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</row>
    <row r="152" s="2" customFormat="1" ht="12" customHeight="1">
      <c r="A152" s="40"/>
      <c r="B152" s="41"/>
      <c r="C152" s="32" t="s">
        <v>20</v>
      </c>
      <c r="D152" s="42"/>
      <c r="E152" s="42"/>
      <c r="F152" s="27" t="str">
        <f>F12</f>
        <v xml:space="preserve"> </v>
      </c>
      <c r="G152" s="42"/>
      <c r="H152" s="42"/>
      <c r="I152" s="32" t="s">
        <v>22</v>
      </c>
      <c r="J152" s="81" t="str">
        <f>IF(J12="","",J12)</f>
        <v>31. 10. 2020</v>
      </c>
      <c r="K152" s="42"/>
      <c r="L152" s="65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</row>
    <row r="153" s="2" customFormat="1" ht="6.96" customHeight="1">
      <c r="A153" s="40"/>
      <c r="B153" s="41"/>
      <c r="C153" s="42"/>
      <c r="D153" s="42"/>
      <c r="E153" s="42"/>
      <c r="F153" s="42"/>
      <c r="G153" s="42"/>
      <c r="H153" s="42"/>
      <c r="I153" s="42"/>
      <c r="J153" s="42"/>
      <c r="K153" s="42"/>
      <c r="L153" s="65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</row>
    <row r="154" s="2" customFormat="1" ht="15.15" customHeight="1">
      <c r="A154" s="40"/>
      <c r="B154" s="41"/>
      <c r="C154" s="32" t="s">
        <v>24</v>
      </c>
      <c r="D154" s="42"/>
      <c r="E154" s="42"/>
      <c r="F154" s="27" t="str">
        <f>E15</f>
        <v xml:space="preserve"> </v>
      </c>
      <c r="G154" s="42"/>
      <c r="H154" s="42"/>
      <c r="I154" s="32" t="s">
        <v>29</v>
      </c>
      <c r="J154" s="36" t="str">
        <f>E21</f>
        <v xml:space="preserve"> </v>
      </c>
      <c r="K154" s="42"/>
      <c r="L154" s="65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</row>
    <row r="155" s="2" customFormat="1" ht="15.15" customHeight="1">
      <c r="A155" s="40"/>
      <c r="B155" s="41"/>
      <c r="C155" s="32" t="s">
        <v>27</v>
      </c>
      <c r="D155" s="42"/>
      <c r="E155" s="42"/>
      <c r="F155" s="27" t="str">
        <f>IF(E18="","",E18)</f>
        <v>Vyplň údaj</v>
      </c>
      <c r="G155" s="42"/>
      <c r="H155" s="42"/>
      <c r="I155" s="32" t="s">
        <v>31</v>
      </c>
      <c r="J155" s="36" t="str">
        <f>E24</f>
        <v xml:space="preserve"> </v>
      </c>
      <c r="K155" s="42"/>
      <c r="L155" s="65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</row>
    <row r="156" s="2" customFormat="1" ht="10.32" customHeight="1">
      <c r="A156" s="40"/>
      <c r="B156" s="41"/>
      <c r="C156" s="42"/>
      <c r="D156" s="42"/>
      <c r="E156" s="42"/>
      <c r="F156" s="42"/>
      <c r="G156" s="42"/>
      <c r="H156" s="42"/>
      <c r="I156" s="42"/>
      <c r="J156" s="42"/>
      <c r="K156" s="42"/>
      <c r="L156" s="65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</row>
    <row r="157" s="11" customFormat="1" ht="29.28" customHeight="1">
      <c r="A157" s="213"/>
      <c r="B157" s="214"/>
      <c r="C157" s="215" t="s">
        <v>145</v>
      </c>
      <c r="D157" s="216" t="s">
        <v>60</v>
      </c>
      <c r="E157" s="216" t="s">
        <v>56</v>
      </c>
      <c r="F157" s="216" t="s">
        <v>57</v>
      </c>
      <c r="G157" s="216" t="s">
        <v>146</v>
      </c>
      <c r="H157" s="216" t="s">
        <v>147</v>
      </c>
      <c r="I157" s="216" t="s">
        <v>148</v>
      </c>
      <c r="J157" s="217" t="s">
        <v>99</v>
      </c>
      <c r="K157" s="218" t="s">
        <v>149</v>
      </c>
      <c r="L157" s="219"/>
      <c r="M157" s="102" t="s">
        <v>1</v>
      </c>
      <c r="N157" s="103" t="s">
        <v>39</v>
      </c>
      <c r="O157" s="103" t="s">
        <v>150</v>
      </c>
      <c r="P157" s="103" t="s">
        <v>151</v>
      </c>
      <c r="Q157" s="103" t="s">
        <v>152</v>
      </c>
      <c r="R157" s="103" t="s">
        <v>153</v>
      </c>
      <c r="S157" s="103" t="s">
        <v>154</v>
      </c>
      <c r="T157" s="104" t="s">
        <v>155</v>
      </c>
      <c r="U157" s="213"/>
      <c r="V157" s="213"/>
      <c r="W157" s="213"/>
      <c r="X157" s="213"/>
      <c r="Y157" s="213"/>
      <c r="Z157" s="213"/>
      <c r="AA157" s="213"/>
      <c r="AB157" s="213"/>
      <c r="AC157" s="213"/>
      <c r="AD157" s="213"/>
      <c r="AE157" s="213"/>
    </row>
    <row r="158" s="2" customFormat="1" ht="22.8" customHeight="1">
      <c r="A158" s="40"/>
      <c r="B158" s="41"/>
      <c r="C158" s="109" t="s">
        <v>156</v>
      </c>
      <c r="D158" s="42"/>
      <c r="E158" s="42"/>
      <c r="F158" s="42"/>
      <c r="G158" s="42"/>
      <c r="H158" s="42"/>
      <c r="I158" s="42"/>
      <c r="J158" s="220">
        <f>BK158</f>
        <v>0</v>
      </c>
      <c r="K158" s="42"/>
      <c r="L158" s="43"/>
      <c r="M158" s="105"/>
      <c r="N158" s="221"/>
      <c r="O158" s="106"/>
      <c r="P158" s="222">
        <f>P159+P439+P1728+P1731</f>
        <v>0</v>
      </c>
      <c r="Q158" s="106"/>
      <c r="R158" s="222">
        <f>R159+R439+R1728+R1731</f>
        <v>4.8376583100000001</v>
      </c>
      <c r="S158" s="106"/>
      <c r="T158" s="223">
        <f>T159+T439+T1728+T1731</f>
        <v>5.2853134399999995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7" t="s">
        <v>74</v>
      </c>
      <c r="AU158" s="17" t="s">
        <v>101</v>
      </c>
      <c r="BK158" s="224">
        <f>BK159+BK439+BK1728+BK1731</f>
        <v>0</v>
      </c>
    </row>
    <row r="159" s="12" customFormat="1" ht="25.92" customHeight="1">
      <c r="A159" s="12"/>
      <c r="B159" s="225"/>
      <c r="C159" s="226"/>
      <c r="D159" s="227" t="s">
        <v>74</v>
      </c>
      <c r="E159" s="228" t="s">
        <v>157</v>
      </c>
      <c r="F159" s="228" t="s">
        <v>158</v>
      </c>
      <c r="G159" s="226"/>
      <c r="H159" s="226"/>
      <c r="I159" s="229"/>
      <c r="J159" s="230">
        <f>BK159</f>
        <v>0</v>
      </c>
      <c r="K159" s="226"/>
      <c r="L159" s="231"/>
      <c r="M159" s="232"/>
      <c r="N159" s="233"/>
      <c r="O159" s="233"/>
      <c r="P159" s="234">
        <f>P160+P176+P317+P427+P435</f>
        <v>0</v>
      </c>
      <c r="Q159" s="233"/>
      <c r="R159" s="234">
        <f>R160+R176+R317+R427+R435</f>
        <v>3.1296554400000001</v>
      </c>
      <c r="S159" s="233"/>
      <c r="T159" s="235">
        <f>T160+T176+T317+T427+T435</f>
        <v>2.6316880000000005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36" t="s">
        <v>82</v>
      </c>
      <c r="AT159" s="237" t="s">
        <v>74</v>
      </c>
      <c r="AU159" s="237" t="s">
        <v>75</v>
      </c>
      <c r="AY159" s="236" t="s">
        <v>159</v>
      </c>
      <c r="BK159" s="238">
        <f>BK160+BK176+BK317+BK427+BK435</f>
        <v>0</v>
      </c>
    </row>
    <row r="160" s="12" customFormat="1" ht="22.8" customHeight="1">
      <c r="A160" s="12"/>
      <c r="B160" s="225"/>
      <c r="C160" s="226"/>
      <c r="D160" s="227" t="s">
        <v>74</v>
      </c>
      <c r="E160" s="239" t="s">
        <v>160</v>
      </c>
      <c r="F160" s="239" t="s">
        <v>161</v>
      </c>
      <c r="G160" s="226"/>
      <c r="H160" s="226"/>
      <c r="I160" s="229"/>
      <c r="J160" s="240">
        <f>BK160</f>
        <v>0</v>
      </c>
      <c r="K160" s="226"/>
      <c r="L160" s="231"/>
      <c r="M160" s="232"/>
      <c r="N160" s="233"/>
      <c r="O160" s="233"/>
      <c r="P160" s="234">
        <f>SUM(P161:P175)</f>
        <v>0</v>
      </c>
      <c r="Q160" s="233"/>
      <c r="R160" s="234">
        <f>SUM(R161:R175)</f>
        <v>0.75530850000000005</v>
      </c>
      <c r="S160" s="233"/>
      <c r="T160" s="235">
        <f>SUM(T161:T175)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36" t="s">
        <v>82</v>
      </c>
      <c r="AT160" s="237" t="s">
        <v>74</v>
      </c>
      <c r="AU160" s="237" t="s">
        <v>82</v>
      </c>
      <c r="AY160" s="236" t="s">
        <v>159</v>
      </c>
      <c r="BK160" s="238">
        <f>SUM(BK161:BK175)</f>
        <v>0</v>
      </c>
    </row>
    <row r="161" s="2" customFormat="1" ht="21.75" customHeight="1">
      <c r="A161" s="40"/>
      <c r="B161" s="41"/>
      <c r="C161" s="241" t="s">
        <v>162</v>
      </c>
      <c r="D161" s="241" t="s">
        <v>163</v>
      </c>
      <c r="E161" s="242" t="s">
        <v>164</v>
      </c>
      <c r="F161" s="243" t="s">
        <v>165</v>
      </c>
      <c r="G161" s="244" t="s">
        <v>166</v>
      </c>
      <c r="H161" s="245">
        <v>0.95999999999999996</v>
      </c>
      <c r="I161" s="246"/>
      <c r="J161" s="247">
        <f>ROUND(I161*H161,2)</f>
        <v>0</v>
      </c>
      <c r="K161" s="248"/>
      <c r="L161" s="43"/>
      <c r="M161" s="249" t="s">
        <v>1</v>
      </c>
      <c r="N161" s="250" t="s">
        <v>41</v>
      </c>
      <c r="O161" s="93"/>
      <c r="P161" s="251">
        <f>O161*H161</f>
        <v>0</v>
      </c>
      <c r="Q161" s="251">
        <v>0.25364999999999999</v>
      </c>
      <c r="R161" s="251">
        <f>Q161*H161</f>
        <v>0.24350399999999997</v>
      </c>
      <c r="S161" s="251">
        <v>0</v>
      </c>
      <c r="T161" s="25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53" t="s">
        <v>167</v>
      </c>
      <c r="AT161" s="253" t="s">
        <v>163</v>
      </c>
      <c r="AU161" s="253" t="s">
        <v>137</v>
      </c>
      <c r="AY161" s="17" t="s">
        <v>159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7" t="s">
        <v>137</v>
      </c>
      <c r="BK161" s="141">
        <f>ROUND(I161*H161,2)</f>
        <v>0</v>
      </c>
      <c r="BL161" s="17" t="s">
        <v>167</v>
      </c>
      <c r="BM161" s="253" t="s">
        <v>168</v>
      </c>
    </row>
    <row r="162" s="13" customFormat="1">
      <c r="A162" s="13"/>
      <c r="B162" s="254"/>
      <c r="C162" s="255"/>
      <c r="D162" s="256" t="s">
        <v>169</v>
      </c>
      <c r="E162" s="257" t="s">
        <v>1</v>
      </c>
      <c r="F162" s="258" t="s">
        <v>170</v>
      </c>
      <c r="G162" s="255"/>
      <c r="H162" s="257" t="s">
        <v>1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4" t="s">
        <v>169</v>
      </c>
      <c r="AU162" s="264" t="s">
        <v>137</v>
      </c>
      <c r="AV162" s="13" t="s">
        <v>82</v>
      </c>
      <c r="AW162" s="13" t="s">
        <v>30</v>
      </c>
      <c r="AX162" s="13" t="s">
        <v>75</v>
      </c>
      <c r="AY162" s="264" t="s">
        <v>159</v>
      </c>
    </row>
    <row r="163" s="14" customFormat="1">
      <c r="A163" s="14"/>
      <c r="B163" s="265"/>
      <c r="C163" s="266"/>
      <c r="D163" s="256" t="s">
        <v>169</v>
      </c>
      <c r="E163" s="267" t="s">
        <v>1</v>
      </c>
      <c r="F163" s="268" t="s">
        <v>171</v>
      </c>
      <c r="G163" s="266"/>
      <c r="H163" s="269">
        <v>0.95999999999999996</v>
      </c>
      <c r="I163" s="270"/>
      <c r="J163" s="266"/>
      <c r="K163" s="266"/>
      <c r="L163" s="271"/>
      <c r="M163" s="272"/>
      <c r="N163" s="273"/>
      <c r="O163" s="273"/>
      <c r="P163" s="273"/>
      <c r="Q163" s="273"/>
      <c r="R163" s="273"/>
      <c r="S163" s="273"/>
      <c r="T163" s="27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5" t="s">
        <v>169</v>
      </c>
      <c r="AU163" s="275" t="s">
        <v>137</v>
      </c>
      <c r="AV163" s="14" t="s">
        <v>137</v>
      </c>
      <c r="AW163" s="14" t="s">
        <v>30</v>
      </c>
      <c r="AX163" s="14" t="s">
        <v>82</v>
      </c>
      <c r="AY163" s="275" t="s">
        <v>159</v>
      </c>
    </row>
    <row r="164" s="2" customFormat="1" ht="21.75" customHeight="1">
      <c r="A164" s="40"/>
      <c r="B164" s="41"/>
      <c r="C164" s="241" t="s">
        <v>172</v>
      </c>
      <c r="D164" s="241" t="s">
        <v>163</v>
      </c>
      <c r="E164" s="242" t="s">
        <v>173</v>
      </c>
      <c r="F164" s="243" t="s">
        <v>174</v>
      </c>
      <c r="G164" s="244" t="s">
        <v>166</v>
      </c>
      <c r="H164" s="245">
        <v>3.9100000000000001</v>
      </c>
      <c r="I164" s="246"/>
      <c r="J164" s="247">
        <f>ROUND(I164*H164,2)</f>
        <v>0</v>
      </c>
      <c r="K164" s="248"/>
      <c r="L164" s="43"/>
      <c r="M164" s="249" t="s">
        <v>1</v>
      </c>
      <c r="N164" s="250" t="s">
        <v>41</v>
      </c>
      <c r="O164" s="93"/>
      <c r="P164" s="251">
        <f>O164*H164</f>
        <v>0</v>
      </c>
      <c r="Q164" s="251">
        <v>0.12335</v>
      </c>
      <c r="R164" s="251">
        <f>Q164*H164</f>
        <v>0.48229850000000002</v>
      </c>
      <c r="S164" s="251">
        <v>0</v>
      </c>
      <c r="T164" s="252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53" t="s">
        <v>167</v>
      </c>
      <c r="AT164" s="253" t="s">
        <v>163</v>
      </c>
      <c r="AU164" s="253" t="s">
        <v>137</v>
      </c>
      <c r="AY164" s="17" t="s">
        <v>159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7" t="s">
        <v>137</v>
      </c>
      <c r="BK164" s="141">
        <f>ROUND(I164*H164,2)</f>
        <v>0</v>
      </c>
      <c r="BL164" s="17" t="s">
        <v>167</v>
      </c>
      <c r="BM164" s="253" t="s">
        <v>175</v>
      </c>
    </row>
    <row r="165" s="13" customFormat="1">
      <c r="A165" s="13"/>
      <c r="B165" s="254"/>
      <c r="C165" s="255"/>
      <c r="D165" s="256" t="s">
        <v>169</v>
      </c>
      <c r="E165" s="257" t="s">
        <v>1</v>
      </c>
      <c r="F165" s="258" t="s">
        <v>176</v>
      </c>
      <c r="G165" s="255"/>
      <c r="H165" s="257" t="s">
        <v>1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4" t="s">
        <v>169</v>
      </c>
      <c r="AU165" s="264" t="s">
        <v>137</v>
      </c>
      <c r="AV165" s="13" t="s">
        <v>82</v>
      </c>
      <c r="AW165" s="13" t="s">
        <v>30</v>
      </c>
      <c r="AX165" s="13" t="s">
        <v>75</v>
      </c>
      <c r="AY165" s="264" t="s">
        <v>159</v>
      </c>
    </row>
    <row r="166" s="14" customFormat="1">
      <c r="A166" s="14"/>
      <c r="B166" s="265"/>
      <c r="C166" s="266"/>
      <c r="D166" s="256" t="s">
        <v>169</v>
      </c>
      <c r="E166" s="267" t="s">
        <v>1</v>
      </c>
      <c r="F166" s="268" t="s">
        <v>177</v>
      </c>
      <c r="G166" s="266"/>
      <c r="H166" s="269">
        <v>3.9100000000000001</v>
      </c>
      <c r="I166" s="270"/>
      <c r="J166" s="266"/>
      <c r="K166" s="266"/>
      <c r="L166" s="271"/>
      <c r="M166" s="272"/>
      <c r="N166" s="273"/>
      <c r="O166" s="273"/>
      <c r="P166" s="273"/>
      <c r="Q166" s="273"/>
      <c r="R166" s="273"/>
      <c r="S166" s="273"/>
      <c r="T166" s="27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5" t="s">
        <v>169</v>
      </c>
      <c r="AU166" s="275" t="s">
        <v>137</v>
      </c>
      <c r="AV166" s="14" t="s">
        <v>137</v>
      </c>
      <c r="AW166" s="14" t="s">
        <v>30</v>
      </c>
      <c r="AX166" s="14" t="s">
        <v>82</v>
      </c>
      <c r="AY166" s="275" t="s">
        <v>159</v>
      </c>
    </row>
    <row r="167" s="2" customFormat="1" ht="21.75" customHeight="1">
      <c r="A167" s="40"/>
      <c r="B167" s="41"/>
      <c r="C167" s="241" t="s">
        <v>178</v>
      </c>
      <c r="D167" s="241" t="s">
        <v>163</v>
      </c>
      <c r="E167" s="242" t="s">
        <v>179</v>
      </c>
      <c r="F167" s="243" t="s">
        <v>180</v>
      </c>
      <c r="G167" s="244" t="s">
        <v>181</v>
      </c>
      <c r="H167" s="245">
        <v>10.6</v>
      </c>
      <c r="I167" s="246"/>
      <c r="J167" s="247">
        <f>ROUND(I167*H167,2)</f>
        <v>0</v>
      </c>
      <c r="K167" s="248"/>
      <c r="L167" s="43"/>
      <c r="M167" s="249" t="s">
        <v>1</v>
      </c>
      <c r="N167" s="250" t="s">
        <v>41</v>
      </c>
      <c r="O167" s="93"/>
      <c r="P167" s="251">
        <f>O167*H167</f>
        <v>0</v>
      </c>
      <c r="Q167" s="251">
        <v>0.00012999999999999999</v>
      </c>
      <c r="R167" s="251">
        <f>Q167*H167</f>
        <v>0.0013779999999999999</v>
      </c>
      <c r="S167" s="251">
        <v>0</v>
      </c>
      <c r="T167" s="252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53" t="s">
        <v>167</v>
      </c>
      <c r="AT167" s="253" t="s">
        <v>163</v>
      </c>
      <c r="AU167" s="253" t="s">
        <v>137</v>
      </c>
      <c r="AY167" s="17" t="s">
        <v>159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7" t="s">
        <v>137</v>
      </c>
      <c r="BK167" s="141">
        <f>ROUND(I167*H167,2)</f>
        <v>0</v>
      </c>
      <c r="BL167" s="17" t="s">
        <v>167</v>
      </c>
      <c r="BM167" s="253" t="s">
        <v>182</v>
      </c>
    </row>
    <row r="168" s="13" customFormat="1">
      <c r="A168" s="13"/>
      <c r="B168" s="254"/>
      <c r="C168" s="255"/>
      <c r="D168" s="256" t="s">
        <v>169</v>
      </c>
      <c r="E168" s="257" t="s">
        <v>1</v>
      </c>
      <c r="F168" s="258" t="s">
        <v>183</v>
      </c>
      <c r="G168" s="255"/>
      <c r="H168" s="257" t="s">
        <v>1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4" t="s">
        <v>169</v>
      </c>
      <c r="AU168" s="264" t="s">
        <v>137</v>
      </c>
      <c r="AV168" s="13" t="s">
        <v>82</v>
      </c>
      <c r="AW168" s="13" t="s">
        <v>30</v>
      </c>
      <c r="AX168" s="13" t="s">
        <v>75</v>
      </c>
      <c r="AY168" s="264" t="s">
        <v>159</v>
      </c>
    </row>
    <row r="169" s="14" customFormat="1">
      <c r="A169" s="14"/>
      <c r="B169" s="265"/>
      <c r="C169" s="266"/>
      <c r="D169" s="256" t="s">
        <v>169</v>
      </c>
      <c r="E169" s="267" t="s">
        <v>1</v>
      </c>
      <c r="F169" s="268" t="s">
        <v>184</v>
      </c>
      <c r="G169" s="266"/>
      <c r="H169" s="269">
        <v>4.5999999999999996</v>
      </c>
      <c r="I169" s="270"/>
      <c r="J169" s="266"/>
      <c r="K169" s="266"/>
      <c r="L169" s="271"/>
      <c r="M169" s="272"/>
      <c r="N169" s="273"/>
      <c r="O169" s="273"/>
      <c r="P169" s="273"/>
      <c r="Q169" s="273"/>
      <c r="R169" s="273"/>
      <c r="S169" s="273"/>
      <c r="T169" s="27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5" t="s">
        <v>169</v>
      </c>
      <c r="AU169" s="275" t="s">
        <v>137</v>
      </c>
      <c r="AV169" s="14" t="s">
        <v>137</v>
      </c>
      <c r="AW169" s="14" t="s">
        <v>30</v>
      </c>
      <c r="AX169" s="14" t="s">
        <v>75</v>
      </c>
      <c r="AY169" s="275" t="s">
        <v>159</v>
      </c>
    </row>
    <row r="170" s="13" customFormat="1">
      <c r="A170" s="13"/>
      <c r="B170" s="254"/>
      <c r="C170" s="255"/>
      <c r="D170" s="256" t="s">
        <v>169</v>
      </c>
      <c r="E170" s="257" t="s">
        <v>1</v>
      </c>
      <c r="F170" s="258" t="s">
        <v>185</v>
      </c>
      <c r="G170" s="255"/>
      <c r="H170" s="257" t="s">
        <v>1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4" t="s">
        <v>169</v>
      </c>
      <c r="AU170" s="264" t="s">
        <v>137</v>
      </c>
      <c r="AV170" s="13" t="s">
        <v>82</v>
      </c>
      <c r="AW170" s="13" t="s">
        <v>30</v>
      </c>
      <c r="AX170" s="13" t="s">
        <v>75</v>
      </c>
      <c r="AY170" s="264" t="s">
        <v>159</v>
      </c>
    </row>
    <row r="171" s="14" customFormat="1">
      <c r="A171" s="14"/>
      <c r="B171" s="265"/>
      <c r="C171" s="266"/>
      <c r="D171" s="256" t="s">
        <v>169</v>
      </c>
      <c r="E171" s="267" t="s">
        <v>1</v>
      </c>
      <c r="F171" s="268" t="s">
        <v>186</v>
      </c>
      <c r="G171" s="266"/>
      <c r="H171" s="269">
        <v>6</v>
      </c>
      <c r="I171" s="270"/>
      <c r="J171" s="266"/>
      <c r="K171" s="266"/>
      <c r="L171" s="271"/>
      <c r="M171" s="272"/>
      <c r="N171" s="273"/>
      <c r="O171" s="273"/>
      <c r="P171" s="273"/>
      <c r="Q171" s="273"/>
      <c r="R171" s="273"/>
      <c r="S171" s="273"/>
      <c r="T171" s="27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5" t="s">
        <v>169</v>
      </c>
      <c r="AU171" s="275" t="s">
        <v>137</v>
      </c>
      <c r="AV171" s="14" t="s">
        <v>137</v>
      </c>
      <c r="AW171" s="14" t="s">
        <v>30</v>
      </c>
      <c r="AX171" s="14" t="s">
        <v>75</v>
      </c>
      <c r="AY171" s="275" t="s">
        <v>159</v>
      </c>
    </row>
    <row r="172" s="15" customFormat="1">
      <c r="A172" s="15"/>
      <c r="B172" s="276"/>
      <c r="C172" s="277"/>
      <c r="D172" s="256" t="s">
        <v>169</v>
      </c>
      <c r="E172" s="278" t="s">
        <v>1</v>
      </c>
      <c r="F172" s="279" t="s">
        <v>187</v>
      </c>
      <c r="G172" s="277"/>
      <c r="H172" s="280">
        <v>10.6</v>
      </c>
      <c r="I172" s="281"/>
      <c r="J172" s="277"/>
      <c r="K172" s="277"/>
      <c r="L172" s="282"/>
      <c r="M172" s="283"/>
      <c r="N172" s="284"/>
      <c r="O172" s="284"/>
      <c r="P172" s="284"/>
      <c r="Q172" s="284"/>
      <c r="R172" s="284"/>
      <c r="S172" s="284"/>
      <c r="T172" s="28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6" t="s">
        <v>169</v>
      </c>
      <c r="AU172" s="286" t="s">
        <v>137</v>
      </c>
      <c r="AV172" s="15" t="s">
        <v>167</v>
      </c>
      <c r="AW172" s="15" t="s">
        <v>30</v>
      </c>
      <c r="AX172" s="15" t="s">
        <v>82</v>
      </c>
      <c r="AY172" s="286" t="s">
        <v>159</v>
      </c>
    </row>
    <row r="173" s="2" customFormat="1" ht="21.75" customHeight="1">
      <c r="A173" s="40"/>
      <c r="B173" s="41"/>
      <c r="C173" s="241" t="s">
        <v>188</v>
      </c>
      <c r="D173" s="241" t="s">
        <v>163</v>
      </c>
      <c r="E173" s="242" t="s">
        <v>189</v>
      </c>
      <c r="F173" s="243" t="s">
        <v>190</v>
      </c>
      <c r="G173" s="244" t="s">
        <v>166</v>
      </c>
      <c r="H173" s="245">
        <v>0.38400000000000001</v>
      </c>
      <c r="I173" s="246"/>
      <c r="J173" s="247">
        <f>ROUND(I173*H173,2)</f>
        <v>0</v>
      </c>
      <c r="K173" s="248"/>
      <c r="L173" s="43"/>
      <c r="M173" s="249" t="s">
        <v>1</v>
      </c>
      <c r="N173" s="250" t="s">
        <v>41</v>
      </c>
      <c r="O173" s="93"/>
      <c r="P173" s="251">
        <f>O173*H173</f>
        <v>0</v>
      </c>
      <c r="Q173" s="251">
        <v>0.073249999999999996</v>
      </c>
      <c r="R173" s="251">
        <f>Q173*H173</f>
        <v>0.028128</v>
      </c>
      <c r="S173" s="251">
        <v>0</v>
      </c>
      <c r="T173" s="25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53" t="s">
        <v>167</v>
      </c>
      <c r="AT173" s="253" t="s">
        <v>163</v>
      </c>
      <c r="AU173" s="253" t="s">
        <v>137</v>
      </c>
      <c r="AY173" s="17" t="s">
        <v>159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7" t="s">
        <v>137</v>
      </c>
      <c r="BK173" s="141">
        <f>ROUND(I173*H173,2)</f>
        <v>0</v>
      </c>
      <c r="BL173" s="17" t="s">
        <v>167</v>
      </c>
      <c r="BM173" s="253" t="s">
        <v>191</v>
      </c>
    </row>
    <row r="174" s="13" customFormat="1">
      <c r="A174" s="13"/>
      <c r="B174" s="254"/>
      <c r="C174" s="255"/>
      <c r="D174" s="256" t="s">
        <v>169</v>
      </c>
      <c r="E174" s="257" t="s">
        <v>1</v>
      </c>
      <c r="F174" s="258" t="s">
        <v>192</v>
      </c>
      <c r="G174" s="255"/>
      <c r="H174" s="257" t="s">
        <v>1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4" t="s">
        <v>169</v>
      </c>
      <c r="AU174" s="264" t="s">
        <v>137</v>
      </c>
      <c r="AV174" s="13" t="s">
        <v>82</v>
      </c>
      <c r="AW174" s="13" t="s">
        <v>30</v>
      </c>
      <c r="AX174" s="13" t="s">
        <v>75</v>
      </c>
      <c r="AY174" s="264" t="s">
        <v>159</v>
      </c>
    </row>
    <row r="175" s="14" customFormat="1">
      <c r="A175" s="14"/>
      <c r="B175" s="265"/>
      <c r="C175" s="266"/>
      <c r="D175" s="256" t="s">
        <v>169</v>
      </c>
      <c r="E175" s="267" t="s">
        <v>1</v>
      </c>
      <c r="F175" s="268" t="s">
        <v>193</v>
      </c>
      <c r="G175" s="266"/>
      <c r="H175" s="269">
        <v>0.38400000000000001</v>
      </c>
      <c r="I175" s="270"/>
      <c r="J175" s="266"/>
      <c r="K175" s="266"/>
      <c r="L175" s="271"/>
      <c r="M175" s="272"/>
      <c r="N175" s="273"/>
      <c r="O175" s="273"/>
      <c r="P175" s="273"/>
      <c r="Q175" s="273"/>
      <c r="R175" s="273"/>
      <c r="S175" s="273"/>
      <c r="T175" s="27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5" t="s">
        <v>169</v>
      </c>
      <c r="AU175" s="275" t="s">
        <v>137</v>
      </c>
      <c r="AV175" s="14" t="s">
        <v>137</v>
      </c>
      <c r="AW175" s="14" t="s">
        <v>30</v>
      </c>
      <c r="AX175" s="14" t="s">
        <v>82</v>
      </c>
      <c r="AY175" s="275" t="s">
        <v>159</v>
      </c>
    </row>
    <row r="176" s="12" customFormat="1" ht="22.8" customHeight="1">
      <c r="A176" s="12"/>
      <c r="B176" s="225"/>
      <c r="C176" s="226"/>
      <c r="D176" s="227" t="s">
        <v>74</v>
      </c>
      <c r="E176" s="239" t="s">
        <v>194</v>
      </c>
      <c r="F176" s="239" t="s">
        <v>195</v>
      </c>
      <c r="G176" s="226"/>
      <c r="H176" s="226"/>
      <c r="I176" s="229"/>
      <c r="J176" s="240">
        <f>BK176</f>
        <v>0</v>
      </c>
      <c r="K176" s="226"/>
      <c r="L176" s="231"/>
      <c r="M176" s="232"/>
      <c r="N176" s="233"/>
      <c r="O176" s="233"/>
      <c r="P176" s="234">
        <f>SUM(P177:P316)</f>
        <v>0</v>
      </c>
      <c r="Q176" s="233"/>
      <c r="R176" s="234">
        <f>SUM(R177:R316)</f>
        <v>2.3637530500000001</v>
      </c>
      <c r="S176" s="233"/>
      <c r="T176" s="235">
        <f>SUM(T177:T316)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6" t="s">
        <v>82</v>
      </c>
      <c r="AT176" s="237" t="s">
        <v>74</v>
      </c>
      <c r="AU176" s="237" t="s">
        <v>82</v>
      </c>
      <c r="AY176" s="236" t="s">
        <v>159</v>
      </c>
      <c r="BK176" s="238">
        <f>SUM(BK177:BK316)</f>
        <v>0</v>
      </c>
    </row>
    <row r="177" s="2" customFormat="1" ht="21.75" customHeight="1">
      <c r="A177" s="40"/>
      <c r="B177" s="41"/>
      <c r="C177" s="241" t="s">
        <v>82</v>
      </c>
      <c r="D177" s="241" t="s">
        <v>163</v>
      </c>
      <c r="E177" s="242" t="s">
        <v>196</v>
      </c>
      <c r="F177" s="243" t="s">
        <v>197</v>
      </c>
      <c r="G177" s="244" t="s">
        <v>166</v>
      </c>
      <c r="H177" s="245">
        <v>62.317</v>
      </c>
      <c r="I177" s="246"/>
      <c r="J177" s="247">
        <f>ROUND(I177*H177,2)</f>
        <v>0</v>
      </c>
      <c r="K177" s="248"/>
      <c r="L177" s="43"/>
      <c r="M177" s="249" t="s">
        <v>1</v>
      </c>
      <c r="N177" s="250" t="s">
        <v>41</v>
      </c>
      <c r="O177" s="93"/>
      <c r="P177" s="251">
        <f>O177*H177</f>
        <v>0</v>
      </c>
      <c r="Q177" s="251">
        <v>0.00025999999999999998</v>
      </c>
      <c r="R177" s="251">
        <f>Q177*H177</f>
        <v>0.016202419999999999</v>
      </c>
      <c r="S177" s="251">
        <v>0</v>
      </c>
      <c r="T177" s="25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53" t="s">
        <v>167</v>
      </c>
      <c r="AT177" s="253" t="s">
        <v>163</v>
      </c>
      <c r="AU177" s="253" t="s">
        <v>137</v>
      </c>
      <c r="AY177" s="17" t="s">
        <v>159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7" t="s">
        <v>137</v>
      </c>
      <c r="BK177" s="141">
        <f>ROUND(I177*H177,2)</f>
        <v>0</v>
      </c>
      <c r="BL177" s="17" t="s">
        <v>167</v>
      </c>
      <c r="BM177" s="253" t="s">
        <v>198</v>
      </c>
    </row>
    <row r="178" s="13" customFormat="1">
      <c r="A178" s="13"/>
      <c r="B178" s="254"/>
      <c r="C178" s="255"/>
      <c r="D178" s="256" t="s">
        <v>169</v>
      </c>
      <c r="E178" s="257" t="s">
        <v>1</v>
      </c>
      <c r="F178" s="258" t="s">
        <v>199</v>
      </c>
      <c r="G178" s="255"/>
      <c r="H178" s="257" t="s">
        <v>1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4" t="s">
        <v>169</v>
      </c>
      <c r="AU178" s="264" t="s">
        <v>137</v>
      </c>
      <c r="AV178" s="13" t="s">
        <v>82</v>
      </c>
      <c r="AW178" s="13" t="s">
        <v>30</v>
      </c>
      <c r="AX178" s="13" t="s">
        <v>75</v>
      </c>
      <c r="AY178" s="264" t="s">
        <v>159</v>
      </c>
    </row>
    <row r="179" s="14" customFormat="1">
      <c r="A179" s="14"/>
      <c r="B179" s="265"/>
      <c r="C179" s="266"/>
      <c r="D179" s="256" t="s">
        <v>169</v>
      </c>
      <c r="E179" s="267" t="s">
        <v>1</v>
      </c>
      <c r="F179" s="268" t="s">
        <v>200</v>
      </c>
      <c r="G179" s="266"/>
      <c r="H179" s="269">
        <v>8.5660000000000007</v>
      </c>
      <c r="I179" s="270"/>
      <c r="J179" s="266"/>
      <c r="K179" s="266"/>
      <c r="L179" s="271"/>
      <c r="M179" s="272"/>
      <c r="N179" s="273"/>
      <c r="O179" s="273"/>
      <c r="P179" s="273"/>
      <c r="Q179" s="273"/>
      <c r="R179" s="273"/>
      <c r="S179" s="273"/>
      <c r="T179" s="27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5" t="s">
        <v>169</v>
      </c>
      <c r="AU179" s="275" t="s">
        <v>137</v>
      </c>
      <c r="AV179" s="14" t="s">
        <v>137</v>
      </c>
      <c r="AW179" s="14" t="s">
        <v>30</v>
      </c>
      <c r="AX179" s="14" t="s">
        <v>75</v>
      </c>
      <c r="AY179" s="275" t="s">
        <v>159</v>
      </c>
    </row>
    <row r="180" s="13" customFormat="1">
      <c r="A180" s="13"/>
      <c r="B180" s="254"/>
      <c r="C180" s="255"/>
      <c r="D180" s="256" t="s">
        <v>169</v>
      </c>
      <c r="E180" s="257" t="s">
        <v>1</v>
      </c>
      <c r="F180" s="258" t="s">
        <v>201</v>
      </c>
      <c r="G180" s="255"/>
      <c r="H180" s="257" t="s">
        <v>1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4" t="s">
        <v>169</v>
      </c>
      <c r="AU180" s="264" t="s">
        <v>137</v>
      </c>
      <c r="AV180" s="13" t="s">
        <v>82</v>
      </c>
      <c r="AW180" s="13" t="s">
        <v>30</v>
      </c>
      <c r="AX180" s="13" t="s">
        <v>75</v>
      </c>
      <c r="AY180" s="264" t="s">
        <v>159</v>
      </c>
    </row>
    <row r="181" s="14" customFormat="1">
      <c r="A181" s="14"/>
      <c r="B181" s="265"/>
      <c r="C181" s="266"/>
      <c r="D181" s="256" t="s">
        <v>169</v>
      </c>
      <c r="E181" s="267" t="s">
        <v>1</v>
      </c>
      <c r="F181" s="268" t="s">
        <v>202</v>
      </c>
      <c r="G181" s="266"/>
      <c r="H181" s="269">
        <v>15.433</v>
      </c>
      <c r="I181" s="270"/>
      <c r="J181" s="266"/>
      <c r="K181" s="266"/>
      <c r="L181" s="271"/>
      <c r="M181" s="272"/>
      <c r="N181" s="273"/>
      <c r="O181" s="273"/>
      <c r="P181" s="273"/>
      <c r="Q181" s="273"/>
      <c r="R181" s="273"/>
      <c r="S181" s="273"/>
      <c r="T181" s="27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5" t="s">
        <v>169</v>
      </c>
      <c r="AU181" s="275" t="s">
        <v>137</v>
      </c>
      <c r="AV181" s="14" t="s">
        <v>137</v>
      </c>
      <c r="AW181" s="14" t="s">
        <v>30</v>
      </c>
      <c r="AX181" s="14" t="s">
        <v>75</v>
      </c>
      <c r="AY181" s="275" t="s">
        <v>159</v>
      </c>
    </row>
    <row r="182" s="13" customFormat="1">
      <c r="A182" s="13"/>
      <c r="B182" s="254"/>
      <c r="C182" s="255"/>
      <c r="D182" s="256" t="s">
        <v>169</v>
      </c>
      <c r="E182" s="257" t="s">
        <v>1</v>
      </c>
      <c r="F182" s="258" t="s">
        <v>203</v>
      </c>
      <c r="G182" s="255"/>
      <c r="H182" s="257" t="s">
        <v>1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4" t="s">
        <v>169</v>
      </c>
      <c r="AU182" s="264" t="s">
        <v>137</v>
      </c>
      <c r="AV182" s="13" t="s">
        <v>82</v>
      </c>
      <c r="AW182" s="13" t="s">
        <v>30</v>
      </c>
      <c r="AX182" s="13" t="s">
        <v>75</v>
      </c>
      <c r="AY182" s="264" t="s">
        <v>159</v>
      </c>
    </row>
    <row r="183" s="14" customFormat="1">
      <c r="A183" s="14"/>
      <c r="B183" s="265"/>
      <c r="C183" s="266"/>
      <c r="D183" s="256" t="s">
        <v>169</v>
      </c>
      <c r="E183" s="267" t="s">
        <v>1</v>
      </c>
      <c r="F183" s="268" t="s">
        <v>204</v>
      </c>
      <c r="G183" s="266"/>
      <c r="H183" s="269">
        <v>1.6770000000000001</v>
      </c>
      <c r="I183" s="270"/>
      <c r="J183" s="266"/>
      <c r="K183" s="266"/>
      <c r="L183" s="271"/>
      <c r="M183" s="272"/>
      <c r="N183" s="273"/>
      <c r="O183" s="273"/>
      <c r="P183" s="273"/>
      <c r="Q183" s="273"/>
      <c r="R183" s="273"/>
      <c r="S183" s="273"/>
      <c r="T183" s="27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5" t="s">
        <v>169</v>
      </c>
      <c r="AU183" s="275" t="s">
        <v>137</v>
      </c>
      <c r="AV183" s="14" t="s">
        <v>137</v>
      </c>
      <c r="AW183" s="14" t="s">
        <v>30</v>
      </c>
      <c r="AX183" s="14" t="s">
        <v>75</v>
      </c>
      <c r="AY183" s="275" t="s">
        <v>159</v>
      </c>
    </row>
    <row r="184" s="13" customFormat="1">
      <c r="A184" s="13"/>
      <c r="B184" s="254"/>
      <c r="C184" s="255"/>
      <c r="D184" s="256" t="s">
        <v>169</v>
      </c>
      <c r="E184" s="257" t="s">
        <v>1</v>
      </c>
      <c r="F184" s="258" t="s">
        <v>205</v>
      </c>
      <c r="G184" s="255"/>
      <c r="H184" s="257" t="s">
        <v>1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4" t="s">
        <v>169</v>
      </c>
      <c r="AU184" s="264" t="s">
        <v>137</v>
      </c>
      <c r="AV184" s="13" t="s">
        <v>82</v>
      </c>
      <c r="AW184" s="13" t="s">
        <v>30</v>
      </c>
      <c r="AX184" s="13" t="s">
        <v>75</v>
      </c>
      <c r="AY184" s="264" t="s">
        <v>159</v>
      </c>
    </row>
    <row r="185" s="14" customFormat="1">
      <c r="A185" s="14"/>
      <c r="B185" s="265"/>
      <c r="C185" s="266"/>
      <c r="D185" s="256" t="s">
        <v>169</v>
      </c>
      <c r="E185" s="267" t="s">
        <v>1</v>
      </c>
      <c r="F185" s="268" t="s">
        <v>206</v>
      </c>
      <c r="G185" s="266"/>
      <c r="H185" s="269">
        <v>2.9249999999999998</v>
      </c>
      <c r="I185" s="270"/>
      <c r="J185" s="266"/>
      <c r="K185" s="266"/>
      <c r="L185" s="271"/>
      <c r="M185" s="272"/>
      <c r="N185" s="273"/>
      <c r="O185" s="273"/>
      <c r="P185" s="273"/>
      <c r="Q185" s="273"/>
      <c r="R185" s="273"/>
      <c r="S185" s="273"/>
      <c r="T185" s="27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5" t="s">
        <v>169</v>
      </c>
      <c r="AU185" s="275" t="s">
        <v>137</v>
      </c>
      <c r="AV185" s="14" t="s">
        <v>137</v>
      </c>
      <c r="AW185" s="14" t="s">
        <v>30</v>
      </c>
      <c r="AX185" s="14" t="s">
        <v>75</v>
      </c>
      <c r="AY185" s="275" t="s">
        <v>159</v>
      </c>
    </row>
    <row r="186" s="13" customFormat="1">
      <c r="A186" s="13"/>
      <c r="B186" s="254"/>
      <c r="C186" s="255"/>
      <c r="D186" s="256" t="s">
        <v>169</v>
      </c>
      <c r="E186" s="257" t="s">
        <v>1</v>
      </c>
      <c r="F186" s="258" t="s">
        <v>207</v>
      </c>
      <c r="G186" s="255"/>
      <c r="H186" s="257" t="s">
        <v>1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4" t="s">
        <v>169</v>
      </c>
      <c r="AU186" s="264" t="s">
        <v>137</v>
      </c>
      <c r="AV186" s="13" t="s">
        <v>82</v>
      </c>
      <c r="AW186" s="13" t="s">
        <v>30</v>
      </c>
      <c r="AX186" s="13" t="s">
        <v>75</v>
      </c>
      <c r="AY186" s="264" t="s">
        <v>159</v>
      </c>
    </row>
    <row r="187" s="14" customFormat="1">
      <c r="A187" s="14"/>
      <c r="B187" s="265"/>
      <c r="C187" s="266"/>
      <c r="D187" s="256" t="s">
        <v>169</v>
      </c>
      <c r="E187" s="267" t="s">
        <v>1</v>
      </c>
      <c r="F187" s="268" t="s">
        <v>208</v>
      </c>
      <c r="G187" s="266"/>
      <c r="H187" s="269">
        <v>13.327</v>
      </c>
      <c r="I187" s="270"/>
      <c r="J187" s="266"/>
      <c r="K187" s="266"/>
      <c r="L187" s="271"/>
      <c r="M187" s="272"/>
      <c r="N187" s="273"/>
      <c r="O187" s="273"/>
      <c r="P187" s="273"/>
      <c r="Q187" s="273"/>
      <c r="R187" s="273"/>
      <c r="S187" s="273"/>
      <c r="T187" s="27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5" t="s">
        <v>169</v>
      </c>
      <c r="AU187" s="275" t="s">
        <v>137</v>
      </c>
      <c r="AV187" s="14" t="s">
        <v>137</v>
      </c>
      <c r="AW187" s="14" t="s">
        <v>30</v>
      </c>
      <c r="AX187" s="14" t="s">
        <v>75</v>
      </c>
      <c r="AY187" s="275" t="s">
        <v>159</v>
      </c>
    </row>
    <row r="188" s="13" customFormat="1">
      <c r="A188" s="13"/>
      <c r="B188" s="254"/>
      <c r="C188" s="255"/>
      <c r="D188" s="256" t="s">
        <v>169</v>
      </c>
      <c r="E188" s="257" t="s">
        <v>1</v>
      </c>
      <c r="F188" s="258" t="s">
        <v>209</v>
      </c>
      <c r="G188" s="255"/>
      <c r="H188" s="257" t="s">
        <v>1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4" t="s">
        <v>169</v>
      </c>
      <c r="AU188" s="264" t="s">
        <v>137</v>
      </c>
      <c r="AV188" s="13" t="s">
        <v>82</v>
      </c>
      <c r="AW188" s="13" t="s">
        <v>30</v>
      </c>
      <c r="AX188" s="13" t="s">
        <v>75</v>
      </c>
      <c r="AY188" s="264" t="s">
        <v>159</v>
      </c>
    </row>
    <row r="189" s="14" customFormat="1">
      <c r="A189" s="14"/>
      <c r="B189" s="265"/>
      <c r="C189" s="266"/>
      <c r="D189" s="256" t="s">
        <v>169</v>
      </c>
      <c r="E189" s="267" t="s">
        <v>1</v>
      </c>
      <c r="F189" s="268" t="s">
        <v>210</v>
      </c>
      <c r="G189" s="266"/>
      <c r="H189" s="269">
        <v>20.388999999999999</v>
      </c>
      <c r="I189" s="270"/>
      <c r="J189" s="266"/>
      <c r="K189" s="266"/>
      <c r="L189" s="271"/>
      <c r="M189" s="272"/>
      <c r="N189" s="273"/>
      <c r="O189" s="273"/>
      <c r="P189" s="273"/>
      <c r="Q189" s="273"/>
      <c r="R189" s="273"/>
      <c r="S189" s="273"/>
      <c r="T189" s="27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5" t="s">
        <v>169</v>
      </c>
      <c r="AU189" s="275" t="s">
        <v>137</v>
      </c>
      <c r="AV189" s="14" t="s">
        <v>137</v>
      </c>
      <c r="AW189" s="14" t="s">
        <v>30</v>
      </c>
      <c r="AX189" s="14" t="s">
        <v>75</v>
      </c>
      <c r="AY189" s="275" t="s">
        <v>159</v>
      </c>
    </row>
    <row r="190" s="15" customFormat="1">
      <c r="A190" s="15"/>
      <c r="B190" s="276"/>
      <c r="C190" s="277"/>
      <c r="D190" s="256" t="s">
        <v>169</v>
      </c>
      <c r="E190" s="278" t="s">
        <v>1</v>
      </c>
      <c r="F190" s="279" t="s">
        <v>187</v>
      </c>
      <c r="G190" s="277"/>
      <c r="H190" s="280">
        <v>62.317</v>
      </c>
      <c r="I190" s="281"/>
      <c r="J190" s="277"/>
      <c r="K190" s="277"/>
      <c r="L190" s="282"/>
      <c r="M190" s="283"/>
      <c r="N190" s="284"/>
      <c r="O190" s="284"/>
      <c r="P190" s="284"/>
      <c r="Q190" s="284"/>
      <c r="R190" s="284"/>
      <c r="S190" s="284"/>
      <c r="T190" s="28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6" t="s">
        <v>169</v>
      </c>
      <c r="AU190" s="286" t="s">
        <v>137</v>
      </c>
      <c r="AV190" s="15" t="s">
        <v>167</v>
      </c>
      <c r="AW190" s="15" t="s">
        <v>30</v>
      </c>
      <c r="AX190" s="15" t="s">
        <v>82</v>
      </c>
      <c r="AY190" s="286" t="s">
        <v>159</v>
      </c>
    </row>
    <row r="191" s="2" customFormat="1" ht="21.75" customHeight="1">
      <c r="A191" s="40"/>
      <c r="B191" s="41"/>
      <c r="C191" s="241" t="s">
        <v>137</v>
      </c>
      <c r="D191" s="241" t="s">
        <v>163</v>
      </c>
      <c r="E191" s="242" t="s">
        <v>211</v>
      </c>
      <c r="F191" s="243" t="s">
        <v>212</v>
      </c>
      <c r="G191" s="244" t="s">
        <v>166</v>
      </c>
      <c r="H191" s="245">
        <v>62.317</v>
      </c>
      <c r="I191" s="246"/>
      <c r="J191" s="247">
        <f>ROUND(I191*H191,2)</f>
        <v>0</v>
      </c>
      <c r="K191" s="248"/>
      <c r="L191" s="43"/>
      <c r="M191" s="249" t="s">
        <v>1</v>
      </c>
      <c r="N191" s="250" t="s">
        <v>41</v>
      </c>
      <c r="O191" s="93"/>
      <c r="P191" s="251">
        <f>O191*H191</f>
        <v>0</v>
      </c>
      <c r="Q191" s="251">
        <v>0.0030000000000000001</v>
      </c>
      <c r="R191" s="251">
        <f>Q191*H191</f>
        <v>0.18695100000000001</v>
      </c>
      <c r="S191" s="251">
        <v>0</v>
      </c>
      <c r="T191" s="252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53" t="s">
        <v>167</v>
      </c>
      <c r="AT191" s="253" t="s">
        <v>163</v>
      </c>
      <c r="AU191" s="253" t="s">
        <v>137</v>
      </c>
      <c r="AY191" s="17" t="s">
        <v>159</v>
      </c>
      <c r="BE191" s="141">
        <f>IF(N191="základní",J191,0)</f>
        <v>0</v>
      </c>
      <c r="BF191" s="141">
        <f>IF(N191="snížená",J191,0)</f>
        <v>0</v>
      </c>
      <c r="BG191" s="141">
        <f>IF(N191="zákl. přenesená",J191,0)</f>
        <v>0</v>
      </c>
      <c r="BH191" s="141">
        <f>IF(N191="sníž. přenesená",J191,0)</f>
        <v>0</v>
      </c>
      <c r="BI191" s="141">
        <f>IF(N191="nulová",J191,0)</f>
        <v>0</v>
      </c>
      <c r="BJ191" s="17" t="s">
        <v>137</v>
      </c>
      <c r="BK191" s="141">
        <f>ROUND(I191*H191,2)</f>
        <v>0</v>
      </c>
      <c r="BL191" s="17" t="s">
        <v>167</v>
      </c>
      <c r="BM191" s="253" t="s">
        <v>213</v>
      </c>
    </row>
    <row r="192" s="13" customFormat="1">
      <c r="A192" s="13"/>
      <c r="B192" s="254"/>
      <c r="C192" s="255"/>
      <c r="D192" s="256" t="s">
        <v>169</v>
      </c>
      <c r="E192" s="257" t="s">
        <v>1</v>
      </c>
      <c r="F192" s="258" t="s">
        <v>199</v>
      </c>
      <c r="G192" s="255"/>
      <c r="H192" s="257" t="s">
        <v>1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4" t="s">
        <v>169</v>
      </c>
      <c r="AU192" s="264" t="s">
        <v>137</v>
      </c>
      <c r="AV192" s="13" t="s">
        <v>82</v>
      </c>
      <c r="AW192" s="13" t="s">
        <v>30</v>
      </c>
      <c r="AX192" s="13" t="s">
        <v>75</v>
      </c>
      <c r="AY192" s="264" t="s">
        <v>159</v>
      </c>
    </row>
    <row r="193" s="14" customFormat="1">
      <c r="A193" s="14"/>
      <c r="B193" s="265"/>
      <c r="C193" s="266"/>
      <c r="D193" s="256" t="s">
        <v>169</v>
      </c>
      <c r="E193" s="267" t="s">
        <v>1</v>
      </c>
      <c r="F193" s="268" t="s">
        <v>200</v>
      </c>
      <c r="G193" s="266"/>
      <c r="H193" s="269">
        <v>8.5660000000000007</v>
      </c>
      <c r="I193" s="270"/>
      <c r="J193" s="266"/>
      <c r="K193" s="266"/>
      <c r="L193" s="271"/>
      <c r="M193" s="272"/>
      <c r="N193" s="273"/>
      <c r="O193" s="273"/>
      <c r="P193" s="273"/>
      <c r="Q193" s="273"/>
      <c r="R193" s="273"/>
      <c r="S193" s="273"/>
      <c r="T193" s="27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5" t="s">
        <v>169</v>
      </c>
      <c r="AU193" s="275" t="s">
        <v>137</v>
      </c>
      <c r="AV193" s="14" t="s">
        <v>137</v>
      </c>
      <c r="AW193" s="14" t="s">
        <v>30</v>
      </c>
      <c r="AX193" s="14" t="s">
        <v>75</v>
      </c>
      <c r="AY193" s="275" t="s">
        <v>159</v>
      </c>
    </row>
    <row r="194" s="13" customFormat="1">
      <c r="A194" s="13"/>
      <c r="B194" s="254"/>
      <c r="C194" s="255"/>
      <c r="D194" s="256" t="s">
        <v>169</v>
      </c>
      <c r="E194" s="257" t="s">
        <v>1</v>
      </c>
      <c r="F194" s="258" t="s">
        <v>201</v>
      </c>
      <c r="G194" s="255"/>
      <c r="H194" s="257" t="s">
        <v>1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4" t="s">
        <v>169</v>
      </c>
      <c r="AU194" s="264" t="s">
        <v>137</v>
      </c>
      <c r="AV194" s="13" t="s">
        <v>82</v>
      </c>
      <c r="AW194" s="13" t="s">
        <v>30</v>
      </c>
      <c r="AX194" s="13" t="s">
        <v>75</v>
      </c>
      <c r="AY194" s="264" t="s">
        <v>159</v>
      </c>
    </row>
    <row r="195" s="14" customFormat="1">
      <c r="A195" s="14"/>
      <c r="B195" s="265"/>
      <c r="C195" s="266"/>
      <c r="D195" s="256" t="s">
        <v>169</v>
      </c>
      <c r="E195" s="267" t="s">
        <v>1</v>
      </c>
      <c r="F195" s="268" t="s">
        <v>202</v>
      </c>
      <c r="G195" s="266"/>
      <c r="H195" s="269">
        <v>15.433</v>
      </c>
      <c r="I195" s="270"/>
      <c r="J195" s="266"/>
      <c r="K195" s="266"/>
      <c r="L195" s="271"/>
      <c r="M195" s="272"/>
      <c r="N195" s="273"/>
      <c r="O195" s="273"/>
      <c r="P195" s="273"/>
      <c r="Q195" s="273"/>
      <c r="R195" s="273"/>
      <c r="S195" s="273"/>
      <c r="T195" s="27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5" t="s">
        <v>169</v>
      </c>
      <c r="AU195" s="275" t="s">
        <v>137</v>
      </c>
      <c r="AV195" s="14" t="s">
        <v>137</v>
      </c>
      <c r="AW195" s="14" t="s">
        <v>30</v>
      </c>
      <c r="AX195" s="14" t="s">
        <v>75</v>
      </c>
      <c r="AY195" s="275" t="s">
        <v>159</v>
      </c>
    </row>
    <row r="196" s="13" customFormat="1">
      <c r="A196" s="13"/>
      <c r="B196" s="254"/>
      <c r="C196" s="255"/>
      <c r="D196" s="256" t="s">
        <v>169</v>
      </c>
      <c r="E196" s="257" t="s">
        <v>1</v>
      </c>
      <c r="F196" s="258" t="s">
        <v>203</v>
      </c>
      <c r="G196" s="255"/>
      <c r="H196" s="257" t="s">
        <v>1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4" t="s">
        <v>169</v>
      </c>
      <c r="AU196" s="264" t="s">
        <v>137</v>
      </c>
      <c r="AV196" s="13" t="s">
        <v>82</v>
      </c>
      <c r="AW196" s="13" t="s">
        <v>30</v>
      </c>
      <c r="AX196" s="13" t="s">
        <v>75</v>
      </c>
      <c r="AY196" s="264" t="s">
        <v>159</v>
      </c>
    </row>
    <row r="197" s="14" customFormat="1">
      <c r="A197" s="14"/>
      <c r="B197" s="265"/>
      <c r="C197" s="266"/>
      <c r="D197" s="256" t="s">
        <v>169</v>
      </c>
      <c r="E197" s="267" t="s">
        <v>1</v>
      </c>
      <c r="F197" s="268" t="s">
        <v>204</v>
      </c>
      <c r="G197" s="266"/>
      <c r="H197" s="269">
        <v>1.6770000000000001</v>
      </c>
      <c r="I197" s="270"/>
      <c r="J197" s="266"/>
      <c r="K197" s="266"/>
      <c r="L197" s="271"/>
      <c r="M197" s="272"/>
      <c r="N197" s="273"/>
      <c r="O197" s="273"/>
      <c r="P197" s="273"/>
      <c r="Q197" s="273"/>
      <c r="R197" s="273"/>
      <c r="S197" s="273"/>
      <c r="T197" s="27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5" t="s">
        <v>169</v>
      </c>
      <c r="AU197" s="275" t="s">
        <v>137</v>
      </c>
      <c r="AV197" s="14" t="s">
        <v>137</v>
      </c>
      <c r="AW197" s="14" t="s">
        <v>30</v>
      </c>
      <c r="AX197" s="14" t="s">
        <v>75</v>
      </c>
      <c r="AY197" s="275" t="s">
        <v>159</v>
      </c>
    </row>
    <row r="198" s="13" customFormat="1">
      <c r="A198" s="13"/>
      <c r="B198" s="254"/>
      <c r="C198" s="255"/>
      <c r="D198" s="256" t="s">
        <v>169</v>
      </c>
      <c r="E198" s="257" t="s">
        <v>1</v>
      </c>
      <c r="F198" s="258" t="s">
        <v>205</v>
      </c>
      <c r="G198" s="255"/>
      <c r="H198" s="257" t="s">
        <v>1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4" t="s">
        <v>169</v>
      </c>
      <c r="AU198" s="264" t="s">
        <v>137</v>
      </c>
      <c r="AV198" s="13" t="s">
        <v>82</v>
      </c>
      <c r="AW198" s="13" t="s">
        <v>30</v>
      </c>
      <c r="AX198" s="13" t="s">
        <v>75</v>
      </c>
      <c r="AY198" s="264" t="s">
        <v>159</v>
      </c>
    </row>
    <row r="199" s="14" customFormat="1">
      <c r="A199" s="14"/>
      <c r="B199" s="265"/>
      <c r="C199" s="266"/>
      <c r="D199" s="256" t="s">
        <v>169</v>
      </c>
      <c r="E199" s="267" t="s">
        <v>1</v>
      </c>
      <c r="F199" s="268" t="s">
        <v>206</v>
      </c>
      <c r="G199" s="266"/>
      <c r="H199" s="269">
        <v>2.9249999999999998</v>
      </c>
      <c r="I199" s="270"/>
      <c r="J199" s="266"/>
      <c r="K199" s="266"/>
      <c r="L199" s="271"/>
      <c r="M199" s="272"/>
      <c r="N199" s="273"/>
      <c r="O199" s="273"/>
      <c r="P199" s="273"/>
      <c r="Q199" s="273"/>
      <c r="R199" s="273"/>
      <c r="S199" s="273"/>
      <c r="T199" s="27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5" t="s">
        <v>169</v>
      </c>
      <c r="AU199" s="275" t="s">
        <v>137</v>
      </c>
      <c r="AV199" s="14" t="s">
        <v>137</v>
      </c>
      <c r="AW199" s="14" t="s">
        <v>30</v>
      </c>
      <c r="AX199" s="14" t="s">
        <v>75</v>
      </c>
      <c r="AY199" s="275" t="s">
        <v>159</v>
      </c>
    </row>
    <row r="200" s="13" customFormat="1">
      <c r="A200" s="13"/>
      <c r="B200" s="254"/>
      <c r="C200" s="255"/>
      <c r="D200" s="256" t="s">
        <v>169</v>
      </c>
      <c r="E200" s="257" t="s">
        <v>1</v>
      </c>
      <c r="F200" s="258" t="s">
        <v>207</v>
      </c>
      <c r="G200" s="255"/>
      <c r="H200" s="257" t="s">
        <v>1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4" t="s">
        <v>169</v>
      </c>
      <c r="AU200" s="264" t="s">
        <v>137</v>
      </c>
      <c r="AV200" s="13" t="s">
        <v>82</v>
      </c>
      <c r="AW200" s="13" t="s">
        <v>30</v>
      </c>
      <c r="AX200" s="13" t="s">
        <v>75</v>
      </c>
      <c r="AY200" s="264" t="s">
        <v>159</v>
      </c>
    </row>
    <row r="201" s="14" customFormat="1">
      <c r="A201" s="14"/>
      <c r="B201" s="265"/>
      <c r="C201" s="266"/>
      <c r="D201" s="256" t="s">
        <v>169</v>
      </c>
      <c r="E201" s="267" t="s">
        <v>1</v>
      </c>
      <c r="F201" s="268" t="s">
        <v>208</v>
      </c>
      <c r="G201" s="266"/>
      <c r="H201" s="269">
        <v>13.327</v>
      </c>
      <c r="I201" s="270"/>
      <c r="J201" s="266"/>
      <c r="K201" s="266"/>
      <c r="L201" s="271"/>
      <c r="M201" s="272"/>
      <c r="N201" s="273"/>
      <c r="O201" s="273"/>
      <c r="P201" s="273"/>
      <c r="Q201" s="273"/>
      <c r="R201" s="273"/>
      <c r="S201" s="273"/>
      <c r="T201" s="27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5" t="s">
        <v>169</v>
      </c>
      <c r="AU201" s="275" t="s">
        <v>137</v>
      </c>
      <c r="AV201" s="14" t="s">
        <v>137</v>
      </c>
      <c r="AW201" s="14" t="s">
        <v>30</v>
      </c>
      <c r="AX201" s="14" t="s">
        <v>75</v>
      </c>
      <c r="AY201" s="275" t="s">
        <v>159</v>
      </c>
    </row>
    <row r="202" s="13" customFormat="1">
      <c r="A202" s="13"/>
      <c r="B202" s="254"/>
      <c r="C202" s="255"/>
      <c r="D202" s="256" t="s">
        <v>169</v>
      </c>
      <c r="E202" s="257" t="s">
        <v>1</v>
      </c>
      <c r="F202" s="258" t="s">
        <v>209</v>
      </c>
      <c r="G202" s="255"/>
      <c r="H202" s="257" t="s">
        <v>1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4" t="s">
        <v>169</v>
      </c>
      <c r="AU202" s="264" t="s">
        <v>137</v>
      </c>
      <c r="AV202" s="13" t="s">
        <v>82</v>
      </c>
      <c r="AW202" s="13" t="s">
        <v>30</v>
      </c>
      <c r="AX202" s="13" t="s">
        <v>75</v>
      </c>
      <c r="AY202" s="264" t="s">
        <v>159</v>
      </c>
    </row>
    <row r="203" s="14" customFormat="1">
      <c r="A203" s="14"/>
      <c r="B203" s="265"/>
      <c r="C203" s="266"/>
      <c r="D203" s="256" t="s">
        <v>169</v>
      </c>
      <c r="E203" s="267" t="s">
        <v>1</v>
      </c>
      <c r="F203" s="268" t="s">
        <v>210</v>
      </c>
      <c r="G203" s="266"/>
      <c r="H203" s="269">
        <v>20.388999999999999</v>
      </c>
      <c r="I203" s="270"/>
      <c r="J203" s="266"/>
      <c r="K203" s="266"/>
      <c r="L203" s="271"/>
      <c r="M203" s="272"/>
      <c r="N203" s="273"/>
      <c r="O203" s="273"/>
      <c r="P203" s="273"/>
      <c r="Q203" s="273"/>
      <c r="R203" s="273"/>
      <c r="S203" s="273"/>
      <c r="T203" s="27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5" t="s">
        <v>169</v>
      </c>
      <c r="AU203" s="275" t="s">
        <v>137</v>
      </c>
      <c r="AV203" s="14" t="s">
        <v>137</v>
      </c>
      <c r="AW203" s="14" t="s">
        <v>30</v>
      </c>
      <c r="AX203" s="14" t="s">
        <v>75</v>
      </c>
      <c r="AY203" s="275" t="s">
        <v>159</v>
      </c>
    </row>
    <row r="204" s="15" customFormat="1">
      <c r="A204" s="15"/>
      <c r="B204" s="276"/>
      <c r="C204" s="277"/>
      <c r="D204" s="256" t="s">
        <v>169</v>
      </c>
      <c r="E204" s="278" t="s">
        <v>1</v>
      </c>
      <c r="F204" s="279" t="s">
        <v>187</v>
      </c>
      <c r="G204" s="277"/>
      <c r="H204" s="280">
        <v>62.317</v>
      </c>
      <c r="I204" s="281"/>
      <c r="J204" s="277"/>
      <c r="K204" s="277"/>
      <c r="L204" s="282"/>
      <c r="M204" s="283"/>
      <c r="N204" s="284"/>
      <c r="O204" s="284"/>
      <c r="P204" s="284"/>
      <c r="Q204" s="284"/>
      <c r="R204" s="284"/>
      <c r="S204" s="284"/>
      <c r="T204" s="28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86" t="s">
        <v>169</v>
      </c>
      <c r="AU204" s="286" t="s">
        <v>137</v>
      </c>
      <c r="AV204" s="15" t="s">
        <v>167</v>
      </c>
      <c r="AW204" s="15" t="s">
        <v>30</v>
      </c>
      <c r="AX204" s="15" t="s">
        <v>82</v>
      </c>
      <c r="AY204" s="286" t="s">
        <v>159</v>
      </c>
    </row>
    <row r="205" s="2" customFormat="1" ht="21.75" customHeight="1">
      <c r="A205" s="40"/>
      <c r="B205" s="41"/>
      <c r="C205" s="241" t="s">
        <v>214</v>
      </c>
      <c r="D205" s="241" t="s">
        <v>163</v>
      </c>
      <c r="E205" s="242" t="s">
        <v>215</v>
      </c>
      <c r="F205" s="243" t="s">
        <v>216</v>
      </c>
      <c r="G205" s="244" t="s">
        <v>166</v>
      </c>
      <c r="H205" s="245">
        <v>1.2</v>
      </c>
      <c r="I205" s="246"/>
      <c r="J205" s="247">
        <f>ROUND(I205*H205,2)</f>
        <v>0</v>
      </c>
      <c r="K205" s="248"/>
      <c r="L205" s="43"/>
      <c r="M205" s="249" t="s">
        <v>1</v>
      </c>
      <c r="N205" s="250" t="s">
        <v>41</v>
      </c>
      <c r="O205" s="93"/>
      <c r="P205" s="251">
        <f>O205*H205</f>
        <v>0</v>
      </c>
      <c r="Q205" s="251">
        <v>0.0373</v>
      </c>
      <c r="R205" s="251">
        <f>Q205*H205</f>
        <v>0.044760000000000001</v>
      </c>
      <c r="S205" s="251">
        <v>0</v>
      </c>
      <c r="T205" s="252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53" t="s">
        <v>167</v>
      </c>
      <c r="AT205" s="253" t="s">
        <v>163</v>
      </c>
      <c r="AU205" s="253" t="s">
        <v>137</v>
      </c>
      <c r="AY205" s="17" t="s">
        <v>159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7" t="s">
        <v>137</v>
      </c>
      <c r="BK205" s="141">
        <f>ROUND(I205*H205,2)</f>
        <v>0</v>
      </c>
      <c r="BL205" s="17" t="s">
        <v>167</v>
      </c>
      <c r="BM205" s="253" t="s">
        <v>217</v>
      </c>
    </row>
    <row r="206" s="14" customFormat="1">
      <c r="A206" s="14"/>
      <c r="B206" s="265"/>
      <c r="C206" s="266"/>
      <c r="D206" s="256" t="s">
        <v>169</v>
      </c>
      <c r="E206" s="267" t="s">
        <v>1</v>
      </c>
      <c r="F206" s="268" t="s">
        <v>218</v>
      </c>
      <c r="G206" s="266"/>
      <c r="H206" s="269">
        <v>1.2</v>
      </c>
      <c r="I206" s="270"/>
      <c r="J206" s="266"/>
      <c r="K206" s="266"/>
      <c r="L206" s="271"/>
      <c r="M206" s="272"/>
      <c r="N206" s="273"/>
      <c r="O206" s="273"/>
      <c r="P206" s="273"/>
      <c r="Q206" s="273"/>
      <c r="R206" s="273"/>
      <c r="S206" s="273"/>
      <c r="T206" s="27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5" t="s">
        <v>169</v>
      </c>
      <c r="AU206" s="275" t="s">
        <v>137</v>
      </c>
      <c r="AV206" s="14" t="s">
        <v>137</v>
      </c>
      <c r="AW206" s="14" t="s">
        <v>30</v>
      </c>
      <c r="AX206" s="14" t="s">
        <v>82</v>
      </c>
      <c r="AY206" s="275" t="s">
        <v>159</v>
      </c>
    </row>
    <row r="207" s="2" customFormat="1" ht="21.75" customHeight="1">
      <c r="A207" s="40"/>
      <c r="B207" s="41"/>
      <c r="C207" s="241" t="s">
        <v>219</v>
      </c>
      <c r="D207" s="241" t="s">
        <v>163</v>
      </c>
      <c r="E207" s="242" t="s">
        <v>220</v>
      </c>
      <c r="F207" s="243" t="s">
        <v>221</v>
      </c>
      <c r="G207" s="244" t="s">
        <v>166</v>
      </c>
      <c r="H207" s="245">
        <v>33.674999999999997</v>
      </c>
      <c r="I207" s="246"/>
      <c r="J207" s="247">
        <f>ROUND(I207*H207,2)</f>
        <v>0</v>
      </c>
      <c r="K207" s="248"/>
      <c r="L207" s="43"/>
      <c r="M207" s="249" t="s">
        <v>1</v>
      </c>
      <c r="N207" s="250" t="s">
        <v>41</v>
      </c>
      <c r="O207" s="93"/>
      <c r="P207" s="251">
        <f>O207*H207</f>
        <v>0</v>
      </c>
      <c r="Q207" s="251">
        <v>0.0073499999999999998</v>
      </c>
      <c r="R207" s="251">
        <f>Q207*H207</f>
        <v>0.24751124999999996</v>
      </c>
      <c r="S207" s="251">
        <v>0</v>
      </c>
      <c r="T207" s="252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53" t="s">
        <v>167</v>
      </c>
      <c r="AT207" s="253" t="s">
        <v>163</v>
      </c>
      <c r="AU207" s="253" t="s">
        <v>137</v>
      </c>
      <c r="AY207" s="17" t="s">
        <v>159</v>
      </c>
      <c r="BE207" s="141">
        <f>IF(N207="základní",J207,0)</f>
        <v>0</v>
      </c>
      <c r="BF207" s="141">
        <f>IF(N207="snížená",J207,0)</f>
        <v>0</v>
      </c>
      <c r="BG207" s="141">
        <f>IF(N207="zákl. přenesená",J207,0)</f>
        <v>0</v>
      </c>
      <c r="BH207" s="141">
        <f>IF(N207="sníž. přenesená",J207,0)</f>
        <v>0</v>
      </c>
      <c r="BI207" s="141">
        <f>IF(N207="nulová",J207,0)</f>
        <v>0</v>
      </c>
      <c r="BJ207" s="17" t="s">
        <v>137</v>
      </c>
      <c r="BK207" s="141">
        <f>ROUND(I207*H207,2)</f>
        <v>0</v>
      </c>
      <c r="BL207" s="17" t="s">
        <v>167</v>
      </c>
      <c r="BM207" s="253" t="s">
        <v>222</v>
      </c>
    </row>
    <row r="208" s="13" customFormat="1">
      <c r="A208" s="13"/>
      <c r="B208" s="254"/>
      <c r="C208" s="255"/>
      <c r="D208" s="256" t="s">
        <v>169</v>
      </c>
      <c r="E208" s="257" t="s">
        <v>1</v>
      </c>
      <c r="F208" s="258" t="s">
        <v>176</v>
      </c>
      <c r="G208" s="255"/>
      <c r="H208" s="257" t="s">
        <v>1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4" t="s">
        <v>169</v>
      </c>
      <c r="AU208" s="264" t="s">
        <v>137</v>
      </c>
      <c r="AV208" s="13" t="s">
        <v>82</v>
      </c>
      <c r="AW208" s="13" t="s">
        <v>30</v>
      </c>
      <c r="AX208" s="13" t="s">
        <v>75</v>
      </c>
      <c r="AY208" s="264" t="s">
        <v>159</v>
      </c>
    </row>
    <row r="209" s="14" customFormat="1">
      <c r="A209" s="14"/>
      <c r="B209" s="265"/>
      <c r="C209" s="266"/>
      <c r="D209" s="256" t="s">
        <v>169</v>
      </c>
      <c r="E209" s="267" t="s">
        <v>1</v>
      </c>
      <c r="F209" s="268" t="s">
        <v>223</v>
      </c>
      <c r="G209" s="266"/>
      <c r="H209" s="269">
        <v>10.4</v>
      </c>
      <c r="I209" s="270"/>
      <c r="J209" s="266"/>
      <c r="K209" s="266"/>
      <c r="L209" s="271"/>
      <c r="M209" s="272"/>
      <c r="N209" s="273"/>
      <c r="O209" s="273"/>
      <c r="P209" s="273"/>
      <c r="Q209" s="273"/>
      <c r="R209" s="273"/>
      <c r="S209" s="273"/>
      <c r="T209" s="27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5" t="s">
        <v>169</v>
      </c>
      <c r="AU209" s="275" t="s">
        <v>137</v>
      </c>
      <c r="AV209" s="14" t="s">
        <v>137</v>
      </c>
      <c r="AW209" s="14" t="s">
        <v>30</v>
      </c>
      <c r="AX209" s="14" t="s">
        <v>75</v>
      </c>
      <c r="AY209" s="275" t="s">
        <v>159</v>
      </c>
    </row>
    <row r="210" s="13" customFormat="1">
      <c r="A210" s="13"/>
      <c r="B210" s="254"/>
      <c r="C210" s="255"/>
      <c r="D210" s="256" t="s">
        <v>169</v>
      </c>
      <c r="E210" s="257" t="s">
        <v>1</v>
      </c>
      <c r="F210" s="258" t="s">
        <v>224</v>
      </c>
      <c r="G210" s="255"/>
      <c r="H210" s="257" t="s">
        <v>1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4" t="s">
        <v>169</v>
      </c>
      <c r="AU210" s="264" t="s">
        <v>137</v>
      </c>
      <c r="AV210" s="13" t="s">
        <v>82</v>
      </c>
      <c r="AW210" s="13" t="s">
        <v>30</v>
      </c>
      <c r="AX210" s="13" t="s">
        <v>75</v>
      </c>
      <c r="AY210" s="264" t="s">
        <v>159</v>
      </c>
    </row>
    <row r="211" s="14" customFormat="1">
      <c r="A211" s="14"/>
      <c r="B211" s="265"/>
      <c r="C211" s="266"/>
      <c r="D211" s="256" t="s">
        <v>169</v>
      </c>
      <c r="E211" s="267" t="s">
        <v>1</v>
      </c>
      <c r="F211" s="268" t="s">
        <v>225</v>
      </c>
      <c r="G211" s="266"/>
      <c r="H211" s="269">
        <v>19.907</v>
      </c>
      <c r="I211" s="270"/>
      <c r="J211" s="266"/>
      <c r="K211" s="266"/>
      <c r="L211" s="271"/>
      <c r="M211" s="272"/>
      <c r="N211" s="273"/>
      <c r="O211" s="273"/>
      <c r="P211" s="273"/>
      <c r="Q211" s="273"/>
      <c r="R211" s="273"/>
      <c r="S211" s="273"/>
      <c r="T211" s="27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5" t="s">
        <v>169</v>
      </c>
      <c r="AU211" s="275" t="s">
        <v>137</v>
      </c>
      <c r="AV211" s="14" t="s">
        <v>137</v>
      </c>
      <c r="AW211" s="14" t="s">
        <v>30</v>
      </c>
      <c r="AX211" s="14" t="s">
        <v>75</v>
      </c>
      <c r="AY211" s="275" t="s">
        <v>159</v>
      </c>
    </row>
    <row r="212" s="13" customFormat="1">
      <c r="A212" s="13"/>
      <c r="B212" s="254"/>
      <c r="C212" s="255"/>
      <c r="D212" s="256" t="s">
        <v>169</v>
      </c>
      <c r="E212" s="257" t="s">
        <v>1</v>
      </c>
      <c r="F212" s="258" t="s">
        <v>226</v>
      </c>
      <c r="G212" s="255"/>
      <c r="H212" s="257" t="s">
        <v>1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4" t="s">
        <v>169</v>
      </c>
      <c r="AU212" s="264" t="s">
        <v>137</v>
      </c>
      <c r="AV212" s="13" t="s">
        <v>82</v>
      </c>
      <c r="AW212" s="13" t="s">
        <v>30</v>
      </c>
      <c r="AX212" s="13" t="s">
        <v>75</v>
      </c>
      <c r="AY212" s="264" t="s">
        <v>159</v>
      </c>
    </row>
    <row r="213" s="14" customFormat="1">
      <c r="A213" s="14"/>
      <c r="B213" s="265"/>
      <c r="C213" s="266"/>
      <c r="D213" s="256" t="s">
        <v>169</v>
      </c>
      <c r="E213" s="267" t="s">
        <v>1</v>
      </c>
      <c r="F213" s="268" t="s">
        <v>227</v>
      </c>
      <c r="G213" s="266"/>
      <c r="H213" s="269">
        <v>2.4079999999999999</v>
      </c>
      <c r="I213" s="270"/>
      <c r="J213" s="266"/>
      <c r="K213" s="266"/>
      <c r="L213" s="271"/>
      <c r="M213" s="272"/>
      <c r="N213" s="273"/>
      <c r="O213" s="273"/>
      <c r="P213" s="273"/>
      <c r="Q213" s="273"/>
      <c r="R213" s="273"/>
      <c r="S213" s="273"/>
      <c r="T213" s="27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5" t="s">
        <v>169</v>
      </c>
      <c r="AU213" s="275" t="s">
        <v>137</v>
      </c>
      <c r="AV213" s="14" t="s">
        <v>137</v>
      </c>
      <c r="AW213" s="14" t="s">
        <v>30</v>
      </c>
      <c r="AX213" s="14" t="s">
        <v>75</v>
      </c>
      <c r="AY213" s="275" t="s">
        <v>159</v>
      </c>
    </row>
    <row r="214" s="13" customFormat="1">
      <c r="A214" s="13"/>
      <c r="B214" s="254"/>
      <c r="C214" s="255"/>
      <c r="D214" s="256" t="s">
        <v>169</v>
      </c>
      <c r="E214" s="257" t="s">
        <v>1</v>
      </c>
      <c r="F214" s="258" t="s">
        <v>228</v>
      </c>
      <c r="G214" s="255"/>
      <c r="H214" s="257" t="s">
        <v>1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4" t="s">
        <v>169</v>
      </c>
      <c r="AU214" s="264" t="s">
        <v>137</v>
      </c>
      <c r="AV214" s="13" t="s">
        <v>82</v>
      </c>
      <c r="AW214" s="13" t="s">
        <v>30</v>
      </c>
      <c r="AX214" s="13" t="s">
        <v>75</v>
      </c>
      <c r="AY214" s="264" t="s">
        <v>159</v>
      </c>
    </row>
    <row r="215" s="14" customFormat="1">
      <c r="A215" s="14"/>
      <c r="B215" s="265"/>
      <c r="C215" s="266"/>
      <c r="D215" s="256" t="s">
        <v>169</v>
      </c>
      <c r="E215" s="267" t="s">
        <v>1</v>
      </c>
      <c r="F215" s="268" t="s">
        <v>229</v>
      </c>
      <c r="G215" s="266"/>
      <c r="H215" s="269">
        <v>0.95999999999999996</v>
      </c>
      <c r="I215" s="270"/>
      <c r="J215" s="266"/>
      <c r="K215" s="266"/>
      <c r="L215" s="271"/>
      <c r="M215" s="272"/>
      <c r="N215" s="273"/>
      <c r="O215" s="273"/>
      <c r="P215" s="273"/>
      <c r="Q215" s="273"/>
      <c r="R215" s="273"/>
      <c r="S215" s="273"/>
      <c r="T215" s="27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5" t="s">
        <v>169</v>
      </c>
      <c r="AU215" s="275" t="s">
        <v>137</v>
      </c>
      <c r="AV215" s="14" t="s">
        <v>137</v>
      </c>
      <c r="AW215" s="14" t="s">
        <v>30</v>
      </c>
      <c r="AX215" s="14" t="s">
        <v>75</v>
      </c>
      <c r="AY215" s="275" t="s">
        <v>159</v>
      </c>
    </row>
    <row r="216" s="15" customFormat="1">
      <c r="A216" s="15"/>
      <c r="B216" s="276"/>
      <c r="C216" s="277"/>
      <c r="D216" s="256" t="s">
        <v>169</v>
      </c>
      <c r="E216" s="278" t="s">
        <v>1</v>
      </c>
      <c r="F216" s="279" t="s">
        <v>187</v>
      </c>
      <c r="G216" s="277"/>
      <c r="H216" s="280">
        <v>33.675000000000004</v>
      </c>
      <c r="I216" s="281"/>
      <c r="J216" s="277"/>
      <c r="K216" s="277"/>
      <c r="L216" s="282"/>
      <c r="M216" s="283"/>
      <c r="N216" s="284"/>
      <c r="O216" s="284"/>
      <c r="P216" s="284"/>
      <c r="Q216" s="284"/>
      <c r="R216" s="284"/>
      <c r="S216" s="284"/>
      <c r="T216" s="28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86" t="s">
        <v>169</v>
      </c>
      <c r="AU216" s="286" t="s">
        <v>137</v>
      </c>
      <c r="AV216" s="15" t="s">
        <v>167</v>
      </c>
      <c r="AW216" s="15" t="s">
        <v>30</v>
      </c>
      <c r="AX216" s="15" t="s">
        <v>82</v>
      </c>
      <c r="AY216" s="286" t="s">
        <v>159</v>
      </c>
    </row>
    <row r="217" s="2" customFormat="1" ht="21.75" customHeight="1">
      <c r="A217" s="40"/>
      <c r="B217" s="41"/>
      <c r="C217" s="241" t="s">
        <v>160</v>
      </c>
      <c r="D217" s="241" t="s">
        <v>163</v>
      </c>
      <c r="E217" s="242" t="s">
        <v>230</v>
      </c>
      <c r="F217" s="243" t="s">
        <v>231</v>
      </c>
      <c r="G217" s="244" t="s">
        <v>166</v>
      </c>
      <c r="H217" s="245">
        <v>188.613</v>
      </c>
      <c r="I217" s="246"/>
      <c r="J217" s="247">
        <f>ROUND(I217*H217,2)</f>
        <v>0</v>
      </c>
      <c r="K217" s="248"/>
      <c r="L217" s="43"/>
      <c r="M217" s="249" t="s">
        <v>1</v>
      </c>
      <c r="N217" s="250" t="s">
        <v>41</v>
      </c>
      <c r="O217" s="93"/>
      <c r="P217" s="251">
        <f>O217*H217</f>
        <v>0</v>
      </c>
      <c r="Q217" s="251">
        <v>0.00025999999999999998</v>
      </c>
      <c r="R217" s="251">
        <f>Q217*H217</f>
        <v>0.049039379999999994</v>
      </c>
      <c r="S217" s="251">
        <v>0</v>
      </c>
      <c r="T217" s="252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53" t="s">
        <v>167</v>
      </c>
      <c r="AT217" s="253" t="s">
        <v>163</v>
      </c>
      <c r="AU217" s="253" t="s">
        <v>137</v>
      </c>
      <c r="AY217" s="17" t="s">
        <v>159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7" t="s">
        <v>137</v>
      </c>
      <c r="BK217" s="141">
        <f>ROUND(I217*H217,2)</f>
        <v>0</v>
      </c>
      <c r="BL217" s="17" t="s">
        <v>167</v>
      </c>
      <c r="BM217" s="253" t="s">
        <v>232</v>
      </c>
    </row>
    <row r="218" s="13" customFormat="1">
      <c r="A218" s="13"/>
      <c r="B218" s="254"/>
      <c r="C218" s="255"/>
      <c r="D218" s="256" t="s">
        <v>169</v>
      </c>
      <c r="E218" s="257" t="s">
        <v>1</v>
      </c>
      <c r="F218" s="258" t="s">
        <v>199</v>
      </c>
      <c r="G218" s="255"/>
      <c r="H218" s="257" t="s">
        <v>1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4" t="s">
        <v>169</v>
      </c>
      <c r="AU218" s="264" t="s">
        <v>137</v>
      </c>
      <c r="AV218" s="13" t="s">
        <v>82</v>
      </c>
      <c r="AW218" s="13" t="s">
        <v>30</v>
      </c>
      <c r="AX218" s="13" t="s">
        <v>75</v>
      </c>
      <c r="AY218" s="264" t="s">
        <v>159</v>
      </c>
    </row>
    <row r="219" s="14" customFormat="1">
      <c r="A219" s="14"/>
      <c r="B219" s="265"/>
      <c r="C219" s="266"/>
      <c r="D219" s="256" t="s">
        <v>169</v>
      </c>
      <c r="E219" s="267" t="s">
        <v>1</v>
      </c>
      <c r="F219" s="268" t="s">
        <v>233</v>
      </c>
      <c r="G219" s="266"/>
      <c r="H219" s="269">
        <v>34.841000000000001</v>
      </c>
      <c r="I219" s="270"/>
      <c r="J219" s="266"/>
      <c r="K219" s="266"/>
      <c r="L219" s="271"/>
      <c r="M219" s="272"/>
      <c r="N219" s="273"/>
      <c r="O219" s="273"/>
      <c r="P219" s="273"/>
      <c r="Q219" s="273"/>
      <c r="R219" s="273"/>
      <c r="S219" s="273"/>
      <c r="T219" s="27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5" t="s">
        <v>169</v>
      </c>
      <c r="AU219" s="275" t="s">
        <v>137</v>
      </c>
      <c r="AV219" s="14" t="s">
        <v>137</v>
      </c>
      <c r="AW219" s="14" t="s">
        <v>30</v>
      </c>
      <c r="AX219" s="14" t="s">
        <v>75</v>
      </c>
      <c r="AY219" s="275" t="s">
        <v>159</v>
      </c>
    </row>
    <row r="220" s="13" customFormat="1">
      <c r="A220" s="13"/>
      <c r="B220" s="254"/>
      <c r="C220" s="255"/>
      <c r="D220" s="256" t="s">
        <v>169</v>
      </c>
      <c r="E220" s="257" t="s">
        <v>1</v>
      </c>
      <c r="F220" s="258" t="s">
        <v>203</v>
      </c>
      <c r="G220" s="255"/>
      <c r="H220" s="257" t="s">
        <v>1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4" t="s">
        <v>169</v>
      </c>
      <c r="AU220" s="264" t="s">
        <v>137</v>
      </c>
      <c r="AV220" s="13" t="s">
        <v>82</v>
      </c>
      <c r="AW220" s="13" t="s">
        <v>30</v>
      </c>
      <c r="AX220" s="13" t="s">
        <v>75</v>
      </c>
      <c r="AY220" s="264" t="s">
        <v>159</v>
      </c>
    </row>
    <row r="221" s="14" customFormat="1">
      <c r="A221" s="14"/>
      <c r="B221" s="265"/>
      <c r="C221" s="266"/>
      <c r="D221" s="256" t="s">
        <v>169</v>
      </c>
      <c r="E221" s="267" t="s">
        <v>1</v>
      </c>
      <c r="F221" s="268" t="s">
        <v>234</v>
      </c>
      <c r="G221" s="266"/>
      <c r="H221" s="269">
        <v>15.401</v>
      </c>
      <c r="I221" s="270"/>
      <c r="J221" s="266"/>
      <c r="K221" s="266"/>
      <c r="L221" s="271"/>
      <c r="M221" s="272"/>
      <c r="N221" s="273"/>
      <c r="O221" s="273"/>
      <c r="P221" s="273"/>
      <c r="Q221" s="273"/>
      <c r="R221" s="273"/>
      <c r="S221" s="273"/>
      <c r="T221" s="27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5" t="s">
        <v>169</v>
      </c>
      <c r="AU221" s="275" t="s">
        <v>137</v>
      </c>
      <c r="AV221" s="14" t="s">
        <v>137</v>
      </c>
      <c r="AW221" s="14" t="s">
        <v>30</v>
      </c>
      <c r="AX221" s="14" t="s">
        <v>75</v>
      </c>
      <c r="AY221" s="275" t="s">
        <v>159</v>
      </c>
    </row>
    <row r="222" s="13" customFormat="1">
      <c r="A222" s="13"/>
      <c r="B222" s="254"/>
      <c r="C222" s="255"/>
      <c r="D222" s="256" t="s">
        <v>169</v>
      </c>
      <c r="E222" s="257" t="s">
        <v>1</v>
      </c>
      <c r="F222" s="258" t="s">
        <v>205</v>
      </c>
      <c r="G222" s="255"/>
      <c r="H222" s="257" t="s">
        <v>1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4" t="s">
        <v>169</v>
      </c>
      <c r="AU222" s="264" t="s">
        <v>137</v>
      </c>
      <c r="AV222" s="13" t="s">
        <v>82</v>
      </c>
      <c r="AW222" s="13" t="s">
        <v>30</v>
      </c>
      <c r="AX222" s="13" t="s">
        <v>75</v>
      </c>
      <c r="AY222" s="264" t="s">
        <v>159</v>
      </c>
    </row>
    <row r="223" s="14" customFormat="1">
      <c r="A223" s="14"/>
      <c r="B223" s="265"/>
      <c r="C223" s="266"/>
      <c r="D223" s="256" t="s">
        <v>169</v>
      </c>
      <c r="E223" s="267" t="s">
        <v>1</v>
      </c>
      <c r="F223" s="268" t="s">
        <v>235</v>
      </c>
      <c r="G223" s="266"/>
      <c r="H223" s="269">
        <v>18.956</v>
      </c>
      <c r="I223" s="270"/>
      <c r="J223" s="266"/>
      <c r="K223" s="266"/>
      <c r="L223" s="271"/>
      <c r="M223" s="272"/>
      <c r="N223" s="273"/>
      <c r="O223" s="273"/>
      <c r="P223" s="273"/>
      <c r="Q223" s="273"/>
      <c r="R223" s="273"/>
      <c r="S223" s="273"/>
      <c r="T223" s="27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5" t="s">
        <v>169</v>
      </c>
      <c r="AU223" s="275" t="s">
        <v>137</v>
      </c>
      <c r="AV223" s="14" t="s">
        <v>137</v>
      </c>
      <c r="AW223" s="14" t="s">
        <v>30</v>
      </c>
      <c r="AX223" s="14" t="s">
        <v>75</v>
      </c>
      <c r="AY223" s="275" t="s">
        <v>159</v>
      </c>
    </row>
    <row r="224" s="13" customFormat="1">
      <c r="A224" s="13"/>
      <c r="B224" s="254"/>
      <c r="C224" s="255"/>
      <c r="D224" s="256" t="s">
        <v>169</v>
      </c>
      <c r="E224" s="257" t="s">
        <v>1</v>
      </c>
      <c r="F224" s="258" t="s">
        <v>207</v>
      </c>
      <c r="G224" s="255"/>
      <c r="H224" s="257" t="s">
        <v>1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4" t="s">
        <v>169</v>
      </c>
      <c r="AU224" s="264" t="s">
        <v>137</v>
      </c>
      <c r="AV224" s="13" t="s">
        <v>82</v>
      </c>
      <c r="AW224" s="13" t="s">
        <v>30</v>
      </c>
      <c r="AX224" s="13" t="s">
        <v>75</v>
      </c>
      <c r="AY224" s="264" t="s">
        <v>159</v>
      </c>
    </row>
    <row r="225" s="14" customFormat="1">
      <c r="A225" s="14"/>
      <c r="B225" s="265"/>
      <c r="C225" s="266"/>
      <c r="D225" s="256" t="s">
        <v>169</v>
      </c>
      <c r="E225" s="267" t="s">
        <v>1</v>
      </c>
      <c r="F225" s="268" t="s">
        <v>236</v>
      </c>
      <c r="G225" s="266"/>
      <c r="H225" s="269">
        <v>40.704000000000001</v>
      </c>
      <c r="I225" s="270"/>
      <c r="J225" s="266"/>
      <c r="K225" s="266"/>
      <c r="L225" s="271"/>
      <c r="M225" s="272"/>
      <c r="N225" s="273"/>
      <c r="O225" s="273"/>
      <c r="P225" s="273"/>
      <c r="Q225" s="273"/>
      <c r="R225" s="273"/>
      <c r="S225" s="273"/>
      <c r="T225" s="27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5" t="s">
        <v>169</v>
      </c>
      <c r="AU225" s="275" t="s">
        <v>137</v>
      </c>
      <c r="AV225" s="14" t="s">
        <v>137</v>
      </c>
      <c r="AW225" s="14" t="s">
        <v>30</v>
      </c>
      <c r="AX225" s="14" t="s">
        <v>75</v>
      </c>
      <c r="AY225" s="275" t="s">
        <v>159</v>
      </c>
    </row>
    <row r="226" s="13" customFormat="1">
      <c r="A226" s="13"/>
      <c r="B226" s="254"/>
      <c r="C226" s="255"/>
      <c r="D226" s="256" t="s">
        <v>169</v>
      </c>
      <c r="E226" s="257" t="s">
        <v>1</v>
      </c>
      <c r="F226" s="258" t="s">
        <v>237</v>
      </c>
      <c r="G226" s="255"/>
      <c r="H226" s="257" t="s">
        <v>1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4" t="s">
        <v>169</v>
      </c>
      <c r="AU226" s="264" t="s">
        <v>137</v>
      </c>
      <c r="AV226" s="13" t="s">
        <v>82</v>
      </c>
      <c r="AW226" s="13" t="s">
        <v>30</v>
      </c>
      <c r="AX226" s="13" t="s">
        <v>75</v>
      </c>
      <c r="AY226" s="264" t="s">
        <v>159</v>
      </c>
    </row>
    <row r="227" s="14" customFormat="1">
      <c r="A227" s="14"/>
      <c r="B227" s="265"/>
      <c r="C227" s="266"/>
      <c r="D227" s="256" t="s">
        <v>169</v>
      </c>
      <c r="E227" s="267" t="s">
        <v>1</v>
      </c>
      <c r="F227" s="268" t="s">
        <v>238</v>
      </c>
      <c r="G227" s="266"/>
      <c r="H227" s="269">
        <v>50.402999999999999</v>
      </c>
      <c r="I227" s="270"/>
      <c r="J227" s="266"/>
      <c r="K227" s="266"/>
      <c r="L227" s="271"/>
      <c r="M227" s="272"/>
      <c r="N227" s="273"/>
      <c r="O227" s="273"/>
      <c r="P227" s="273"/>
      <c r="Q227" s="273"/>
      <c r="R227" s="273"/>
      <c r="S227" s="273"/>
      <c r="T227" s="27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5" t="s">
        <v>169</v>
      </c>
      <c r="AU227" s="275" t="s">
        <v>137</v>
      </c>
      <c r="AV227" s="14" t="s">
        <v>137</v>
      </c>
      <c r="AW227" s="14" t="s">
        <v>30</v>
      </c>
      <c r="AX227" s="14" t="s">
        <v>75</v>
      </c>
      <c r="AY227" s="275" t="s">
        <v>159</v>
      </c>
    </row>
    <row r="228" s="13" customFormat="1">
      <c r="A228" s="13"/>
      <c r="B228" s="254"/>
      <c r="C228" s="255"/>
      <c r="D228" s="256" t="s">
        <v>169</v>
      </c>
      <c r="E228" s="257" t="s">
        <v>1</v>
      </c>
      <c r="F228" s="258" t="s">
        <v>201</v>
      </c>
      <c r="G228" s="255"/>
      <c r="H228" s="257" t="s">
        <v>1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4" t="s">
        <v>169</v>
      </c>
      <c r="AU228" s="264" t="s">
        <v>137</v>
      </c>
      <c r="AV228" s="13" t="s">
        <v>82</v>
      </c>
      <c r="AW228" s="13" t="s">
        <v>30</v>
      </c>
      <c r="AX228" s="13" t="s">
        <v>75</v>
      </c>
      <c r="AY228" s="264" t="s">
        <v>159</v>
      </c>
    </row>
    <row r="229" s="14" customFormat="1">
      <c r="A229" s="14"/>
      <c r="B229" s="265"/>
      <c r="C229" s="266"/>
      <c r="D229" s="256" t="s">
        <v>169</v>
      </c>
      <c r="E229" s="267" t="s">
        <v>1</v>
      </c>
      <c r="F229" s="268" t="s">
        <v>239</v>
      </c>
      <c r="G229" s="266"/>
      <c r="H229" s="269">
        <v>48.215000000000003</v>
      </c>
      <c r="I229" s="270"/>
      <c r="J229" s="266"/>
      <c r="K229" s="266"/>
      <c r="L229" s="271"/>
      <c r="M229" s="272"/>
      <c r="N229" s="273"/>
      <c r="O229" s="273"/>
      <c r="P229" s="273"/>
      <c r="Q229" s="273"/>
      <c r="R229" s="273"/>
      <c r="S229" s="273"/>
      <c r="T229" s="27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5" t="s">
        <v>169</v>
      </c>
      <c r="AU229" s="275" t="s">
        <v>137</v>
      </c>
      <c r="AV229" s="14" t="s">
        <v>137</v>
      </c>
      <c r="AW229" s="14" t="s">
        <v>30</v>
      </c>
      <c r="AX229" s="14" t="s">
        <v>75</v>
      </c>
      <c r="AY229" s="275" t="s">
        <v>159</v>
      </c>
    </row>
    <row r="230" s="13" customFormat="1">
      <c r="A230" s="13"/>
      <c r="B230" s="254"/>
      <c r="C230" s="255"/>
      <c r="D230" s="256" t="s">
        <v>169</v>
      </c>
      <c r="E230" s="257" t="s">
        <v>1</v>
      </c>
      <c r="F230" s="258" t="s">
        <v>240</v>
      </c>
      <c r="G230" s="255"/>
      <c r="H230" s="257" t="s">
        <v>1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4" t="s">
        <v>169</v>
      </c>
      <c r="AU230" s="264" t="s">
        <v>137</v>
      </c>
      <c r="AV230" s="13" t="s">
        <v>82</v>
      </c>
      <c r="AW230" s="13" t="s">
        <v>30</v>
      </c>
      <c r="AX230" s="13" t="s">
        <v>75</v>
      </c>
      <c r="AY230" s="264" t="s">
        <v>159</v>
      </c>
    </row>
    <row r="231" s="14" customFormat="1">
      <c r="A231" s="14"/>
      <c r="B231" s="265"/>
      <c r="C231" s="266"/>
      <c r="D231" s="256" t="s">
        <v>169</v>
      </c>
      <c r="E231" s="267" t="s">
        <v>1</v>
      </c>
      <c r="F231" s="268" t="s">
        <v>241</v>
      </c>
      <c r="G231" s="266"/>
      <c r="H231" s="269">
        <v>-19.907</v>
      </c>
      <c r="I231" s="270"/>
      <c r="J231" s="266"/>
      <c r="K231" s="266"/>
      <c r="L231" s="271"/>
      <c r="M231" s="272"/>
      <c r="N231" s="273"/>
      <c r="O231" s="273"/>
      <c r="P231" s="273"/>
      <c r="Q231" s="273"/>
      <c r="R231" s="273"/>
      <c r="S231" s="273"/>
      <c r="T231" s="27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5" t="s">
        <v>169</v>
      </c>
      <c r="AU231" s="275" t="s">
        <v>137</v>
      </c>
      <c r="AV231" s="14" t="s">
        <v>137</v>
      </c>
      <c r="AW231" s="14" t="s">
        <v>30</v>
      </c>
      <c r="AX231" s="14" t="s">
        <v>75</v>
      </c>
      <c r="AY231" s="275" t="s">
        <v>159</v>
      </c>
    </row>
    <row r="232" s="15" customFormat="1">
      <c r="A232" s="15"/>
      <c r="B232" s="276"/>
      <c r="C232" s="277"/>
      <c r="D232" s="256" t="s">
        <v>169</v>
      </c>
      <c r="E232" s="278" t="s">
        <v>1</v>
      </c>
      <c r="F232" s="279" t="s">
        <v>187</v>
      </c>
      <c r="G232" s="277"/>
      <c r="H232" s="280">
        <v>188.613</v>
      </c>
      <c r="I232" s="281"/>
      <c r="J232" s="277"/>
      <c r="K232" s="277"/>
      <c r="L232" s="282"/>
      <c r="M232" s="283"/>
      <c r="N232" s="284"/>
      <c r="O232" s="284"/>
      <c r="P232" s="284"/>
      <c r="Q232" s="284"/>
      <c r="R232" s="284"/>
      <c r="S232" s="284"/>
      <c r="T232" s="28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86" t="s">
        <v>169</v>
      </c>
      <c r="AU232" s="286" t="s">
        <v>137</v>
      </c>
      <c r="AV232" s="15" t="s">
        <v>167</v>
      </c>
      <c r="AW232" s="15" t="s">
        <v>30</v>
      </c>
      <c r="AX232" s="15" t="s">
        <v>82</v>
      </c>
      <c r="AY232" s="286" t="s">
        <v>159</v>
      </c>
    </row>
    <row r="233" s="2" customFormat="1" ht="21.75" customHeight="1">
      <c r="A233" s="40"/>
      <c r="B233" s="41"/>
      <c r="C233" s="241" t="s">
        <v>242</v>
      </c>
      <c r="D233" s="241" t="s">
        <v>163</v>
      </c>
      <c r="E233" s="242" t="s">
        <v>243</v>
      </c>
      <c r="F233" s="243" t="s">
        <v>244</v>
      </c>
      <c r="G233" s="244" t="s">
        <v>166</v>
      </c>
      <c r="H233" s="245">
        <v>12</v>
      </c>
      <c r="I233" s="246"/>
      <c r="J233" s="247">
        <f>ROUND(I233*H233,2)</f>
        <v>0</v>
      </c>
      <c r="K233" s="248"/>
      <c r="L233" s="43"/>
      <c r="M233" s="249" t="s">
        <v>1</v>
      </c>
      <c r="N233" s="250" t="s">
        <v>41</v>
      </c>
      <c r="O233" s="93"/>
      <c r="P233" s="251">
        <f>O233*H233</f>
        <v>0</v>
      </c>
      <c r="Q233" s="251">
        <v>0.0043800000000000002</v>
      </c>
      <c r="R233" s="251">
        <f>Q233*H233</f>
        <v>0.052560000000000003</v>
      </c>
      <c r="S233" s="251">
        <v>0</v>
      </c>
      <c r="T233" s="252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53" t="s">
        <v>167</v>
      </c>
      <c r="AT233" s="253" t="s">
        <v>163</v>
      </c>
      <c r="AU233" s="253" t="s">
        <v>137</v>
      </c>
      <c r="AY233" s="17" t="s">
        <v>159</v>
      </c>
      <c r="BE233" s="141">
        <f>IF(N233="základní",J233,0)</f>
        <v>0</v>
      </c>
      <c r="BF233" s="141">
        <f>IF(N233="snížená",J233,0)</f>
        <v>0</v>
      </c>
      <c r="BG233" s="141">
        <f>IF(N233="zákl. přenesená",J233,0)</f>
        <v>0</v>
      </c>
      <c r="BH233" s="141">
        <f>IF(N233="sníž. přenesená",J233,0)</f>
        <v>0</v>
      </c>
      <c r="BI233" s="141">
        <f>IF(N233="nulová",J233,0)</f>
        <v>0</v>
      </c>
      <c r="BJ233" s="17" t="s">
        <v>137</v>
      </c>
      <c r="BK233" s="141">
        <f>ROUND(I233*H233,2)</f>
        <v>0</v>
      </c>
      <c r="BL233" s="17" t="s">
        <v>167</v>
      </c>
      <c r="BM233" s="253" t="s">
        <v>245</v>
      </c>
    </row>
    <row r="234" s="13" customFormat="1">
      <c r="A234" s="13"/>
      <c r="B234" s="254"/>
      <c r="C234" s="255"/>
      <c r="D234" s="256" t="s">
        <v>169</v>
      </c>
      <c r="E234" s="257" t="s">
        <v>1</v>
      </c>
      <c r="F234" s="258" t="s">
        <v>170</v>
      </c>
      <c r="G234" s="255"/>
      <c r="H234" s="257" t="s">
        <v>1</v>
      </c>
      <c r="I234" s="259"/>
      <c r="J234" s="255"/>
      <c r="K234" s="255"/>
      <c r="L234" s="260"/>
      <c r="M234" s="261"/>
      <c r="N234" s="262"/>
      <c r="O234" s="262"/>
      <c r="P234" s="262"/>
      <c r="Q234" s="262"/>
      <c r="R234" s="262"/>
      <c r="S234" s="262"/>
      <c r="T234" s="26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4" t="s">
        <v>169</v>
      </c>
      <c r="AU234" s="264" t="s">
        <v>137</v>
      </c>
      <c r="AV234" s="13" t="s">
        <v>82</v>
      </c>
      <c r="AW234" s="13" t="s">
        <v>30</v>
      </c>
      <c r="AX234" s="13" t="s">
        <v>75</v>
      </c>
      <c r="AY234" s="264" t="s">
        <v>159</v>
      </c>
    </row>
    <row r="235" s="14" customFormat="1">
      <c r="A235" s="14"/>
      <c r="B235" s="265"/>
      <c r="C235" s="266"/>
      <c r="D235" s="256" t="s">
        <v>169</v>
      </c>
      <c r="E235" s="267" t="s">
        <v>1</v>
      </c>
      <c r="F235" s="268" t="s">
        <v>246</v>
      </c>
      <c r="G235" s="266"/>
      <c r="H235" s="269">
        <v>1.6000000000000001</v>
      </c>
      <c r="I235" s="270"/>
      <c r="J235" s="266"/>
      <c r="K235" s="266"/>
      <c r="L235" s="271"/>
      <c r="M235" s="272"/>
      <c r="N235" s="273"/>
      <c r="O235" s="273"/>
      <c r="P235" s="273"/>
      <c r="Q235" s="273"/>
      <c r="R235" s="273"/>
      <c r="S235" s="273"/>
      <c r="T235" s="27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5" t="s">
        <v>169</v>
      </c>
      <c r="AU235" s="275" t="s">
        <v>137</v>
      </c>
      <c r="AV235" s="14" t="s">
        <v>137</v>
      </c>
      <c r="AW235" s="14" t="s">
        <v>30</v>
      </c>
      <c r="AX235" s="14" t="s">
        <v>75</v>
      </c>
      <c r="AY235" s="275" t="s">
        <v>159</v>
      </c>
    </row>
    <row r="236" s="13" customFormat="1">
      <c r="A236" s="13"/>
      <c r="B236" s="254"/>
      <c r="C236" s="255"/>
      <c r="D236" s="256" t="s">
        <v>169</v>
      </c>
      <c r="E236" s="257" t="s">
        <v>1</v>
      </c>
      <c r="F236" s="258" t="s">
        <v>176</v>
      </c>
      <c r="G236" s="255"/>
      <c r="H236" s="257" t="s">
        <v>1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4" t="s">
        <v>169</v>
      </c>
      <c r="AU236" s="264" t="s">
        <v>137</v>
      </c>
      <c r="AV236" s="13" t="s">
        <v>82</v>
      </c>
      <c r="AW236" s="13" t="s">
        <v>30</v>
      </c>
      <c r="AX236" s="13" t="s">
        <v>75</v>
      </c>
      <c r="AY236" s="264" t="s">
        <v>159</v>
      </c>
    </row>
    <row r="237" s="14" customFormat="1">
      <c r="A237" s="14"/>
      <c r="B237" s="265"/>
      <c r="C237" s="266"/>
      <c r="D237" s="256" t="s">
        <v>169</v>
      </c>
      <c r="E237" s="267" t="s">
        <v>1</v>
      </c>
      <c r="F237" s="268" t="s">
        <v>223</v>
      </c>
      <c r="G237" s="266"/>
      <c r="H237" s="269">
        <v>10.4</v>
      </c>
      <c r="I237" s="270"/>
      <c r="J237" s="266"/>
      <c r="K237" s="266"/>
      <c r="L237" s="271"/>
      <c r="M237" s="272"/>
      <c r="N237" s="273"/>
      <c r="O237" s="273"/>
      <c r="P237" s="273"/>
      <c r="Q237" s="273"/>
      <c r="R237" s="273"/>
      <c r="S237" s="273"/>
      <c r="T237" s="27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5" t="s">
        <v>169</v>
      </c>
      <c r="AU237" s="275" t="s">
        <v>137</v>
      </c>
      <c r="AV237" s="14" t="s">
        <v>137</v>
      </c>
      <c r="AW237" s="14" t="s">
        <v>30</v>
      </c>
      <c r="AX237" s="14" t="s">
        <v>75</v>
      </c>
      <c r="AY237" s="275" t="s">
        <v>159</v>
      </c>
    </row>
    <row r="238" s="15" customFormat="1">
      <c r="A238" s="15"/>
      <c r="B238" s="276"/>
      <c r="C238" s="277"/>
      <c r="D238" s="256" t="s">
        <v>169</v>
      </c>
      <c r="E238" s="278" t="s">
        <v>1</v>
      </c>
      <c r="F238" s="279" t="s">
        <v>187</v>
      </c>
      <c r="G238" s="277"/>
      <c r="H238" s="280">
        <v>12</v>
      </c>
      <c r="I238" s="281"/>
      <c r="J238" s="277"/>
      <c r="K238" s="277"/>
      <c r="L238" s="282"/>
      <c r="M238" s="283"/>
      <c r="N238" s="284"/>
      <c r="O238" s="284"/>
      <c r="P238" s="284"/>
      <c r="Q238" s="284"/>
      <c r="R238" s="284"/>
      <c r="S238" s="284"/>
      <c r="T238" s="28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86" t="s">
        <v>169</v>
      </c>
      <c r="AU238" s="286" t="s">
        <v>137</v>
      </c>
      <c r="AV238" s="15" t="s">
        <v>167</v>
      </c>
      <c r="AW238" s="15" t="s">
        <v>30</v>
      </c>
      <c r="AX238" s="15" t="s">
        <v>82</v>
      </c>
      <c r="AY238" s="286" t="s">
        <v>159</v>
      </c>
    </row>
    <row r="239" s="2" customFormat="1" ht="21.75" customHeight="1">
      <c r="A239" s="40"/>
      <c r="B239" s="41"/>
      <c r="C239" s="241" t="s">
        <v>167</v>
      </c>
      <c r="D239" s="241" t="s">
        <v>163</v>
      </c>
      <c r="E239" s="242" t="s">
        <v>247</v>
      </c>
      <c r="F239" s="243" t="s">
        <v>248</v>
      </c>
      <c r="G239" s="244" t="s">
        <v>166</v>
      </c>
      <c r="H239" s="245">
        <v>188.613</v>
      </c>
      <c r="I239" s="246"/>
      <c r="J239" s="247">
        <f>ROUND(I239*H239,2)</f>
        <v>0</v>
      </c>
      <c r="K239" s="248"/>
      <c r="L239" s="43"/>
      <c r="M239" s="249" t="s">
        <v>1</v>
      </c>
      <c r="N239" s="250" t="s">
        <v>41</v>
      </c>
      <c r="O239" s="93"/>
      <c r="P239" s="251">
        <f>O239*H239</f>
        <v>0</v>
      </c>
      <c r="Q239" s="251">
        <v>0.0030000000000000001</v>
      </c>
      <c r="R239" s="251">
        <f>Q239*H239</f>
        <v>0.56583899999999998</v>
      </c>
      <c r="S239" s="251">
        <v>0</v>
      </c>
      <c r="T239" s="252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53" t="s">
        <v>167</v>
      </c>
      <c r="AT239" s="253" t="s">
        <v>163</v>
      </c>
      <c r="AU239" s="253" t="s">
        <v>137</v>
      </c>
      <c r="AY239" s="17" t="s">
        <v>159</v>
      </c>
      <c r="BE239" s="141">
        <f>IF(N239="základní",J239,0)</f>
        <v>0</v>
      </c>
      <c r="BF239" s="141">
        <f>IF(N239="snížená",J239,0)</f>
        <v>0</v>
      </c>
      <c r="BG239" s="141">
        <f>IF(N239="zákl. přenesená",J239,0)</f>
        <v>0</v>
      </c>
      <c r="BH239" s="141">
        <f>IF(N239="sníž. přenesená",J239,0)</f>
        <v>0</v>
      </c>
      <c r="BI239" s="141">
        <f>IF(N239="nulová",J239,0)</f>
        <v>0</v>
      </c>
      <c r="BJ239" s="17" t="s">
        <v>137</v>
      </c>
      <c r="BK239" s="141">
        <f>ROUND(I239*H239,2)</f>
        <v>0</v>
      </c>
      <c r="BL239" s="17" t="s">
        <v>167</v>
      </c>
      <c r="BM239" s="253" t="s">
        <v>249</v>
      </c>
    </row>
    <row r="240" s="13" customFormat="1">
      <c r="A240" s="13"/>
      <c r="B240" s="254"/>
      <c r="C240" s="255"/>
      <c r="D240" s="256" t="s">
        <v>169</v>
      </c>
      <c r="E240" s="257" t="s">
        <v>1</v>
      </c>
      <c r="F240" s="258" t="s">
        <v>199</v>
      </c>
      <c r="G240" s="255"/>
      <c r="H240" s="257" t="s">
        <v>1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4" t="s">
        <v>169</v>
      </c>
      <c r="AU240" s="264" t="s">
        <v>137</v>
      </c>
      <c r="AV240" s="13" t="s">
        <v>82</v>
      </c>
      <c r="AW240" s="13" t="s">
        <v>30</v>
      </c>
      <c r="AX240" s="13" t="s">
        <v>75</v>
      </c>
      <c r="AY240" s="264" t="s">
        <v>159</v>
      </c>
    </row>
    <row r="241" s="14" customFormat="1">
      <c r="A241" s="14"/>
      <c r="B241" s="265"/>
      <c r="C241" s="266"/>
      <c r="D241" s="256" t="s">
        <v>169</v>
      </c>
      <c r="E241" s="267" t="s">
        <v>1</v>
      </c>
      <c r="F241" s="268" t="s">
        <v>233</v>
      </c>
      <c r="G241" s="266"/>
      <c r="H241" s="269">
        <v>34.841000000000001</v>
      </c>
      <c r="I241" s="270"/>
      <c r="J241" s="266"/>
      <c r="K241" s="266"/>
      <c r="L241" s="271"/>
      <c r="M241" s="272"/>
      <c r="N241" s="273"/>
      <c r="O241" s="273"/>
      <c r="P241" s="273"/>
      <c r="Q241" s="273"/>
      <c r="R241" s="273"/>
      <c r="S241" s="273"/>
      <c r="T241" s="27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5" t="s">
        <v>169</v>
      </c>
      <c r="AU241" s="275" t="s">
        <v>137</v>
      </c>
      <c r="AV241" s="14" t="s">
        <v>137</v>
      </c>
      <c r="AW241" s="14" t="s">
        <v>30</v>
      </c>
      <c r="AX241" s="14" t="s">
        <v>75</v>
      </c>
      <c r="AY241" s="275" t="s">
        <v>159</v>
      </c>
    </row>
    <row r="242" s="13" customFormat="1">
      <c r="A242" s="13"/>
      <c r="B242" s="254"/>
      <c r="C242" s="255"/>
      <c r="D242" s="256" t="s">
        <v>169</v>
      </c>
      <c r="E242" s="257" t="s">
        <v>1</v>
      </c>
      <c r="F242" s="258" t="s">
        <v>203</v>
      </c>
      <c r="G242" s="255"/>
      <c r="H242" s="257" t="s">
        <v>1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4" t="s">
        <v>169</v>
      </c>
      <c r="AU242" s="264" t="s">
        <v>137</v>
      </c>
      <c r="AV242" s="13" t="s">
        <v>82</v>
      </c>
      <c r="AW242" s="13" t="s">
        <v>30</v>
      </c>
      <c r="AX242" s="13" t="s">
        <v>75</v>
      </c>
      <c r="AY242" s="264" t="s">
        <v>159</v>
      </c>
    </row>
    <row r="243" s="14" customFormat="1">
      <c r="A243" s="14"/>
      <c r="B243" s="265"/>
      <c r="C243" s="266"/>
      <c r="D243" s="256" t="s">
        <v>169</v>
      </c>
      <c r="E243" s="267" t="s">
        <v>1</v>
      </c>
      <c r="F243" s="268" t="s">
        <v>234</v>
      </c>
      <c r="G243" s="266"/>
      <c r="H243" s="269">
        <v>15.401</v>
      </c>
      <c r="I243" s="270"/>
      <c r="J243" s="266"/>
      <c r="K243" s="266"/>
      <c r="L243" s="271"/>
      <c r="M243" s="272"/>
      <c r="N243" s="273"/>
      <c r="O243" s="273"/>
      <c r="P243" s="273"/>
      <c r="Q243" s="273"/>
      <c r="R243" s="273"/>
      <c r="S243" s="273"/>
      <c r="T243" s="27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5" t="s">
        <v>169</v>
      </c>
      <c r="AU243" s="275" t="s">
        <v>137</v>
      </c>
      <c r="AV243" s="14" t="s">
        <v>137</v>
      </c>
      <c r="AW243" s="14" t="s">
        <v>30</v>
      </c>
      <c r="AX243" s="14" t="s">
        <v>75</v>
      </c>
      <c r="AY243" s="275" t="s">
        <v>159</v>
      </c>
    </row>
    <row r="244" s="13" customFormat="1">
      <c r="A244" s="13"/>
      <c r="B244" s="254"/>
      <c r="C244" s="255"/>
      <c r="D244" s="256" t="s">
        <v>169</v>
      </c>
      <c r="E244" s="257" t="s">
        <v>1</v>
      </c>
      <c r="F244" s="258" t="s">
        <v>205</v>
      </c>
      <c r="G244" s="255"/>
      <c r="H244" s="257" t="s">
        <v>1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4" t="s">
        <v>169</v>
      </c>
      <c r="AU244" s="264" t="s">
        <v>137</v>
      </c>
      <c r="AV244" s="13" t="s">
        <v>82</v>
      </c>
      <c r="AW244" s="13" t="s">
        <v>30</v>
      </c>
      <c r="AX244" s="13" t="s">
        <v>75</v>
      </c>
      <c r="AY244" s="264" t="s">
        <v>159</v>
      </c>
    </row>
    <row r="245" s="14" customFormat="1">
      <c r="A245" s="14"/>
      <c r="B245" s="265"/>
      <c r="C245" s="266"/>
      <c r="D245" s="256" t="s">
        <v>169</v>
      </c>
      <c r="E245" s="267" t="s">
        <v>1</v>
      </c>
      <c r="F245" s="268" t="s">
        <v>235</v>
      </c>
      <c r="G245" s="266"/>
      <c r="H245" s="269">
        <v>18.956</v>
      </c>
      <c r="I245" s="270"/>
      <c r="J245" s="266"/>
      <c r="K245" s="266"/>
      <c r="L245" s="271"/>
      <c r="M245" s="272"/>
      <c r="N245" s="273"/>
      <c r="O245" s="273"/>
      <c r="P245" s="273"/>
      <c r="Q245" s="273"/>
      <c r="R245" s="273"/>
      <c r="S245" s="273"/>
      <c r="T245" s="27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5" t="s">
        <v>169</v>
      </c>
      <c r="AU245" s="275" t="s">
        <v>137</v>
      </c>
      <c r="AV245" s="14" t="s">
        <v>137</v>
      </c>
      <c r="AW245" s="14" t="s">
        <v>30</v>
      </c>
      <c r="AX245" s="14" t="s">
        <v>75</v>
      </c>
      <c r="AY245" s="275" t="s">
        <v>159</v>
      </c>
    </row>
    <row r="246" s="13" customFormat="1">
      <c r="A246" s="13"/>
      <c r="B246" s="254"/>
      <c r="C246" s="255"/>
      <c r="D246" s="256" t="s">
        <v>169</v>
      </c>
      <c r="E246" s="257" t="s">
        <v>1</v>
      </c>
      <c r="F246" s="258" t="s">
        <v>207</v>
      </c>
      <c r="G246" s="255"/>
      <c r="H246" s="257" t="s">
        <v>1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4" t="s">
        <v>169</v>
      </c>
      <c r="AU246" s="264" t="s">
        <v>137</v>
      </c>
      <c r="AV246" s="13" t="s">
        <v>82</v>
      </c>
      <c r="AW246" s="13" t="s">
        <v>30</v>
      </c>
      <c r="AX246" s="13" t="s">
        <v>75</v>
      </c>
      <c r="AY246" s="264" t="s">
        <v>159</v>
      </c>
    </row>
    <row r="247" s="14" customFormat="1">
      <c r="A247" s="14"/>
      <c r="B247" s="265"/>
      <c r="C247" s="266"/>
      <c r="D247" s="256" t="s">
        <v>169</v>
      </c>
      <c r="E247" s="267" t="s">
        <v>1</v>
      </c>
      <c r="F247" s="268" t="s">
        <v>236</v>
      </c>
      <c r="G247" s="266"/>
      <c r="H247" s="269">
        <v>40.704000000000001</v>
      </c>
      <c r="I247" s="270"/>
      <c r="J247" s="266"/>
      <c r="K247" s="266"/>
      <c r="L247" s="271"/>
      <c r="M247" s="272"/>
      <c r="N247" s="273"/>
      <c r="O247" s="273"/>
      <c r="P247" s="273"/>
      <c r="Q247" s="273"/>
      <c r="R247" s="273"/>
      <c r="S247" s="273"/>
      <c r="T247" s="27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5" t="s">
        <v>169</v>
      </c>
      <c r="AU247" s="275" t="s">
        <v>137</v>
      </c>
      <c r="AV247" s="14" t="s">
        <v>137</v>
      </c>
      <c r="AW247" s="14" t="s">
        <v>30</v>
      </c>
      <c r="AX247" s="14" t="s">
        <v>75</v>
      </c>
      <c r="AY247" s="275" t="s">
        <v>159</v>
      </c>
    </row>
    <row r="248" s="13" customFormat="1">
      <c r="A248" s="13"/>
      <c r="B248" s="254"/>
      <c r="C248" s="255"/>
      <c r="D248" s="256" t="s">
        <v>169</v>
      </c>
      <c r="E248" s="257" t="s">
        <v>1</v>
      </c>
      <c r="F248" s="258" t="s">
        <v>237</v>
      </c>
      <c r="G248" s="255"/>
      <c r="H248" s="257" t="s">
        <v>1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4" t="s">
        <v>169</v>
      </c>
      <c r="AU248" s="264" t="s">
        <v>137</v>
      </c>
      <c r="AV248" s="13" t="s">
        <v>82</v>
      </c>
      <c r="AW248" s="13" t="s">
        <v>30</v>
      </c>
      <c r="AX248" s="13" t="s">
        <v>75</v>
      </c>
      <c r="AY248" s="264" t="s">
        <v>159</v>
      </c>
    </row>
    <row r="249" s="14" customFormat="1">
      <c r="A249" s="14"/>
      <c r="B249" s="265"/>
      <c r="C249" s="266"/>
      <c r="D249" s="256" t="s">
        <v>169</v>
      </c>
      <c r="E249" s="267" t="s">
        <v>1</v>
      </c>
      <c r="F249" s="268" t="s">
        <v>238</v>
      </c>
      <c r="G249" s="266"/>
      <c r="H249" s="269">
        <v>50.402999999999999</v>
      </c>
      <c r="I249" s="270"/>
      <c r="J249" s="266"/>
      <c r="K249" s="266"/>
      <c r="L249" s="271"/>
      <c r="M249" s="272"/>
      <c r="N249" s="273"/>
      <c r="O249" s="273"/>
      <c r="P249" s="273"/>
      <c r="Q249" s="273"/>
      <c r="R249" s="273"/>
      <c r="S249" s="273"/>
      <c r="T249" s="27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5" t="s">
        <v>169</v>
      </c>
      <c r="AU249" s="275" t="s">
        <v>137</v>
      </c>
      <c r="AV249" s="14" t="s">
        <v>137</v>
      </c>
      <c r="AW249" s="14" t="s">
        <v>30</v>
      </c>
      <c r="AX249" s="14" t="s">
        <v>75</v>
      </c>
      <c r="AY249" s="275" t="s">
        <v>159</v>
      </c>
    </row>
    <row r="250" s="13" customFormat="1">
      <c r="A250" s="13"/>
      <c r="B250" s="254"/>
      <c r="C250" s="255"/>
      <c r="D250" s="256" t="s">
        <v>169</v>
      </c>
      <c r="E250" s="257" t="s">
        <v>1</v>
      </c>
      <c r="F250" s="258" t="s">
        <v>201</v>
      </c>
      <c r="G250" s="255"/>
      <c r="H250" s="257" t="s">
        <v>1</v>
      </c>
      <c r="I250" s="259"/>
      <c r="J250" s="255"/>
      <c r="K250" s="255"/>
      <c r="L250" s="260"/>
      <c r="M250" s="261"/>
      <c r="N250" s="262"/>
      <c r="O250" s="262"/>
      <c r="P250" s="262"/>
      <c r="Q250" s="262"/>
      <c r="R250" s="262"/>
      <c r="S250" s="262"/>
      <c r="T250" s="26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4" t="s">
        <v>169</v>
      </c>
      <c r="AU250" s="264" t="s">
        <v>137</v>
      </c>
      <c r="AV250" s="13" t="s">
        <v>82</v>
      </c>
      <c r="AW250" s="13" t="s">
        <v>30</v>
      </c>
      <c r="AX250" s="13" t="s">
        <v>75</v>
      </c>
      <c r="AY250" s="264" t="s">
        <v>159</v>
      </c>
    </row>
    <row r="251" s="14" customFormat="1">
      <c r="A251" s="14"/>
      <c r="B251" s="265"/>
      <c r="C251" s="266"/>
      <c r="D251" s="256" t="s">
        <v>169</v>
      </c>
      <c r="E251" s="267" t="s">
        <v>1</v>
      </c>
      <c r="F251" s="268" t="s">
        <v>239</v>
      </c>
      <c r="G251" s="266"/>
      <c r="H251" s="269">
        <v>48.215000000000003</v>
      </c>
      <c r="I251" s="270"/>
      <c r="J251" s="266"/>
      <c r="K251" s="266"/>
      <c r="L251" s="271"/>
      <c r="M251" s="272"/>
      <c r="N251" s="273"/>
      <c r="O251" s="273"/>
      <c r="P251" s="273"/>
      <c r="Q251" s="273"/>
      <c r="R251" s="273"/>
      <c r="S251" s="273"/>
      <c r="T251" s="27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5" t="s">
        <v>169</v>
      </c>
      <c r="AU251" s="275" t="s">
        <v>137</v>
      </c>
      <c r="AV251" s="14" t="s">
        <v>137</v>
      </c>
      <c r="AW251" s="14" t="s">
        <v>30</v>
      </c>
      <c r="AX251" s="14" t="s">
        <v>75</v>
      </c>
      <c r="AY251" s="275" t="s">
        <v>159</v>
      </c>
    </row>
    <row r="252" s="13" customFormat="1">
      <c r="A252" s="13"/>
      <c r="B252" s="254"/>
      <c r="C252" s="255"/>
      <c r="D252" s="256" t="s">
        <v>169</v>
      </c>
      <c r="E252" s="257" t="s">
        <v>1</v>
      </c>
      <c r="F252" s="258" t="s">
        <v>240</v>
      </c>
      <c r="G252" s="255"/>
      <c r="H252" s="257" t="s">
        <v>1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4" t="s">
        <v>169</v>
      </c>
      <c r="AU252" s="264" t="s">
        <v>137</v>
      </c>
      <c r="AV252" s="13" t="s">
        <v>82</v>
      </c>
      <c r="AW252" s="13" t="s">
        <v>30</v>
      </c>
      <c r="AX252" s="13" t="s">
        <v>75</v>
      </c>
      <c r="AY252" s="264" t="s">
        <v>159</v>
      </c>
    </row>
    <row r="253" s="14" customFormat="1">
      <c r="A253" s="14"/>
      <c r="B253" s="265"/>
      <c r="C253" s="266"/>
      <c r="D253" s="256" t="s">
        <v>169</v>
      </c>
      <c r="E253" s="267" t="s">
        <v>1</v>
      </c>
      <c r="F253" s="268" t="s">
        <v>241</v>
      </c>
      <c r="G253" s="266"/>
      <c r="H253" s="269">
        <v>-19.907</v>
      </c>
      <c r="I253" s="270"/>
      <c r="J253" s="266"/>
      <c r="K253" s="266"/>
      <c r="L253" s="271"/>
      <c r="M253" s="272"/>
      <c r="N253" s="273"/>
      <c r="O253" s="273"/>
      <c r="P253" s="273"/>
      <c r="Q253" s="273"/>
      <c r="R253" s="273"/>
      <c r="S253" s="273"/>
      <c r="T253" s="27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5" t="s">
        <v>169</v>
      </c>
      <c r="AU253" s="275" t="s">
        <v>137</v>
      </c>
      <c r="AV253" s="14" t="s">
        <v>137</v>
      </c>
      <c r="AW253" s="14" t="s">
        <v>30</v>
      </c>
      <c r="AX253" s="14" t="s">
        <v>75</v>
      </c>
      <c r="AY253" s="275" t="s">
        <v>159</v>
      </c>
    </row>
    <row r="254" s="15" customFormat="1">
      <c r="A254" s="15"/>
      <c r="B254" s="276"/>
      <c r="C254" s="277"/>
      <c r="D254" s="256" t="s">
        <v>169</v>
      </c>
      <c r="E254" s="278" t="s">
        <v>1</v>
      </c>
      <c r="F254" s="279" t="s">
        <v>187</v>
      </c>
      <c r="G254" s="277"/>
      <c r="H254" s="280">
        <v>188.613</v>
      </c>
      <c r="I254" s="281"/>
      <c r="J254" s="277"/>
      <c r="K254" s="277"/>
      <c r="L254" s="282"/>
      <c r="M254" s="283"/>
      <c r="N254" s="284"/>
      <c r="O254" s="284"/>
      <c r="P254" s="284"/>
      <c r="Q254" s="284"/>
      <c r="R254" s="284"/>
      <c r="S254" s="284"/>
      <c r="T254" s="28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86" t="s">
        <v>169</v>
      </c>
      <c r="AU254" s="286" t="s">
        <v>137</v>
      </c>
      <c r="AV254" s="15" t="s">
        <v>167</v>
      </c>
      <c r="AW254" s="15" t="s">
        <v>30</v>
      </c>
      <c r="AX254" s="15" t="s">
        <v>82</v>
      </c>
      <c r="AY254" s="286" t="s">
        <v>159</v>
      </c>
    </row>
    <row r="255" s="2" customFormat="1" ht="21.75" customHeight="1">
      <c r="A255" s="40"/>
      <c r="B255" s="41"/>
      <c r="C255" s="241" t="s">
        <v>250</v>
      </c>
      <c r="D255" s="241" t="s">
        <v>163</v>
      </c>
      <c r="E255" s="242" t="s">
        <v>251</v>
      </c>
      <c r="F255" s="243" t="s">
        <v>252</v>
      </c>
      <c r="G255" s="244" t="s">
        <v>166</v>
      </c>
      <c r="H255" s="245">
        <v>13.949999999999999</v>
      </c>
      <c r="I255" s="246"/>
      <c r="J255" s="247">
        <f>ROUND(I255*H255,2)</f>
        <v>0</v>
      </c>
      <c r="K255" s="248"/>
      <c r="L255" s="43"/>
      <c r="M255" s="249" t="s">
        <v>1</v>
      </c>
      <c r="N255" s="250" t="s">
        <v>41</v>
      </c>
      <c r="O255" s="93"/>
      <c r="P255" s="251">
        <f>O255*H255</f>
        <v>0</v>
      </c>
      <c r="Q255" s="251">
        <v>0.0373</v>
      </c>
      <c r="R255" s="251">
        <f>Q255*H255</f>
        <v>0.52033499999999999</v>
      </c>
      <c r="S255" s="251">
        <v>0</v>
      </c>
      <c r="T255" s="252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53" t="s">
        <v>167</v>
      </c>
      <c r="AT255" s="253" t="s">
        <v>163</v>
      </c>
      <c r="AU255" s="253" t="s">
        <v>137</v>
      </c>
      <c r="AY255" s="17" t="s">
        <v>159</v>
      </c>
      <c r="BE255" s="141">
        <f>IF(N255="základní",J255,0)</f>
        <v>0</v>
      </c>
      <c r="BF255" s="141">
        <f>IF(N255="snížená",J255,0)</f>
        <v>0</v>
      </c>
      <c r="BG255" s="141">
        <f>IF(N255="zákl. přenesená",J255,0)</f>
        <v>0</v>
      </c>
      <c r="BH255" s="141">
        <f>IF(N255="sníž. přenesená",J255,0)</f>
        <v>0</v>
      </c>
      <c r="BI255" s="141">
        <f>IF(N255="nulová",J255,0)</f>
        <v>0</v>
      </c>
      <c r="BJ255" s="17" t="s">
        <v>137</v>
      </c>
      <c r="BK255" s="141">
        <f>ROUND(I255*H255,2)</f>
        <v>0</v>
      </c>
      <c r="BL255" s="17" t="s">
        <v>167</v>
      </c>
      <c r="BM255" s="253" t="s">
        <v>253</v>
      </c>
    </row>
    <row r="256" s="13" customFormat="1">
      <c r="A256" s="13"/>
      <c r="B256" s="254"/>
      <c r="C256" s="255"/>
      <c r="D256" s="256" t="s">
        <v>169</v>
      </c>
      <c r="E256" s="257" t="s">
        <v>1</v>
      </c>
      <c r="F256" s="258" t="s">
        <v>254</v>
      </c>
      <c r="G256" s="255"/>
      <c r="H256" s="257" t="s">
        <v>1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4" t="s">
        <v>169</v>
      </c>
      <c r="AU256" s="264" t="s">
        <v>137</v>
      </c>
      <c r="AV256" s="13" t="s">
        <v>82</v>
      </c>
      <c r="AW256" s="13" t="s">
        <v>30</v>
      </c>
      <c r="AX256" s="13" t="s">
        <v>75</v>
      </c>
      <c r="AY256" s="264" t="s">
        <v>159</v>
      </c>
    </row>
    <row r="257" s="14" customFormat="1">
      <c r="A257" s="14"/>
      <c r="B257" s="265"/>
      <c r="C257" s="266"/>
      <c r="D257" s="256" t="s">
        <v>169</v>
      </c>
      <c r="E257" s="267" t="s">
        <v>1</v>
      </c>
      <c r="F257" s="268" t="s">
        <v>255</v>
      </c>
      <c r="G257" s="266"/>
      <c r="H257" s="269">
        <v>1.3500000000000001</v>
      </c>
      <c r="I257" s="270"/>
      <c r="J257" s="266"/>
      <c r="K257" s="266"/>
      <c r="L257" s="271"/>
      <c r="M257" s="272"/>
      <c r="N257" s="273"/>
      <c r="O257" s="273"/>
      <c r="P257" s="273"/>
      <c r="Q257" s="273"/>
      <c r="R257" s="273"/>
      <c r="S257" s="273"/>
      <c r="T257" s="27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5" t="s">
        <v>169</v>
      </c>
      <c r="AU257" s="275" t="s">
        <v>137</v>
      </c>
      <c r="AV257" s="14" t="s">
        <v>137</v>
      </c>
      <c r="AW257" s="14" t="s">
        <v>30</v>
      </c>
      <c r="AX257" s="14" t="s">
        <v>75</v>
      </c>
      <c r="AY257" s="275" t="s">
        <v>159</v>
      </c>
    </row>
    <row r="258" s="13" customFormat="1">
      <c r="A258" s="13"/>
      <c r="B258" s="254"/>
      <c r="C258" s="255"/>
      <c r="D258" s="256" t="s">
        <v>169</v>
      </c>
      <c r="E258" s="257" t="s">
        <v>1</v>
      </c>
      <c r="F258" s="258" t="s">
        <v>256</v>
      </c>
      <c r="G258" s="255"/>
      <c r="H258" s="257" t="s">
        <v>1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4" t="s">
        <v>169</v>
      </c>
      <c r="AU258" s="264" t="s">
        <v>137</v>
      </c>
      <c r="AV258" s="13" t="s">
        <v>82</v>
      </c>
      <c r="AW258" s="13" t="s">
        <v>30</v>
      </c>
      <c r="AX258" s="13" t="s">
        <v>75</v>
      </c>
      <c r="AY258" s="264" t="s">
        <v>159</v>
      </c>
    </row>
    <row r="259" s="14" customFormat="1">
      <c r="A259" s="14"/>
      <c r="B259" s="265"/>
      <c r="C259" s="266"/>
      <c r="D259" s="256" t="s">
        <v>169</v>
      </c>
      <c r="E259" s="267" t="s">
        <v>1</v>
      </c>
      <c r="F259" s="268" t="s">
        <v>257</v>
      </c>
      <c r="G259" s="266"/>
      <c r="H259" s="269">
        <v>2.6000000000000001</v>
      </c>
      <c r="I259" s="270"/>
      <c r="J259" s="266"/>
      <c r="K259" s="266"/>
      <c r="L259" s="271"/>
      <c r="M259" s="272"/>
      <c r="N259" s="273"/>
      <c r="O259" s="273"/>
      <c r="P259" s="273"/>
      <c r="Q259" s="273"/>
      <c r="R259" s="273"/>
      <c r="S259" s="273"/>
      <c r="T259" s="27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5" t="s">
        <v>169</v>
      </c>
      <c r="AU259" s="275" t="s">
        <v>137</v>
      </c>
      <c r="AV259" s="14" t="s">
        <v>137</v>
      </c>
      <c r="AW259" s="14" t="s">
        <v>30</v>
      </c>
      <c r="AX259" s="14" t="s">
        <v>75</v>
      </c>
      <c r="AY259" s="275" t="s">
        <v>159</v>
      </c>
    </row>
    <row r="260" s="13" customFormat="1">
      <c r="A260" s="13"/>
      <c r="B260" s="254"/>
      <c r="C260" s="255"/>
      <c r="D260" s="256" t="s">
        <v>169</v>
      </c>
      <c r="E260" s="257" t="s">
        <v>1</v>
      </c>
      <c r="F260" s="258" t="s">
        <v>258</v>
      </c>
      <c r="G260" s="255"/>
      <c r="H260" s="257" t="s">
        <v>1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4" t="s">
        <v>169</v>
      </c>
      <c r="AU260" s="264" t="s">
        <v>137</v>
      </c>
      <c r="AV260" s="13" t="s">
        <v>82</v>
      </c>
      <c r="AW260" s="13" t="s">
        <v>30</v>
      </c>
      <c r="AX260" s="13" t="s">
        <v>75</v>
      </c>
      <c r="AY260" s="264" t="s">
        <v>159</v>
      </c>
    </row>
    <row r="261" s="14" customFormat="1">
      <c r="A261" s="14"/>
      <c r="B261" s="265"/>
      <c r="C261" s="266"/>
      <c r="D261" s="256" t="s">
        <v>169</v>
      </c>
      <c r="E261" s="267" t="s">
        <v>1</v>
      </c>
      <c r="F261" s="268" t="s">
        <v>259</v>
      </c>
      <c r="G261" s="266"/>
      <c r="H261" s="269">
        <v>10</v>
      </c>
      <c r="I261" s="270"/>
      <c r="J261" s="266"/>
      <c r="K261" s="266"/>
      <c r="L261" s="271"/>
      <c r="M261" s="272"/>
      <c r="N261" s="273"/>
      <c r="O261" s="273"/>
      <c r="P261" s="273"/>
      <c r="Q261" s="273"/>
      <c r="R261" s="273"/>
      <c r="S261" s="273"/>
      <c r="T261" s="27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5" t="s">
        <v>169</v>
      </c>
      <c r="AU261" s="275" t="s">
        <v>137</v>
      </c>
      <c r="AV261" s="14" t="s">
        <v>137</v>
      </c>
      <c r="AW261" s="14" t="s">
        <v>30</v>
      </c>
      <c r="AX261" s="14" t="s">
        <v>75</v>
      </c>
      <c r="AY261" s="275" t="s">
        <v>159</v>
      </c>
    </row>
    <row r="262" s="15" customFormat="1">
      <c r="A262" s="15"/>
      <c r="B262" s="276"/>
      <c r="C262" s="277"/>
      <c r="D262" s="256" t="s">
        <v>169</v>
      </c>
      <c r="E262" s="278" t="s">
        <v>1</v>
      </c>
      <c r="F262" s="279" t="s">
        <v>187</v>
      </c>
      <c r="G262" s="277"/>
      <c r="H262" s="280">
        <v>13.949999999999999</v>
      </c>
      <c r="I262" s="281"/>
      <c r="J262" s="277"/>
      <c r="K262" s="277"/>
      <c r="L262" s="282"/>
      <c r="M262" s="283"/>
      <c r="N262" s="284"/>
      <c r="O262" s="284"/>
      <c r="P262" s="284"/>
      <c r="Q262" s="284"/>
      <c r="R262" s="284"/>
      <c r="S262" s="284"/>
      <c r="T262" s="28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86" t="s">
        <v>169</v>
      </c>
      <c r="AU262" s="286" t="s">
        <v>137</v>
      </c>
      <c r="AV262" s="15" t="s">
        <v>167</v>
      </c>
      <c r="AW262" s="15" t="s">
        <v>30</v>
      </c>
      <c r="AX262" s="15" t="s">
        <v>82</v>
      </c>
      <c r="AY262" s="286" t="s">
        <v>159</v>
      </c>
    </row>
    <row r="263" s="2" customFormat="1" ht="21.75" customHeight="1">
      <c r="A263" s="40"/>
      <c r="B263" s="41"/>
      <c r="C263" s="241" t="s">
        <v>260</v>
      </c>
      <c r="D263" s="241" t="s">
        <v>163</v>
      </c>
      <c r="E263" s="242" t="s">
        <v>261</v>
      </c>
      <c r="F263" s="243" t="s">
        <v>262</v>
      </c>
      <c r="G263" s="244" t="s">
        <v>166</v>
      </c>
      <c r="H263" s="245">
        <v>33.674999999999997</v>
      </c>
      <c r="I263" s="246"/>
      <c r="J263" s="247">
        <f>ROUND(I263*H263,2)</f>
        <v>0</v>
      </c>
      <c r="K263" s="248"/>
      <c r="L263" s="43"/>
      <c r="M263" s="249" t="s">
        <v>1</v>
      </c>
      <c r="N263" s="250" t="s">
        <v>41</v>
      </c>
      <c r="O263" s="93"/>
      <c r="P263" s="251">
        <f>O263*H263</f>
        <v>0</v>
      </c>
      <c r="Q263" s="251">
        <v>0.015400000000000001</v>
      </c>
      <c r="R263" s="251">
        <f>Q263*H263</f>
        <v>0.51859500000000003</v>
      </c>
      <c r="S263" s="251">
        <v>0</v>
      </c>
      <c r="T263" s="252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53" t="s">
        <v>167</v>
      </c>
      <c r="AT263" s="253" t="s">
        <v>163</v>
      </c>
      <c r="AU263" s="253" t="s">
        <v>137</v>
      </c>
      <c r="AY263" s="17" t="s">
        <v>159</v>
      </c>
      <c r="BE263" s="141">
        <f>IF(N263="základní",J263,0)</f>
        <v>0</v>
      </c>
      <c r="BF263" s="141">
        <f>IF(N263="snížená",J263,0)</f>
        <v>0</v>
      </c>
      <c r="BG263" s="141">
        <f>IF(N263="zákl. přenesená",J263,0)</f>
        <v>0</v>
      </c>
      <c r="BH263" s="141">
        <f>IF(N263="sníž. přenesená",J263,0)</f>
        <v>0</v>
      </c>
      <c r="BI263" s="141">
        <f>IF(N263="nulová",J263,0)</f>
        <v>0</v>
      </c>
      <c r="BJ263" s="17" t="s">
        <v>137</v>
      </c>
      <c r="BK263" s="141">
        <f>ROUND(I263*H263,2)</f>
        <v>0</v>
      </c>
      <c r="BL263" s="17" t="s">
        <v>167</v>
      </c>
      <c r="BM263" s="253" t="s">
        <v>263</v>
      </c>
    </row>
    <row r="264" s="13" customFormat="1">
      <c r="A264" s="13"/>
      <c r="B264" s="254"/>
      <c r="C264" s="255"/>
      <c r="D264" s="256" t="s">
        <v>169</v>
      </c>
      <c r="E264" s="257" t="s">
        <v>1</v>
      </c>
      <c r="F264" s="258" t="s">
        <v>176</v>
      </c>
      <c r="G264" s="255"/>
      <c r="H264" s="257" t="s">
        <v>1</v>
      </c>
      <c r="I264" s="259"/>
      <c r="J264" s="255"/>
      <c r="K264" s="255"/>
      <c r="L264" s="260"/>
      <c r="M264" s="261"/>
      <c r="N264" s="262"/>
      <c r="O264" s="262"/>
      <c r="P264" s="262"/>
      <c r="Q264" s="262"/>
      <c r="R264" s="262"/>
      <c r="S264" s="262"/>
      <c r="T264" s="26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4" t="s">
        <v>169</v>
      </c>
      <c r="AU264" s="264" t="s">
        <v>137</v>
      </c>
      <c r="AV264" s="13" t="s">
        <v>82</v>
      </c>
      <c r="AW264" s="13" t="s">
        <v>30</v>
      </c>
      <c r="AX264" s="13" t="s">
        <v>75</v>
      </c>
      <c r="AY264" s="264" t="s">
        <v>159</v>
      </c>
    </row>
    <row r="265" s="14" customFormat="1">
      <c r="A265" s="14"/>
      <c r="B265" s="265"/>
      <c r="C265" s="266"/>
      <c r="D265" s="256" t="s">
        <v>169</v>
      </c>
      <c r="E265" s="267" t="s">
        <v>1</v>
      </c>
      <c r="F265" s="268" t="s">
        <v>223</v>
      </c>
      <c r="G265" s="266"/>
      <c r="H265" s="269">
        <v>10.4</v>
      </c>
      <c r="I265" s="270"/>
      <c r="J265" s="266"/>
      <c r="K265" s="266"/>
      <c r="L265" s="271"/>
      <c r="M265" s="272"/>
      <c r="N265" s="273"/>
      <c r="O265" s="273"/>
      <c r="P265" s="273"/>
      <c r="Q265" s="273"/>
      <c r="R265" s="273"/>
      <c r="S265" s="273"/>
      <c r="T265" s="27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5" t="s">
        <v>169</v>
      </c>
      <c r="AU265" s="275" t="s">
        <v>137</v>
      </c>
      <c r="AV265" s="14" t="s">
        <v>137</v>
      </c>
      <c r="AW265" s="14" t="s">
        <v>30</v>
      </c>
      <c r="AX265" s="14" t="s">
        <v>75</v>
      </c>
      <c r="AY265" s="275" t="s">
        <v>159</v>
      </c>
    </row>
    <row r="266" s="13" customFormat="1">
      <c r="A266" s="13"/>
      <c r="B266" s="254"/>
      <c r="C266" s="255"/>
      <c r="D266" s="256" t="s">
        <v>169</v>
      </c>
      <c r="E266" s="257" t="s">
        <v>1</v>
      </c>
      <c r="F266" s="258" t="s">
        <v>224</v>
      </c>
      <c r="G266" s="255"/>
      <c r="H266" s="257" t="s">
        <v>1</v>
      </c>
      <c r="I266" s="259"/>
      <c r="J266" s="255"/>
      <c r="K266" s="255"/>
      <c r="L266" s="260"/>
      <c r="M266" s="261"/>
      <c r="N266" s="262"/>
      <c r="O266" s="262"/>
      <c r="P266" s="262"/>
      <c r="Q266" s="262"/>
      <c r="R266" s="262"/>
      <c r="S266" s="262"/>
      <c r="T266" s="26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4" t="s">
        <v>169</v>
      </c>
      <c r="AU266" s="264" t="s">
        <v>137</v>
      </c>
      <c r="AV266" s="13" t="s">
        <v>82</v>
      </c>
      <c r="AW266" s="13" t="s">
        <v>30</v>
      </c>
      <c r="AX266" s="13" t="s">
        <v>75</v>
      </c>
      <c r="AY266" s="264" t="s">
        <v>159</v>
      </c>
    </row>
    <row r="267" s="14" customFormat="1">
      <c r="A267" s="14"/>
      <c r="B267" s="265"/>
      <c r="C267" s="266"/>
      <c r="D267" s="256" t="s">
        <v>169</v>
      </c>
      <c r="E267" s="267" t="s">
        <v>1</v>
      </c>
      <c r="F267" s="268" t="s">
        <v>225</v>
      </c>
      <c r="G267" s="266"/>
      <c r="H267" s="269">
        <v>19.907</v>
      </c>
      <c r="I267" s="270"/>
      <c r="J267" s="266"/>
      <c r="K267" s="266"/>
      <c r="L267" s="271"/>
      <c r="M267" s="272"/>
      <c r="N267" s="273"/>
      <c r="O267" s="273"/>
      <c r="P267" s="273"/>
      <c r="Q267" s="273"/>
      <c r="R267" s="273"/>
      <c r="S267" s="273"/>
      <c r="T267" s="27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5" t="s">
        <v>169</v>
      </c>
      <c r="AU267" s="275" t="s">
        <v>137</v>
      </c>
      <c r="AV267" s="14" t="s">
        <v>137</v>
      </c>
      <c r="AW267" s="14" t="s">
        <v>30</v>
      </c>
      <c r="AX267" s="14" t="s">
        <v>75</v>
      </c>
      <c r="AY267" s="275" t="s">
        <v>159</v>
      </c>
    </row>
    <row r="268" s="13" customFormat="1">
      <c r="A268" s="13"/>
      <c r="B268" s="254"/>
      <c r="C268" s="255"/>
      <c r="D268" s="256" t="s">
        <v>169</v>
      </c>
      <c r="E268" s="257" t="s">
        <v>1</v>
      </c>
      <c r="F268" s="258" t="s">
        <v>226</v>
      </c>
      <c r="G268" s="255"/>
      <c r="H268" s="257" t="s">
        <v>1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4" t="s">
        <v>169</v>
      </c>
      <c r="AU268" s="264" t="s">
        <v>137</v>
      </c>
      <c r="AV268" s="13" t="s">
        <v>82</v>
      </c>
      <c r="AW268" s="13" t="s">
        <v>30</v>
      </c>
      <c r="AX268" s="13" t="s">
        <v>75</v>
      </c>
      <c r="AY268" s="264" t="s">
        <v>159</v>
      </c>
    </row>
    <row r="269" s="14" customFormat="1">
      <c r="A269" s="14"/>
      <c r="B269" s="265"/>
      <c r="C269" s="266"/>
      <c r="D269" s="256" t="s">
        <v>169</v>
      </c>
      <c r="E269" s="267" t="s">
        <v>1</v>
      </c>
      <c r="F269" s="268" t="s">
        <v>227</v>
      </c>
      <c r="G269" s="266"/>
      <c r="H269" s="269">
        <v>2.4079999999999999</v>
      </c>
      <c r="I269" s="270"/>
      <c r="J269" s="266"/>
      <c r="K269" s="266"/>
      <c r="L269" s="271"/>
      <c r="M269" s="272"/>
      <c r="N269" s="273"/>
      <c r="O269" s="273"/>
      <c r="P269" s="273"/>
      <c r="Q269" s="273"/>
      <c r="R269" s="273"/>
      <c r="S269" s="273"/>
      <c r="T269" s="27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5" t="s">
        <v>169</v>
      </c>
      <c r="AU269" s="275" t="s">
        <v>137</v>
      </c>
      <c r="AV269" s="14" t="s">
        <v>137</v>
      </c>
      <c r="AW269" s="14" t="s">
        <v>30</v>
      </c>
      <c r="AX269" s="14" t="s">
        <v>75</v>
      </c>
      <c r="AY269" s="275" t="s">
        <v>159</v>
      </c>
    </row>
    <row r="270" s="13" customFormat="1">
      <c r="A270" s="13"/>
      <c r="B270" s="254"/>
      <c r="C270" s="255"/>
      <c r="D270" s="256" t="s">
        <v>169</v>
      </c>
      <c r="E270" s="257" t="s">
        <v>1</v>
      </c>
      <c r="F270" s="258" t="s">
        <v>228</v>
      </c>
      <c r="G270" s="255"/>
      <c r="H270" s="257" t="s">
        <v>1</v>
      </c>
      <c r="I270" s="259"/>
      <c r="J270" s="255"/>
      <c r="K270" s="255"/>
      <c r="L270" s="260"/>
      <c r="M270" s="261"/>
      <c r="N270" s="262"/>
      <c r="O270" s="262"/>
      <c r="P270" s="262"/>
      <c r="Q270" s="262"/>
      <c r="R270" s="262"/>
      <c r="S270" s="262"/>
      <c r="T270" s="26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4" t="s">
        <v>169</v>
      </c>
      <c r="AU270" s="264" t="s">
        <v>137</v>
      </c>
      <c r="AV270" s="13" t="s">
        <v>82</v>
      </c>
      <c r="AW270" s="13" t="s">
        <v>30</v>
      </c>
      <c r="AX270" s="13" t="s">
        <v>75</v>
      </c>
      <c r="AY270" s="264" t="s">
        <v>159</v>
      </c>
    </row>
    <row r="271" s="14" customFormat="1">
      <c r="A271" s="14"/>
      <c r="B271" s="265"/>
      <c r="C271" s="266"/>
      <c r="D271" s="256" t="s">
        <v>169</v>
      </c>
      <c r="E271" s="267" t="s">
        <v>1</v>
      </c>
      <c r="F271" s="268" t="s">
        <v>229</v>
      </c>
      <c r="G271" s="266"/>
      <c r="H271" s="269">
        <v>0.95999999999999996</v>
      </c>
      <c r="I271" s="270"/>
      <c r="J271" s="266"/>
      <c r="K271" s="266"/>
      <c r="L271" s="271"/>
      <c r="M271" s="272"/>
      <c r="N271" s="273"/>
      <c r="O271" s="273"/>
      <c r="P271" s="273"/>
      <c r="Q271" s="273"/>
      <c r="R271" s="273"/>
      <c r="S271" s="273"/>
      <c r="T271" s="27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5" t="s">
        <v>169</v>
      </c>
      <c r="AU271" s="275" t="s">
        <v>137</v>
      </c>
      <c r="AV271" s="14" t="s">
        <v>137</v>
      </c>
      <c r="AW271" s="14" t="s">
        <v>30</v>
      </c>
      <c r="AX271" s="14" t="s">
        <v>75</v>
      </c>
      <c r="AY271" s="275" t="s">
        <v>159</v>
      </c>
    </row>
    <row r="272" s="15" customFormat="1">
      <c r="A272" s="15"/>
      <c r="B272" s="276"/>
      <c r="C272" s="277"/>
      <c r="D272" s="256" t="s">
        <v>169</v>
      </c>
      <c r="E272" s="278" t="s">
        <v>1</v>
      </c>
      <c r="F272" s="279" t="s">
        <v>187</v>
      </c>
      <c r="G272" s="277"/>
      <c r="H272" s="280">
        <v>33.675000000000004</v>
      </c>
      <c r="I272" s="281"/>
      <c r="J272" s="277"/>
      <c r="K272" s="277"/>
      <c r="L272" s="282"/>
      <c r="M272" s="283"/>
      <c r="N272" s="284"/>
      <c r="O272" s="284"/>
      <c r="P272" s="284"/>
      <c r="Q272" s="284"/>
      <c r="R272" s="284"/>
      <c r="S272" s="284"/>
      <c r="T272" s="28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86" t="s">
        <v>169</v>
      </c>
      <c r="AU272" s="286" t="s">
        <v>137</v>
      </c>
      <c r="AV272" s="15" t="s">
        <v>167</v>
      </c>
      <c r="AW272" s="15" t="s">
        <v>30</v>
      </c>
      <c r="AX272" s="15" t="s">
        <v>82</v>
      </c>
      <c r="AY272" s="286" t="s">
        <v>159</v>
      </c>
    </row>
    <row r="273" s="2" customFormat="1" ht="21.75" customHeight="1">
      <c r="A273" s="40"/>
      <c r="B273" s="41"/>
      <c r="C273" s="241" t="s">
        <v>264</v>
      </c>
      <c r="D273" s="241" t="s">
        <v>163</v>
      </c>
      <c r="E273" s="242" t="s">
        <v>265</v>
      </c>
      <c r="F273" s="243" t="s">
        <v>266</v>
      </c>
      <c r="G273" s="244" t="s">
        <v>267</v>
      </c>
      <c r="H273" s="245">
        <v>11</v>
      </c>
      <c r="I273" s="246"/>
      <c r="J273" s="247">
        <f>ROUND(I273*H273,2)</f>
        <v>0</v>
      </c>
      <c r="K273" s="248"/>
      <c r="L273" s="43"/>
      <c r="M273" s="249" t="s">
        <v>1</v>
      </c>
      <c r="N273" s="250" t="s">
        <v>41</v>
      </c>
      <c r="O273" s="93"/>
      <c r="P273" s="251">
        <f>O273*H273</f>
        <v>0</v>
      </c>
      <c r="Q273" s="251">
        <v>0.0035000000000000001</v>
      </c>
      <c r="R273" s="251">
        <f>Q273*H273</f>
        <v>0.0385</v>
      </c>
      <c r="S273" s="251">
        <v>0</v>
      </c>
      <c r="T273" s="252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53" t="s">
        <v>167</v>
      </c>
      <c r="AT273" s="253" t="s">
        <v>163</v>
      </c>
      <c r="AU273" s="253" t="s">
        <v>137</v>
      </c>
      <c r="AY273" s="17" t="s">
        <v>159</v>
      </c>
      <c r="BE273" s="141">
        <f>IF(N273="základní",J273,0)</f>
        <v>0</v>
      </c>
      <c r="BF273" s="141">
        <f>IF(N273="snížená",J273,0)</f>
        <v>0</v>
      </c>
      <c r="BG273" s="141">
        <f>IF(N273="zákl. přenesená",J273,0)</f>
        <v>0</v>
      </c>
      <c r="BH273" s="141">
        <f>IF(N273="sníž. přenesená",J273,0)</f>
        <v>0</v>
      </c>
      <c r="BI273" s="141">
        <f>IF(N273="nulová",J273,0)</f>
        <v>0</v>
      </c>
      <c r="BJ273" s="17" t="s">
        <v>137</v>
      </c>
      <c r="BK273" s="141">
        <f>ROUND(I273*H273,2)</f>
        <v>0</v>
      </c>
      <c r="BL273" s="17" t="s">
        <v>167</v>
      </c>
      <c r="BM273" s="253" t="s">
        <v>268</v>
      </c>
    </row>
    <row r="274" s="13" customFormat="1">
      <c r="A274" s="13"/>
      <c r="B274" s="254"/>
      <c r="C274" s="255"/>
      <c r="D274" s="256" t="s">
        <v>169</v>
      </c>
      <c r="E274" s="257" t="s">
        <v>1</v>
      </c>
      <c r="F274" s="258" t="s">
        <v>269</v>
      </c>
      <c r="G274" s="255"/>
      <c r="H274" s="257" t="s">
        <v>1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4" t="s">
        <v>169</v>
      </c>
      <c r="AU274" s="264" t="s">
        <v>137</v>
      </c>
      <c r="AV274" s="13" t="s">
        <v>82</v>
      </c>
      <c r="AW274" s="13" t="s">
        <v>30</v>
      </c>
      <c r="AX274" s="13" t="s">
        <v>75</v>
      </c>
      <c r="AY274" s="264" t="s">
        <v>159</v>
      </c>
    </row>
    <row r="275" s="14" customFormat="1">
      <c r="A275" s="14"/>
      <c r="B275" s="265"/>
      <c r="C275" s="266"/>
      <c r="D275" s="256" t="s">
        <v>169</v>
      </c>
      <c r="E275" s="267" t="s">
        <v>1</v>
      </c>
      <c r="F275" s="268" t="s">
        <v>82</v>
      </c>
      <c r="G275" s="266"/>
      <c r="H275" s="269">
        <v>1</v>
      </c>
      <c r="I275" s="270"/>
      <c r="J275" s="266"/>
      <c r="K275" s="266"/>
      <c r="L275" s="271"/>
      <c r="M275" s="272"/>
      <c r="N275" s="273"/>
      <c r="O275" s="273"/>
      <c r="P275" s="273"/>
      <c r="Q275" s="273"/>
      <c r="R275" s="273"/>
      <c r="S275" s="273"/>
      <c r="T275" s="27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5" t="s">
        <v>169</v>
      </c>
      <c r="AU275" s="275" t="s">
        <v>137</v>
      </c>
      <c r="AV275" s="14" t="s">
        <v>137</v>
      </c>
      <c r="AW275" s="14" t="s">
        <v>30</v>
      </c>
      <c r="AX275" s="14" t="s">
        <v>75</v>
      </c>
      <c r="AY275" s="275" t="s">
        <v>159</v>
      </c>
    </row>
    <row r="276" s="13" customFormat="1">
      <c r="A276" s="13"/>
      <c r="B276" s="254"/>
      <c r="C276" s="255"/>
      <c r="D276" s="256" t="s">
        <v>169</v>
      </c>
      <c r="E276" s="257" t="s">
        <v>1</v>
      </c>
      <c r="F276" s="258" t="s">
        <v>270</v>
      </c>
      <c r="G276" s="255"/>
      <c r="H276" s="257" t="s">
        <v>1</v>
      </c>
      <c r="I276" s="259"/>
      <c r="J276" s="255"/>
      <c r="K276" s="255"/>
      <c r="L276" s="260"/>
      <c r="M276" s="261"/>
      <c r="N276" s="262"/>
      <c r="O276" s="262"/>
      <c r="P276" s="262"/>
      <c r="Q276" s="262"/>
      <c r="R276" s="262"/>
      <c r="S276" s="262"/>
      <c r="T276" s="26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4" t="s">
        <v>169</v>
      </c>
      <c r="AU276" s="264" t="s">
        <v>137</v>
      </c>
      <c r="AV276" s="13" t="s">
        <v>82</v>
      </c>
      <c r="AW276" s="13" t="s">
        <v>30</v>
      </c>
      <c r="AX276" s="13" t="s">
        <v>75</v>
      </c>
      <c r="AY276" s="264" t="s">
        <v>159</v>
      </c>
    </row>
    <row r="277" s="14" customFormat="1">
      <c r="A277" s="14"/>
      <c r="B277" s="265"/>
      <c r="C277" s="266"/>
      <c r="D277" s="256" t="s">
        <v>169</v>
      </c>
      <c r="E277" s="267" t="s">
        <v>1</v>
      </c>
      <c r="F277" s="268" t="s">
        <v>82</v>
      </c>
      <c r="G277" s="266"/>
      <c r="H277" s="269">
        <v>1</v>
      </c>
      <c r="I277" s="270"/>
      <c r="J277" s="266"/>
      <c r="K277" s="266"/>
      <c r="L277" s="271"/>
      <c r="M277" s="272"/>
      <c r="N277" s="273"/>
      <c r="O277" s="273"/>
      <c r="P277" s="273"/>
      <c r="Q277" s="273"/>
      <c r="R277" s="273"/>
      <c r="S277" s="273"/>
      <c r="T277" s="27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5" t="s">
        <v>169</v>
      </c>
      <c r="AU277" s="275" t="s">
        <v>137</v>
      </c>
      <c r="AV277" s="14" t="s">
        <v>137</v>
      </c>
      <c r="AW277" s="14" t="s">
        <v>30</v>
      </c>
      <c r="AX277" s="14" t="s">
        <v>75</v>
      </c>
      <c r="AY277" s="275" t="s">
        <v>159</v>
      </c>
    </row>
    <row r="278" s="13" customFormat="1">
      <c r="A278" s="13"/>
      <c r="B278" s="254"/>
      <c r="C278" s="255"/>
      <c r="D278" s="256" t="s">
        <v>169</v>
      </c>
      <c r="E278" s="257" t="s">
        <v>1</v>
      </c>
      <c r="F278" s="258" t="s">
        <v>271</v>
      </c>
      <c r="G278" s="255"/>
      <c r="H278" s="257" t="s">
        <v>1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4" t="s">
        <v>169</v>
      </c>
      <c r="AU278" s="264" t="s">
        <v>137</v>
      </c>
      <c r="AV278" s="13" t="s">
        <v>82</v>
      </c>
      <c r="AW278" s="13" t="s">
        <v>30</v>
      </c>
      <c r="AX278" s="13" t="s">
        <v>75</v>
      </c>
      <c r="AY278" s="264" t="s">
        <v>159</v>
      </c>
    </row>
    <row r="279" s="14" customFormat="1">
      <c r="A279" s="14"/>
      <c r="B279" s="265"/>
      <c r="C279" s="266"/>
      <c r="D279" s="256" t="s">
        <v>169</v>
      </c>
      <c r="E279" s="267" t="s">
        <v>1</v>
      </c>
      <c r="F279" s="268" t="s">
        <v>82</v>
      </c>
      <c r="G279" s="266"/>
      <c r="H279" s="269">
        <v>1</v>
      </c>
      <c r="I279" s="270"/>
      <c r="J279" s="266"/>
      <c r="K279" s="266"/>
      <c r="L279" s="271"/>
      <c r="M279" s="272"/>
      <c r="N279" s="273"/>
      <c r="O279" s="273"/>
      <c r="P279" s="273"/>
      <c r="Q279" s="273"/>
      <c r="R279" s="273"/>
      <c r="S279" s="273"/>
      <c r="T279" s="27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5" t="s">
        <v>169</v>
      </c>
      <c r="AU279" s="275" t="s">
        <v>137</v>
      </c>
      <c r="AV279" s="14" t="s">
        <v>137</v>
      </c>
      <c r="AW279" s="14" t="s">
        <v>30</v>
      </c>
      <c r="AX279" s="14" t="s">
        <v>75</v>
      </c>
      <c r="AY279" s="275" t="s">
        <v>159</v>
      </c>
    </row>
    <row r="280" s="13" customFormat="1">
      <c r="A280" s="13"/>
      <c r="B280" s="254"/>
      <c r="C280" s="255"/>
      <c r="D280" s="256" t="s">
        <v>169</v>
      </c>
      <c r="E280" s="257" t="s">
        <v>1</v>
      </c>
      <c r="F280" s="258" t="s">
        <v>272</v>
      </c>
      <c r="G280" s="255"/>
      <c r="H280" s="257" t="s">
        <v>1</v>
      </c>
      <c r="I280" s="259"/>
      <c r="J280" s="255"/>
      <c r="K280" s="255"/>
      <c r="L280" s="260"/>
      <c r="M280" s="261"/>
      <c r="N280" s="262"/>
      <c r="O280" s="262"/>
      <c r="P280" s="262"/>
      <c r="Q280" s="262"/>
      <c r="R280" s="262"/>
      <c r="S280" s="262"/>
      <c r="T280" s="26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4" t="s">
        <v>169</v>
      </c>
      <c r="AU280" s="264" t="s">
        <v>137</v>
      </c>
      <c r="AV280" s="13" t="s">
        <v>82</v>
      </c>
      <c r="AW280" s="13" t="s">
        <v>30</v>
      </c>
      <c r="AX280" s="13" t="s">
        <v>75</v>
      </c>
      <c r="AY280" s="264" t="s">
        <v>159</v>
      </c>
    </row>
    <row r="281" s="14" customFormat="1">
      <c r="A281" s="14"/>
      <c r="B281" s="265"/>
      <c r="C281" s="266"/>
      <c r="D281" s="256" t="s">
        <v>169</v>
      </c>
      <c r="E281" s="267" t="s">
        <v>1</v>
      </c>
      <c r="F281" s="268" t="s">
        <v>273</v>
      </c>
      <c r="G281" s="266"/>
      <c r="H281" s="269">
        <v>8</v>
      </c>
      <c r="I281" s="270"/>
      <c r="J281" s="266"/>
      <c r="K281" s="266"/>
      <c r="L281" s="271"/>
      <c r="M281" s="272"/>
      <c r="N281" s="273"/>
      <c r="O281" s="273"/>
      <c r="P281" s="273"/>
      <c r="Q281" s="273"/>
      <c r="R281" s="273"/>
      <c r="S281" s="273"/>
      <c r="T281" s="27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5" t="s">
        <v>169</v>
      </c>
      <c r="AU281" s="275" t="s">
        <v>137</v>
      </c>
      <c r="AV281" s="14" t="s">
        <v>137</v>
      </c>
      <c r="AW281" s="14" t="s">
        <v>30</v>
      </c>
      <c r="AX281" s="14" t="s">
        <v>75</v>
      </c>
      <c r="AY281" s="275" t="s">
        <v>159</v>
      </c>
    </row>
    <row r="282" s="15" customFormat="1">
      <c r="A282" s="15"/>
      <c r="B282" s="276"/>
      <c r="C282" s="277"/>
      <c r="D282" s="256" t="s">
        <v>169</v>
      </c>
      <c r="E282" s="278" t="s">
        <v>1</v>
      </c>
      <c r="F282" s="279" t="s">
        <v>187</v>
      </c>
      <c r="G282" s="277"/>
      <c r="H282" s="280">
        <v>11</v>
      </c>
      <c r="I282" s="281"/>
      <c r="J282" s="277"/>
      <c r="K282" s="277"/>
      <c r="L282" s="282"/>
      <c r="M282" s="283"/>
      <c r="N282" s="284"/>
      <c r="O282" s="284"/>
      <c r="P282" s="284"/>
      <c r="Q282" s="284"/>
      <c r="R282" s="284"/>
      <c r="S282" s="284"/>
      <c r="T282" s="28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86" t="s">
        <v>169</v>
      </c>
      <c r="AU282" s="286" t="s">
        <v>137</v>
      </c>
      <c r="AV282" s="15" t="s">
        <v>167</v>
      </c>
      <c r="AW282" s="15" t="s">
        <v>30</v>
      </c>
      <c r="AX282" s="15" t="s">
        <v>82</v>
      </c>
      <c r="AY282" s="286" t="s">
        <v>159</v>
      </c>
    </row>
    <row r="283" s="2" customFormat="1" ht="16.5" customHeight="1">
      <c r="A283" s="40"/>
      <c r="B283" s="41"/>
      <c r="C283" s="241" t="s">
        <v>273</v>
      </c>
      <c r="D283" s="241" t="s">
        <v>163</v>
      </c>
      <c r="E283" s="242" t="s">
        <v>274</v>
      </c>
      <c r="F283" s="243" t="s">
        <v>275</v>
      </c>
      <c r="G283" s="244" t="s">
        <v>166</v>
      </c>
      <c r="H283" s="245">
        <v>62.317</v>
      </c>
      <c r="I283" s="246"/>
      <c r="J283" s="247">
        <f>ROUND(I283*H283,2)</f>
        <v>0</v>
      </c>
      <c r="K283" s="248"/>
      <c r="L283" s="43"/>
      <c r="M283" s="249" t="s">
        <v>1</v>
      </c>
      <c r="N283" s="250" t="s">
        <v>41</v>
      </c>
      <c r="O283" s="93"/>
      <c r="P283" s="251">
        <f>O283*H283</f>
        <v>0</v>
      </c>
      <c r="Q283" s="251">
        <v>0</v>
      </c>
      <c r="R283" s="251">
        <f>Q283*H283</f>
        <v>0</v>
      </c>
      <c r="S283" s="251">
        <v>0</v>
      </c>
      <c r="T283" s="252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53" t="s">
        <v>167</v>
      </c>
      <c r="AT283" s="253" t="s">
        <v>163</v>
      </c>
      <c r="AU283" s="253" t="s">
        <v>137</v>
      </c>
      <c r="AY283" s="17" t="s">
        <v>159</v>
      </c>
      <c r="BE283" s="141">
        <f>IF(N283="základní",J283,0)</f>
        <v>0</v>
      </c>
      <c r="BF283" s="141">
        <f>IF(N283="snížená",J283,0)</f>
        <v>0</v>
      </c>
      <c r="BG283" s="141">
        <f>IF(N283="zákl. přenesená",J283,0)</f>
        <v>0</v>
      </c>
      <c r="BH283" s="141">
        <f>IF(N283="sníž. přenesená",J283,0)</f>
        <v>0</v>
      </c>
      <c r="BI283" s="141">
        <f>IF(N283="nulová",J283,0)</f>
        <v>0</v>
      </c>
      <c r="BJ283" s="17" t="s">
        <v>137</v>
      </c>
      <c r="BK283" s="141">
        <f>ROUND(I283*H283,2)</f>
        <v>0</v>
      </c>
      <c r="BL283" s="17" t="s">
        <v>167</v>
      </c>
      <c r="BM283" s="253" t="s">
        <v>276</v>
      </c>
    </row>
    <row r="284" s="13" customFormat="1">
      <c r="A284" s="13"/>
      <c r="B284" s="254"/>
      <c r="C284" s="255"/>
      <c r="D284" s="256" t="s">
        <v>169</v>
      </c>
      <c r="E284" s="257" t="s">
        <v>1</v>
      </c>
      <c r="F284" s="258" t="s">
        <v>199</v>
      </c>
      <c r="G284" s="255"/>
      <c r="H284" s="257" t="s">
        <v>1</v>
      </c>
      <c r="I284" s="259"/>
      <c r="J284" s="255"/>
      <c r="K284" s="255"/>
      <c r="L284" s="260"/>
      <c r="M284" s="261"/>
      <c r="N284" s="262"/>
      <c r="O284" s="262"/>
      <c r="P284" s="262"/>
      <c r="Q284" s="262"/>
      <c r="R284" s="262"/>
      <c r="S284" s="262"/>
      <c r="T284" s="26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4" t="s">
        <v>169</v>
      </c>
      <c r="AU284" s="264" t="s">
        <v>137</v>
      </c>
      <c r="AV284" s="13" t="s">
        <v>82</v>
      </c>
      <c r="AW284" s="13" t="s">
        <v>30</v>
      </c>
      <c r="AX284" s="13" t="s">
        <v>75</v>
      </c>
      <c r="AY284" s="264" t="s">
        <v>159</v>
      </c>
    </row>
    <row r="285" s="14" customFormat="1">
      <c r="A285" s="14"/>
      <c r="B285" s="265"/>
      <c r="C285" s="266"/>
      <c r="D285" s="256" t="s">
        <v>169</v>
      </c>
      <c r="E285" s="267" t="s">
        <v>1</v>
      </c>
      <c r="F285" s="268" t="s">
        <v>200</v>
      </c>
      <c r="G285" s="266"/>
      <c r="H285" s="269">
        <v>8.5660000000000007</v>
      </c>
      <c r="I285" s="270"/>
      <c r="J285" s="266"/>
      <c r="K285" s="266"/>
      <c r="L285" s="271"/>
      <c r="M285" s="272"/>
      <c r="N285" s="273"/>
      <c r="O285" s="273"/>
      <c r="P285" s="273"/>
      <c r="Q285" s="273"/>
      <c r="R285" s="273"/>
      <c r="S285" s="273"/>
      <c r="T285" s="27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5" t="s">
        <v>169</v>
      </c>
      <c r="AU285" s="275" t="s">
        <v>137</v>
      </c>
      <c r="AV285" s="14" t="s">
        <v>137</v>
      </c>
      <c r="AW285" s="14" t="s">
        <v>30</v>
      </c>
      <c r="AX285" s="14" t="s">
        <v>75</v>
      </c>
      <c r="AY285" s="275" t="s">
        <v>159</v>
      </c>
    </row>
    <row r="286" s="13" customFormat="1">
      <c r="A286" s="13"/>
      <c r="B286" s="254"/>
      <c r="C286" s="255"/>
      <c r="D286" s="256" t="s">
        <v>169</v>
      </c>
      <c r="E286" s="257" t="s">
        <v>1</v>
      </c>
      <c r="F286" s="258" t="s">
        <v>201</v>
      </c>
      <c r="G286" s="255"/>
      <c r="H286" s="257" t="s">
        <v>1</v>
      </c>
      <c r="I286" s="259"/>
      <c r="J286" s="255"/>
      <c r="K286" s="255"/>
      <c r="L286" s="260"/>
      <c r="M286" s="261"/>
      <c r="N286" s="262"/>
      <c r="O286" s="262"/>
      <c r="P286" s="262"/>
      <c r="Q286" s="262"/>
      <c r="R286" s="262"/>
      <c r="S286" s="262"/>
      <c r="T286" s="26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4" t="s">
        <v>169</v>
      </c>
      <c r="AU286" s="264" t="s">
        <v>137</v>
      </c>
      <c r="AV286" s="13" t="s">
        <v>82</v>
      </c>
      <c r="AW286" s="13" t="s">
        <v>30</v>
      </c>
      <c r="AX286" s="13" t="s">
        <v>75</v>
      </c>
      <c r="AY286" s="264" t="s">
        <v>159</v>
      </c>
    </row>
    <row r="287" s="14" customFormat="1">
      <c r="A287" s="14"/>
      <c r="B287" s="265"/>
      <c r="C287" s="266"/>
      <c r="D287" s="256" t="s">
        <v>169</v>
      </c>
      <c r="E287" s="267" t="s">
        <v>1</v>
      </c>
      <c r="F287" s="268" t="s">
        <v>202</v>
      </c>
      <c r="G287" s="266"/>
      <c r="H287" s="269">
        <v>15.433</v>
      </c>
      <c r="I287" s="270"/>
      <c r="J287" s="266"/>
      <c r="K287" s="266"/>
      <c r="L287" s="271"/>
      <c r="M287" s="272"/>
      <c r="N287" s="273"/>
      <c r="O287" s="273"/>
      <c r="P287" s="273"/>
      <c r="Q287" s="273"/>
      <c r="R287" s="273"/>
      <c r="S287" s="273"/>
      <c r="T287" s="27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5" t="s">
        <v>169</v>
      </c>
      <c r="AU287" s="275" t="s">
        <v>137</v>
      </c>
      <c r="AV287" s="14" t="s">
        <v>137</v>
      </c>
      <c r="AW287" s="14" t="s">
        <v>30</v>
      </c>
      <c r="AX287" s="14" t="s">
        <v>75</v>
      </c>
      <c r="AY287" s="275" t="s">
        <v>159</v>
      </c>
    </row>
    <row r="288" s="13" customFormat="1">
      <c r="A288" s="13"/>
      <c r="B288" s="254"/>
      <c r="C288" s="255"/>
      <c r="D288" s="256" t="s">
        <v>169</v>
      </c>
      <c r="E288" s="257" t="s">
        <v>1</v>
      </c>
      <c r="F288" s="258" t="s">
        <v>203</v>
      </c>
      <c r="G288" s="255"/>
      <c r="H288" s="257" t="s">
        <v>1</v>
      </c>
      <c r="I288" s="259"/>
      <c r="J288" s="255"/>
      <c r="K288" s="255"/>
      <c r="L288" s="260"/>
      <c r="M288" s="261"/>
      <c r="N288" s="262"/>
      <c r="O288" s="262"/>
      <c r="P288" s="262"/>
      <c r="Q288" s="262"/>
      <c r="R288" s="262"/>
      <c r="S288" s="262"/>
      <c r="T288" s="26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4" t="s">
        <v>169</v>
      </c>
      <c r="AU288" s="264" t="s">
        <v>137</v>
      </c>
      <c r="AV288" s="13" t="s">
        <v>82</v>
      </c>
      <c r="AW288" s="13" t="s">
        <v>30</v>
      </c>
      <c r="AX288" s="13" t="s">
        <v>75</v>
      </c>
      <c r="AY288" s="264" t="s">
        <v>159</v>
      </c>
    </row>
    <row r="289" s="14" customFormat="1">
      <c r="A289" s="14"/>
      <c r="B289" s="265"/>
      <c r="C289" s="266"/>
      <c r="D289" s="256" t="s">
        <v>169</v>
      </c>
      <c r="E289" s="267" t="s">
        <v>1</v>
      </c>
      <c r="F289" s="268" t="s">
        <v>204</v>
      </c>
      <c r="G289" s="266"/>
      <c r="H289" s="269">
        <v>1.6770000000000001</v>
      </c>
      <c r="I289" s="270"/>
      <c r="J289" s="266"/>
      <c r="K289" s="266"/>
      <c r="L289" s="271"/>
      <c r="M289" s="272"/>
      <c r="N289" s="273"/>
      <c r="O289" s="273"/>
      <c r="P289" s="273"/>
      <c r="Q289" s="273"/>
      <c r="R289" s="273"/>
      <c r="S289" s="273"/>
      <c r="T289" s="27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5" t="s">
        <v>169</v>
      </c>
      <c r="AU289" s="275" t="s">
        <v>137</v>
      </c>
      <c r="AV289" s="14" t="s">
        <v>137</v>
      </c>
      <c r="AW289" s="14" t="s">
        <v>30</v>
      </c>
      <c r="AX289" s="14" t="s">
        <v>75</v>
      </c>
      <c r="AY289" s="275" t="s">
        <v>159</v>
      </c>
    </row>
    <row r="290" s="13" customFormat="1">
      <c r="A290" s="13"/>
      <c r="B290" s="254"/>
      <c r="C290" s="255"/>
      <c r="D290" s="256" t="s">
        <v>169</v>
      </c>
      <c r="E290" s="257" t="s">
        <v>1</v>
      </c>
      <c r="F290" s="258" t="s">
        <v>205</v>
      </c>
      <c r="G290" s="255"/>
      <c r="H290" s="257" t="s">
        <v>1</v>
      </c>
      <c r="I290" s="259"/>
      <c r="J290" s="255"/>
      <c r="K290" s="255"/>
      <c r="L290" s="260"/>
      <c r="M290" s="261"/>
      <c r="N290" s="262"/>
      <c r="O290" s="262"/>
      <c r="P290" s="262"/>
      <c r="Q290" s="262"/>
      <c r="R290" s="262"/>
      <c r="S290" s="262"/>
      <c r="T290" s="26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4" t="s">
        <v>169</v>
      </c>
      <c r="AU290" s="264" t="s">
        <v>137</v>
      </c>
      <c r="AV290" s="13" t="s">
        <v>82</v>
      </c>
      <c r="AW290" s="13" t="s">
        <v>30</v>
      </c>
      <c r="AX290" s="13" t="s">
        <v>75</v>
      </c>
      <c r="AY290" s="264" t="s">
        <v>159</v>
      </c>
    </row>
    <row r="291" s="14" customFormat="1">
      <c r="A291" s="14"/>
      <c r="B291" s="265"/>
      <c r="C291" s="266"/>
      <c r="D291" s="256" t="s">
        <v>169</v>
      </c>
      <c r="E291" s="267" t="s">
        <v>1</v>
      </c>
      <c r="F291" s="268" t="s">
        <v>206</v>
      </c>
      <c r="G291" s="266"/>
      <c r="H291" s="269">
        <v>2.9249999999999998</v>
      </c>
      <c r="I291" s="270"/>
      <c r="J291" s="266"/>
      <c r="K291" s="266"/>
      <c r="L291" s="271"/>
      <c r="M291" s="272"/>
      <c r="N291" s="273"/>
      <c r="O291" s="273"/>
      <c r="P291" s="273"/>
      <c r="Q291" s="273"/>
      <c r="R291" s="273"/>
      <c r="S291" s="273"/>
      <c r="T291" s="27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5" t="s">
        <v>169</v>
      </c>
      <c r="AU291" s="275" t="s">
        <v>137</v>
      </c>
      <c r="AV291" s="14" t="s">
        <v>137</v>
      </c>
      <c r="AW291" s="14" t="s">
        <v>30</v>
      </c>
      <c r="AX291" s="14" t="s">
        <v>75</v>
      </c>
      <c r="AY291" s="275" t="s">
        <v>159</v>
      </c>
    </row>
    <row r="292" s="13" customFormat="1">
      <c r="A292" s="13"/>
      <c r="B292" s="254"/>
      <c r="C292" s="255"/>
      <c r="D292" s="256" t="s">
        <v>169</v>
      </c>
      <c r="E292" s="257" t="s">
        <v>1</v>
      </c>
      <c r="F292" s="258" t="s">
        <v>207</v>
      </c>
      <c r="G292" s="255"/>
      <c r="H292" s="257" t="s">
        <v>1</v>
      </c>
      <c r="I292" s="259"/>
      <c r="J292" s="255"/>
      <c r="K292" s="255"/>
      <c r="L292" s="260"/>
      <c r="M292" s="261"/>
      <c r="N292" s="262"/>
      <c r="O292" s="262"/>
      <c r="P292" s="262"/>
      <c r="Q292" s="262"/>
      <c r="R292" s="262"/>
      <c r="S292" s="262"/>
      <c r="T292" s="26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4" t="s">
        <v>169</v>
      </c>
      <c r="AU292" s="264" t="s">
        <v>137</v>
      </c>
      <c r="AV292" s="13" t="s">
        <v>82</v>
      </c>
      <c r="AW292" s="13" t="s">
        <v>30</v>
      </c>
      <c r="AX292" s="13" t="s">
        <v>75</v>
      </c>
      <c r="AY292" s="264" t="s">
        <v>159</v>
      </c>
    </row>
    <row r="293" s="14" customFormat="1">
      <c r="A293" s="14"/>
      <c r="B293" s="265"/>
      <c r="C293" s="266"/>
      <c r="D293" s="256" t="s">
        <v>169</v>
      </c>
      <c r="E293" s="267" t="s">
        <v>1</v>
      </c>
      <c r="F293" s="268" t="s">
        <v>208</v>
      </c>
      <c r="G293" s="266"/>
      <c r="H293" s="269">
        <v>13.327</v>
      </c>
      <c r="I293" s="270"/>
      <c r="J293" s="266"/>
      <c r="K293" s="266"/>
      <c r="L293" s="271"/>
      <c r="M293" s="272"/>
      <c r="N293" s="273"/>
      <c r="O293" s="273"/>
      <c r="P293" s="273"/>
      <c r="Q293" s="273"/>
      <c r="R293" s="273"/>
      <c r="S293" s="273"/>
      <c r="T293" s="27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5" t="s">
        <v>169</v>
      </c>
      <c r="AU293" s="275" t="s">
        <v>137</v>
      </c>
      <c r="AV293" s="14" t="s">
        <v>137</v>
      </c>
      <c r="AW293" s="14" t="s">
        <v>30</v>
      </c>
      <c r="AX293" s="14" t="s">
        <v>75</v>
      </c>
      <c r="AY293" s="275" t="s">
        <v>159</v>
      </c>
    </row>
    <row r="294" s="13" customFormat="1">
      <c r="A294" s="13"/>
      <c r="B294" s="254"/>
      <c r="C294" s="255"/>
      <c r="D294" s="256" t="s">
        <v>169</v>
      </c>
      <c r="E294" s="257" t="s">
        <v>1</v>
      </c>
      <c r="F294" s="258" t="s">
        <v>209</v>
      </c>
      <c r="G294" s="255"/>
      <c r="H294" s="257" t="s">
        <v>1</v>
      </c>
      <c r="I294" s="259"/>
      <c r="J294" s="255"/>
      <c r="K294" s="255"/>
      <c r="L294" s="260"/>
      <c r="M294" s="261"/>
      <c r="N294" s="262"/>
      <c r="O294" s="262"/>
      <c r="P294" s="262"/>
      <c r="Q294" s="262"/>
      <c r="R294" s="262"/>
      <c r="S294" s="262"/>
      <c r="T294" s="26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4" t="s">
        <v>169</v>
      </c>
      <c r="AU294" s="264" t="s">
        <v>137</v>
      </c>
      <c r="AV294" s="13" t="s">
        <v>82</v>
      </c>
      <c r="AW294" s="13" t="s">
        <v>30</v>
      </c>
      <c r="AX294" s="13" t="s">
        <v>75</v>
      </c>
      <c r="AY294" s="264" t="s">
        <v>159</v>
      </c>
    </row>
    <row r="295" s="14" customFormat="1">
      <c r="A295" s="14"/>
      <c r="B295" s="265"/>
      <c r="C295" s="266"/>
      <c r="D295" s="256" t="s">
        <v>169</v>
      </c>
      <c r="E295" s="267" t="s">
        <v>1</v>
      </c>
      <c r="F295" s="268" t="s">
        <v>210</v>
      </c>
      <c r="G295" s="266"/>
      <c r="H295" s="269">
        <v>20.388999999999999</v>
      </c>
      <c r="I295" s="270"/>
      <c r="J295" s="266"/>
      <c r="K295" s="266"/>
      <c r="L295" s="271"/>
      <c r="M295" s="272"/>
      <c r="N295" s="273"/>
      <c r="O295" s="273"/>
      <c r="P295" s="273"/>
      <c r="Q295" s="273"/>
      <c r="R295" s="273"/>
      <c r="S295" s="273"/>
      <c r="T295" s="27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5" t="s">
        <v>169</v>
      </c>
      <c r="AU295" s="275" t="s">
        <v>137</v>
      </c>
      <c r="AV295" s="14" t="s">
        <v>137</v>
      </c>
      <c r="AW295" s="14" t="s">
        <v>30</v>
      </c>
      <c r="AX295" s="14" t="s">
        <v>75</v>
      </c>
      <c r="AY295" s="275" t="s">
        <v>159</v>
      </c>
    </row>
    <row r="296" s="15" customFormat="1">
      <c r="A296" s="15"/>
      <c r="B296" s="276"/>
      <c r="C296" s="277"/>
      <c r="D296" s="256" t="s">
        <v>169</v>
      </c>
      <c r="E296" s="278" t="s">
        <v>1</v>
      </c>
      <c r="F296" s="279" t="s">
        <v>187</v>
      </c>
      <c r="G296" s="277"/>
      <c r="H296" s="280">
        <v>62.317</v>
      </c>
      <c r="I296" s="281"/>
      <c r="J296" s="277"/>
      <c r="K296" s="277"/>
      <c r="L296" s="282"/>
      <c r="M296" s="283"/>
      <c r="N296" s="284"/>
      <c r="O296" s="284"/>
      <c r="P296" s="284"/>
      <c r="Q296" s="284"/>
      <c r="R296" s="284"/>
      <c r="S296" s="284"/>
      <c r="T296" s="28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86" t="s">
        <v>169</v>
      </c>
      <c r="AU296" s="286" t="s">
        <v>137</v>
      </c>
      <c r="AV296" s="15" t="s">
        <v>167</v>
      </c>
      <c r="AW296" s="15" t="s">
        <v>30</v>
      </c>
      <c r="AX296" s="15" t="s">
        <v>82</v>
      </c>
      <c r="AY296" s="286" t="s">
        <v>159</v>
      </c>
    </row>
    <row r="297" s="2" customFormat="1" ht="21.75" customHeight="1">
      <c r="A297" s="40"/>
      <c r="B297" s="41"/>
      <c r="C297" s="241" t="s">
        <v>277</v>
      </c>
      <c r="D297" s="241" t="s">
        <v>163</v>
      </c>
      <c r="E297" s="242" t="s">
        <v>278</v>
      </c>
      <c r="F297" s="243" t="s">
        <v>279</v>
      </c>
      <c r="G297" s="244" t="s">
        <v>166</v>
      </c>
      <c r="H297" s="245">
        <v>12.289999999999999</v>
      </c>
      <c r="I297" s="246"/>
      <c r="J297" s="247">
        <f>ROUND(I297*H297,2)</f>
        <v>0</v>
      </c>
      <c r="K297" s="248"/>
      <c r="L297" s="43"/>
      <c r="M297" s="249" t="s">
        <v>1</v>
      </c>
      <c r="N297" s="250" t="s">
        <v>41</v>
      </c>
      <c r="O297" s="93"/>
      <c r="P297" s="251">
        <f>O297*H297</f>
        <v>0</v>
      </c>
      <c r="Q297" s="251">
        <v>0</v>
      </c>
      <c r="R297" s="251">
        <f>Q297*H297</f>
        <v>0</v>
      </c>
      <c r="S297" s="251">
        <v>0</v>
      </c>
      <c r="T297" s="252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53" t="s">
        <v>167</v>
      </c>
      <c r="AT297" s="253" t="s">
        <v>163</v>
      </c>
      <c r="AU297" s="253" t="s">
        <v>137</v>
      </c>
      <c r="AY297" s="17" t="s">
        <v>159</v>
      </c>
      <c r="BE297" s="141">
        <f>IF(N297="základní",J297,0)</f>
        <v>0</v>
      </c>
      <c r="BF297" s="141">
        <f>IF(N297="snížená",J297,0)</f>
        <v>0</v>
      </c>
      <c r="BG297" s="141">
        <f>IF(N297="zákl. přenesená",J297,0)</f>
        <v>0</v>
      </c>
      <c r="BH297" s="141">
        <f>IF(N297="sníž. přenesená",J297,0)</f>
        <v>0</v>
      </c>
      <c r="BI297" s="141">
        <f>IF(N297="nulová",J297,0)</f>
        <v>0</v>
      </c>
      <c r="BJ297" s="17" t="s">
        <v>137</v>
      </c>
      <c r="BK297" s="141">
        <f>ROUND(I297*H297,2)</f>
        <v>0</v>
      </c>
      <c r="BL297" s="17" t="s">
        <v>167</v>
      </c>
      <c r="BM297" s="253" t="s">
        <v>280</v>
      </c>
    </row>
    <row r="298" s="13" customFormat="1">
      <c r="A298" s="13"/>
      <c r="B298" s="254"/>
      <c r="C298" s="255"/>
      <c r="D298" s="256" t="s">
        <v>169</v>
      </c>
      <c r="E298" s="257" t="s">
        <v>1</v>
      </c>
      <c r="F298" s="258" t="s">
        <v>281</v>
      </c>
      <c r="G298" s="255"/>
      <c r="H298" s="257" t="s">
        <v>1</v>
      </c>
      <c r="I298" s="259"/>
      <c r="J298" s="255"/>
      <c r="K298" s="255"/>
      <c r="L298" s="260"/>
      <c r="M298" s="261"/>
      <c r="N298" s="262"/>
      <c r="O298" s="262"/>
      <c r="P298" s="262"/>
      <c r="Q298" s="262"/>
      <c r="R298" s="262"/>
      <c r="S298" s="262"/>
      <c r="T298" s="26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4" t="s">
        <v>169</v>
      </c>
      <c r="AU298" s="264" t="s">
        <v>137</v>
      </c>
      <c r="AV298" s="13" t="s">
        <v>82</v>
      </c>
      <c r="AW298" s="13" t="s">
        <v>30</v>
      </c>
      <c r="AX298" s="13" t="s">
        <v>75</v>
      </c>
      <c r="AY298" s="264" t="s">
        <v>159</v>
      </c>
    </row>
    <row r="299" s="14" customFormat="1">
      <c r="A299" s="14"/>
      <c r="B299" s="265"/>
      <c r="C299" s="266"/>
      <c r="D299" s="256" t="s">
        <v>169</v>
      </c>
      <c r="E299" s="267" t="s">
        <v>1</v>
      </c>
      <c r="F299" s="268" t="s">
        <v>282</v>
      </c>
      <c r="G299" s="266"/>
      <c r="H299" s="269">
        <v>5.1790000000000003</v>
      </c>
      <c r="I299" s="270"/>
      <c r="J299" s="266"/>
      <c r="K299" s="266"/>
      <c r="L299" s="271"/>
      <c r="M299" s="272"/>
      <c r="N299" s="273"/>
      <c r="O299" s="273"/>
      <c r="P299" s="273"/>
      <c r="Q299" s="273"/>
      <c r="R299" s="273"/>
      <c r="S299" s="273"/>
      <c r="T299" s="27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5" t="s">
        <v>169</v>
      </c>
      <c r="AU299" s="275" t="s">
        <v>137</v>
      </c>
      <c r="AV299" s="14" t="s">
        <v>137</v>
      </c>
      <c r="AW299" s="14" t="s">
        <v>30</v>
      </c>
      <c r="AX299" s="14" t="s">
        <v>75</v>
      </c>
      <c r="AY299" s="275" t="s">
        <v>159</v>
      </c>
    </row>
    <row r="300" s="13" customFormat="1">
      <c r="A300" s="13"/>
      <c r="B300" s="254"/>
      <c r="C300" s="255"/>
      <c r="D300" s="256" t="s">
        <v>169</v>
      </c>
      <c r="E300" s="257" t="s">
        <v>1</v>
      </c>
      <c r="F300" s="258" t="s">
        <v>209</v>
      </c>
      <c r="G300" s="255"/>
      <c r="H300" s="257" t="s">
        <v>1</v>
      </c>
      <c r="I300" s="259"/>
      <c r="J300" s="255"/>
      <c r="K300" s="255"/>
      <c r="L300" s="260"/>
      <c r="M300" s="261"/>
      <c r="N300" s="262"/>
      <c r="O300" s="262"/>
      <c r="P300" s="262"/>
      <c r="Q300" s="262"/>
      <c r="R300" s="262"/>
      <c r="S300" s="262"/>
      <c r="T300" s="26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4" t="s">
        <v>169</v>
      </c>
      <c r="AU300" s="264" t="s">
        <v>137</v>
      </c>
      <c r="AV300" s="13" t="s">
        <v>82</v>
      </c>
      <c r="AW300" s="13" t="s">
        <v>30</v>
      </c>
      <c r="AX300" s="13" t="s">
        <v>75</v>
      </c>
      <c r="AY300" s="264" t="s">
        <v>159</v>
      </c>
    </row>
    <row r="301" s="14" customFormat="1">
      <c r="A301" s="14"/>
      <c r="B301" s="265"/>
      <c r="C301" s="266"/>
      <c r="D301" s="256" t="s">
        <v>169</v>
      </c>
      <c r="E301" s="267" t="s">
        <v>1</v>
      </c>
      <c r="F301" s="268" t="s">
        <v>283</v>
      </c>
      <c r="G301" s="266"/>
      <c r="H301" s="269">
        <v>3.5680000000000001</v>
      </c>
      <c r="I301" s="270"/>
      <c r="J301" s="266"/>
      <c r="K301" s="266"/>
      <c r="L301" s="271"/>
      <c r="M301" s="272"/>
      <c r="N301" s="273"/>
      <c r="O301" s="273"/>
      <c r="P301" s="273"/>
      <c r="Q301" s="273"/>
      <c r="R301" s="273"/>
      <c r="S301" s="273"/>
      <c r="T301" s="27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5" t="s">
        <v>169</v>
      </c>
      <c r="AU301" s="275" t="s">
        <v>137</v>
      </c>
      <c r="AV301" s="14" t="s">
        <v>137</v>
      </c>
      <c r="AW301" s="14" t="s">
        <v>30</v>
      </c>
      <c r="AX301" s="14" t="s">
        <v>75</v>
      </c>
      <c r="AY301" s="275" t="s">
        <v>159</v>
      </c>
    </row>
    <row r="302" s="13" customFormat="1">
      <c r="A302" s="13"/>
      <c r="B302" s="254"/>
      <c r="C302" s="255"/>
      <c r="D302" s="256" t="s">
        <v>169</v>
      </c>
      <c r="E302" s="257" t="s">
        <v>1</v>
      </c>
      <c r="F302" s="258" t="s">
        <v>201</v>
      </c>
      <c r="G302" s="255"/>
      <c r="H302" s="257" t="s">
        <v>1</v>
      </c>
      <c r="I302" s="259"/>
      <c r="J302" s="255"/>
      <c r="K302" s="255"/>
      <c r="L302" s="260"/>
      <c r="M302" s="261"/>
      <c r="N302" s="262"/>
      <c r="O302" s="262"/>
      <c r="P302" s="262"/>
      <c r="Q302" s="262"/>
      <c r="R302" s="262"/>
      <c r="S302" s="262"/>
      <c r="T302" s="26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4" t="s">
        <v>169</v>
      </c>
      <c r="AU302" s="264" t="s">
        <v>137</v>
      </c>
      <c r="AV302" s="13" t="s">
        <v>82</v>
      </c>
      <c r="AW302" s="13" t="s">
        <v>30</v>
      </c>
      <c r="AX302" s="13" t="s">
        <v>75</v>
      </c>
      <c r="AY302" s="264" t="s">
        <v>159</v>
      </c>
    </row>
    <row r="303" s="14" customFormat="1">
      <c r="A303" s="14"/>
      <c r="B303" s="265"/>
      <c r="C303" s="266"/>
      <c r="D303" s="256" t="s">
        <v>169</v>
      </c>
      <c r="E303" s="267" t="s">
        <v>1</v>
      </c>
      <c r="F303" s="268" t="s">
        <v>284</v>
      </c>
      <c r="G303" s="266"/>
      <c r="H303" s="269">
        <v>3.5430000000000001</v>
      </c>
      <c r="I303" s="270"/>
      <c r="J303" s="266"/>
      <c r="K303" s="266"/>
      <c r="L303" s="271"/>
      <c r="M303" s="272"/>
      <c r="N303" s="273"/>
      <c r="O303" s="273"/>
      <c r="P303" s="273"/>
      <c r="Q303" s="273"/>
      <c r="R303" s="273"/>
      <c r="S303" s="273"/>
      <c r="T303" s="27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5" t="s">
        <v>169</v>
      </c>
      <c r="AU303" s="275" t="s">
        <v>137</v>
      </c>
      <c r="AV303" s="14" t="s">
        <v>137</v>
      </c>
      <c r="AW303" s="14" t="s">
        <v>30</v>
      </c>
      <c r="AX303" s="14" t="s">
        <v>75</v>
      </c>
      <c r="AY303" s="275" t="s">
        <v>159</v>
      </c>
    </row>
    <row r="304" s="15" customFormat="1">
      <c r="A304" s="15"/>
      <c r="B304" s="276"/>
      <c r="C304" s="277"/>
      <c r="D304" s="256" t="s">
        <v>169</v>
      </c>
      <c r="E304" s="278" t="s">
        <v>1</v>
      </c>
      <c r="F304" s="279" t="s">
        <v>187</v>
      </c>
      <c r="G304" s="277"/>
      <c r="H304" s="280">
        <v>12.289999999999999</v>
      </c>
      <c r="I304" s="281"/>
      <c r="J304" s="277"/>
      <c r="K304" s="277"/>
      <c r="L304" s="282"/>
      <c r="M304" s="283"/>
      <c r="N304" s="284"/>
      <c r="O304" s="284"/>
      <c r="P304" s="284"/>
      <c r="Q304" s="284"/>
      <c r="R304" s="284"/>
      <c r="S304" s="284"/>
      <c r="T304" s="28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86" t="s">
        <v>169</v>
      </c>
      <c r="AU304" s="286" t="s">
        <v>137</v>
      </c>
      <c r="AV304" s="15" t="s">
        <v>167</v>
      </c>
      <c r="AW304" s="15" t="s">
        <v>30</v>
      </c>
      <c r="AX304" s="15" t="s">
        <v>82</v>
      </c>
      <c r="AY304" s="286" t="s">
        <v>159</v>
      </c>
    </row>
    <row r="305" s="2" customFormat="1" ht="21.75" customHeight="1">
      <c r="A305" s="40"/>
      <c r="B305" s="41"/>
      <c r="C305" s="241" t="s">
        <v>285</v>
      </c>
      <c r="D305" s="241" t="s">
        <v>163</v>
      </c>
      <c r="E305" s="242" t="s">
        <v>286</v>
      </c>
      <c r="F305" s="243" t="s">
        <v>287</v>
      </c>
      <c r="G305" s="244" t="s">
        <v>267</v>
      </c>
      <c r="H305" s="245">
        <v>2</v>
      </c>
      <c r="I305" s="246"/>
      <c r="J305" s="247">
        <f>ROUND(I305*H305,2)</f>
        <v>0</v>
      </c>
      <c r="K305" s="248"/>
      <c r="L305" s="43"/>
      <c r="M305" s="249" t="s">
        <v>1</v>
      </c>
      <c r="N305" s="250" t="s">
        <v>41</v>
      </c>
      <c r="O305" s="93"/>
      <c r="P305" s="251">
        <f>O305*H305</f>
        <v>0</v>
      </c>
      <c r="Q305" s="251">
        <v>0.04684</v>
      </c>
      <c r="R305" s="251">
        <f>Q305*H305</f>
        <v>0.093679999999999999</v>
      </c>
      <c r="S305" s="251">
        <v>0</v>
      </c>
      <c r="T305" s="252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53" t="s">
        <v>167</v>
      </c>
      <c r="AT305" s="253" t="s">
        <v>163</v>
      </c>
      <c r="AU305" s="253" t="s">
        <v>137</v>
      </c>
      <c r="AY305" s="17" t="s">
        <v>159</v>
      </c>
      <c r="BE305" s="141">
        <f>IF(N305="základní",J305,0)</f>
        <v>0</v>
      </c>
      <c r="BF305" s="141">
        <f>IF(N305="snížená",J305,0)</f>
        <v>0</v>
      </c>
      <c r="BG305" s="141">
        <f>IF(N305="zákl. přenesená",J305,0)</f>
        <v>0</v>
      </c>
      <c r="BH305" s="141">
        <f>IF(N305="sníž. přenesená",J305,0)</f>
        <v>0</v>
      </c>
      <c r="BI305" s="141">
        <f>IF(N305="nulová",J305,0)</f>
        <v>0</v>
      </c>
      <c r="BJ305" s="17" t="s">
        <v>137</v>
      </c>
      <c r="BK305" s="141">
        <f>ROUND(I305*H305,2)</f>
        <v>0</v>
      </c>
      <c r="BL305" s="17" t="s">
        <v>167</v>
      </c>
      <c r="BM305" s="253" t="s">
        <v>288</v>
      </c>
    </row>
    <row r="306" s="13" customFormat="1">
      <c r="A306" s="13"/>
      <c r="B306" s="254"/>
      <c r="C306" s="255"/>
      <c r="D306" s="256" t="s">
        <v>169</v>
      </c>
      <c r="E306" s="257" t="s">
        <v>1</v>
      </c>
      <c r="F306" s="258" t="s">
        <v>205</v>
      </c>
      <c r="G306" s="255"/>
      <c r="H306" s="257" t="s">
        <v>1</v>
      </c>
      <c r="I306" s="259"/>
      <c r="J306" s="255"/>
      <c r="K306" s="255"/>
      <c r="L306" s="260"/>
      <c r="M306" s="261"/>
      <c r="N306" s="262"/>
      <c r="O306" s="262"/>
      <c r="P306" s="262"/>
      <c r="Q306" s="262"/>
      <c r="R306" s="262"/>
      <c r="S306" s="262"/>
      <c r="T306" s="26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4" t="s">
        <v>169</v>
      </c>
      <c r="AU306" s="264" t="s">
        <v>137</v>
      </c>
      <c r="AV306" s="13" t="s">
        <v>82</v>
      </c>
      <c r="AW306" s="13" t="s">
        <v>30</v>
      </c>
      <c r="AX306" s="13" t="s">
        <v>75</v>
      </c>
      <c r="AY306" s="264" t="s">
        <v>159</v>
      </c>
    </row>
    <row r="307" s="14" customFormat="1">
      <c r="A307" s="14"/>
      <c r="B307" s="265"/>
      <c r="C307" s="266"/>
      <c r="D307" s="256" t="s">
        <v>169</v>
      </c>
      <c r="E307" s="267" t="s">
        <v>1</v>
      </c>
      <c r="F307" s="268" t="s">
        <v>82</v>
      </c>
      <c r="G307" s="266"/>
      <c r="H307" s="269">
        <v>1</v>
      </c>
      <c r="I307" s="270"/>
      <c r="J307" s="266"/>
      <c r="K307" s="266"/>
      <c r="L307" s="271"/>
      <c r="M307" s="272"/>
      <c r="N307" s="273"/>
      <c r="O307" s="273"/>
      <c r="P307" s="273"/>
      <c r="Q307" s="273"/>
      <c r="R307" s="273"/>
      <c r="S307" s="273"/>
      <c r="T307" s="27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5" t="s">
        <v>169</v>
      </c>
      <c r="AU307" s="275" t="s">
        <v>137</v>
      </c>
      <c r="AV307" s="14" t="s">
        <v>137</v>
      </c>
      <c r="AW307" s="14" t="s">
        <v>30</v>
      </c>
      <c r="AX307" s="14" t="s">
        <v>75</v>
      </c>
      <c r="AY307" s="275" t="s">
        <v>159</v>
      </c>
    </row>
    <row r="308" s="13" customFormat="1">
      <c r="A308" s="13"/>
      <c r="B308" s="254"/>
      <c r="C308" s="255"/>
      <c r="D308" s="256" t="s">
        <v>169</v>
      </c>
      <c r="E308" s="257" t="s">
        <v>1</v>
      </c>
      <c r="F308" s="258" t="s">
        <v>289</v>
      </c>
      <c r="G308" s="255"/>
      <c r="H308" s="257" t="s">
        <v>1</v>
      </c>
      <c r="I308" s="259"/>
      <c r="J308" s="255"/>
      <c r="K308" s="255"/>
      <c r="L308" s="260"/>
      <c r="M308" s="261"/>
      <c r="N308" s="262"/>
      <c r="O308" s="262"/>
      <c r="P308" s="262"/>
      <c r="Q308" s="262"/>
      <c r="R308" s="262"/>
      <c r="S308" s="262"/>
      <c r="T308" s="26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4" t="s">
        <v>169</v>
      </c>
      <c r="AU308" s="264" t="s">
        <v>137</v>
      </c>
      <c r="AV308" s="13" t="s">
        <v>82</v>
      </c>
      <c r="AW308" s="13" t="s">
        <v>30</v>
      </c>
      <c r="AX308" s="13" t="s">
        <v>75</v>
      </c>
      <c r="AY308" s="264" t="s">
        <v>159</v>
      </c>
    </row>
    <row r="309" s="14" customFormat="1">
      <c r="A309" s="14"/>
      <c r="B309" s="265"/>
      <c r="C309" s="266"/>
      <c r="D309" s="256" t="s">
        <v>169</v>
      </c>
      <c r="E309" s="267" t="s">
        <v>1</v>
      </c>
      <c r="F309" s="268" t="s">
        <v>82</v>
      </c>
      <c r="G309" s="266"/>
      <c r="H309" s="269">
        <v>1</v>
      </c>
      <c r="I309" s="270"/>
      <c r="J309" s="266"/>
      <c r="K309" s="266"/>
      <c r="L309" s="271"/>
      <c r="M309" s="272"/>
      <c r="N309" s="273"/>
      <c r="O309" s="273"/>
      <c r="P309" s="273"/>
      <c r="Q309" s="273"/>
      <c r="R309" s="273"/>
      <c r="S309" s="273"/>
      <c r="T309" s="27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5" t="s">
        <v>169</v>
      </c>
      <c r="AU309" s="275" t="s">
        <v>137</v>
      </c>
      <c r="AV309" s="14" t="s">
        <v>137</v>
      </c>
      <c r="AW309" s="14" t="s">
        <v>30</v>
      </c>
      <c r="AX309" s="14" t="s">
        <v>75</v>
      </c>
      <c r="AY309" s="275" t="s">
        <v>159</v>
      </c>
    </row>
    <row r="310" s="15" customFormat="1">
      <c r="A310" s="15"/>
      <c r="B310" s="276"/>
      <c r="C310" s="277"/>
      <c r="D310" s="256" t="s">
        <v>169</v>
      </c>
      <c r="E310" s="278" t="s">
        <v>1</v>
      </c>
      <c r="F310" s="279" t="s">
        <v>187</v>
      </c>
      <c r="G310" s="277"/>
      <c r="H310" s="280">
        <v>2</v>
      </c>
      <c r="I310" s="281"/>
      <c r="J310" s="277"/>
      <c r="K310" s="277"/>
      <c r="L310" s="282"/>
      <c r="M310" s="283"/>
      <c r="N310" s="284"/>
      <c r="O310" s="284"/>
      <c r="P310" s="284"/>
      <c r="Q310" s="284"/>
      <c r="R310" s="284"/>
      <c r="S310" s="284"/>
      <c r="T310" s="28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86" t="s">
        <v>169</v>
      </c>
      <c r="AU310" s="286" t="s">
        <v>137</v>
      </c>
      <c r="AV310" s="15" t="s">
        <v>167</v>
      </c>
      <c r="AW310" s="15" t="s">
        <v>30</v>
      </c>
      <c r="AX310" s="15" t="s">
        <v>82</v>
      </c>
      <c r="AY310" s="286" t="s">
        <v>159</v>
      </c>
    </row>
    <row r="311" s="2" customFormat="1" ht="21.75" customHeight="1">
      <c r="A311" s="40"/>
      <c r="B311" s="41"/>
      <c r="C311" s="287" t="s">
        <v>290</v>
      </c>
      <c r="D311" s="287" t="s">
        <v>291</v>
      </c>
      <c r="E311" s="288" t="s">
        <v>292</v>
      </c>
      <c r="F311" s="289" t="s">
        <v>293</v>
      </c>
      <c r="G311" s="290" t="s">
        <v>267</v>
      </c>
      <c r="H311" s="291">
        <v>2</v>
      </c>
      <c r="I311" s="292"/>
      <c r="J311" s="293">
        <f>ROUND(I311*H311,2)</f>
        <v>0</v>
      </c>
      <c r="K311" s="294"/>
      <c r="L311" s="295"/>
      <c r="M311" s="296" t="s">
        <v>1</v>
      </c>
      <c r="N311" s="297" t="s">
        <v>41</v>
      </c>
      <c r="O311" s="93"/>
      <c r="P311" s="251">
        <f>O311*H311</f>
        <v>0</v>
      </c>
      <c r="Q311" s="251">
        <v>0.014890000000000001</v>
      </c>
      <c r="R311" s="251">
        <f>Q311*H311</f>
        <v>0.029780000000000001</v>
      </c>
      <c r="S311" s="251">
        <v>0</v>
      </c>
      <c r="T311" s="252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53" t="s">
        <v>273</v>
      </c>
      <c r="AT311" s="253" t="s">
        <v>291</v>
      </c>
      <c r="AU311" s="253" t="s">
        <v>137</v>
      </c>
      <c r="AY311" s="17" t="s">
        <v>159</v>
      </c>
      <c r="BE311" s="141">
        <f>IF(N311="základní",J311,0)</f>
        <v>0</v>
      </c>
      <c r="BF311" s="141">
        <f>IF(N311="snížená",J311,0)</f>
        <v>0</v>
      </c>
      <c r="BG311" s="141">
        <f>IF(N311="zákl. přenesená",J311,0)</f>
        <v>0</v>
      </c>
      <c r="BH311" s="141">
        <f>IF(N311="sníž. přenesená",J311,0)</f>
        <v>0</v>
      </c>
      <c r="BI311" s="141">
        <f>IF(N311="nulová",J311,0)</f>
        <v>0</v>
      </c>
      <c r="BJ311" s="17" t="s">
        <v>137</v>
      </c>
      <c r="BK311" s="141">
        <f>ROUND(I311*H311,2)</f>
        <v>0</v>
      </c>
      <c r="BL311" s="17" t="s">
        <v>167</v>
      </c>
      <c r="BM311" s="253" t="s">
        <v>294</v>
      </c>
    </row>
    <row r="312" s="13" customFormat="1">
      <c r="A312" s="13"/>
      <c r="B312" s="254"/>
      <c r="C312" s="255"/>
      <c r="D312" s="256" t="s">
        <v>169</v>
      </c>
      <c r="E312" s="257" t="s">
        <v>1</v>
      </c>
      <c r="F312" s="258" t="s">
        <v>205</v>
      </c>
      <c r="G312" s="255"/>
      <c r="H312" s="257" t="s">
        <v>1</v>
      </c>
      <c r="I312" s="259"/>
      <c r="J312" s="255"/>
      <c r="K312" s="255"/>
      <c r="L312" s="260"/>
      <c r="M312" s="261"/>
      <c r="N312" s="262"/>
      <c r="O312" s="262"/>
      <c r="P312" s="262"/>
      <c r="Q312" s="262"/>
      <c r="R312" s="262"/>
      <c r="S312" s="262"/>
      <c r="T312" s="26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4" t="s">
        <v>169</v>
      </c>
      <c r="AU312" s="264" t="s">
        <v>137</v>
      </c>
      <c r="AV312" s="13" t="s">
        <v>82</v>
      </c>
      <c r="AW312" s="13" t="s">
        <v>30</v>
      </c>
      <c r="AX312" s="13" t="s">
        <v>75</v>
      </c>
      <c r="AY312" s="264" t="s">
        <v>159</v>
      </c>
    </row>
    <row r="313" s="14" customFormat="1">
      <c r="A313" s="14"/>
      <c r="B313" s="265"/>
      <c r="C313" s="266"/>
      <c r="D313" s="256" t="s">
        <v>169</v>
      </c>
      <c r="E313" s="267" t="s">
        <v>1</v>
      </c>
      <c r="F313" s="268" t="s">
        <v>82</v>
      </c>
      <c r="G313" s="266"/>
      <c r="H313" s="269">
        <v>1</v>
      </c>
      <c r="I313" s="270"/>
      <c r="J313" s="266"/>
      <c r="K313" s="266"/>
      <c r="L313" s="271"/>
      <c r="M313" s="272"/>
      <c r="N313" s="273"/>
      <c r="O313" s="273"/>
      <c r="P313" s="273"/>
      <c r="Q313" s="273"/>
      <c r="R313" s="273"/>
      <c r="S313" s="273"/>
      <c r="T313" s="27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5" t="s">
        <v>169</v>
      </c>
      <c r="AU313" s="275" t="s">
        <v>137</v>
      </c>
      <c r="AV313" s="14" t="s">
        <v>137</v>
      </c>
      <c r="AW313" s="14" t="s">
        <v>30</v>
      </c>
      <c r="AX313" s="14" t="s">
        <v>75</v>
      </c>
      <c r="AY313" s="275" t="s">
        <v>159</v>
      </c>
    </row>
    <row r="314" s="13" customFormat="1">
      <c r="A314" s="13"/>
      <c r="B314" s="254"/>
      <c r="C314" s="255"/>
      <c r="D314" s="256" t="s">
        <v>169</v>
      </c>
      <c r="E314" s="257" t="s">
        <v>1</v>
      </c>
      <c r="F314" s="258" t="s">
        <v>289</v>
      </c>
      <c r="G314" s="255"/>
      <c r="H314" s="257" t="s">
        <v>1</v>
      </c>
      <c r="I314" s="259"/>
      <c r="J314" s="255"/>
      <c r="K314" s="255"/>
      <c r="L314" s="260"/>
      <c r="M314" s="261"/>
      <c r="N314" s="262"/>
      <c r="O314" s="262"/>
      <c r="P314" s="262"/>
      <c r="Q314" s="262"/>
      <c r="R314" s="262"/>
      <c r="S314" s="262"/>
      <c r="T314" s="26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4" t="s">
        <v>169</v>
      </c>
      <c r="AU314" s="264" t="s">
        <v>137</v>
      </c>
      <c r="AV314" s="13" t="s">
        <v>82</v>
      </c>
      <c r="AW314" s="13" t="s">
        <v>30</v>
      </c>
      <c r="AX314" s="13" t="s">
        <v>75</v>
      </c>
      <c r="AY314" s="264" t="s">
        <v>159</v>
      </c>
    </row>
    <row r="315" s="14" customFormat="1">
      <c r="A315" s="14"/>
      <c r="B315" s="265"/>
      <c r="C315" s="266"/>
      <c r="D315" s="256" t="s">
        <v>169</v>
      </c>
      <c r="E315" s="267" t="s">
        <v>1</v>
      </c>
      <c r="F315" s="268" t="s">
        <v>82</v>
      </c>
      <c r="G315" s="266"/>
      <c r="H315" s="269">
        <v>1</v>
      </c>
      <c r="I315" s="270"/>
      <c r="J315" s="266"/>
      <c r="K315" s="266"/>
      <c r="L315" s="271"/>
      <c r="M315" s="272"/>
      <c r="N315" s="273"/>
      <c r="O315" s="273"/>
      <c r="P315" s="273"/>
      <c r="Q315" s="273"/>
      <c r="R315" s="273"/>
      <c r="S315" s="273"/>
      <c r="T315" s="27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75" t="s">
        <v>169</v>
      </c>
      <c r="AU315" s="275" t="s">
        <v>137</v>
      </c>
      <c r="AV315" s="14" t="s">
        <v>137</v>
      </c>
      <c r="AW315" s="14" t="s">
        <v>30</v>
      </c>
      <c r="AX315" s="14" t="s">
        <v>75</v>
      </c>
      <c r="AY315" s="275" t="s">
        <v>159</v>
      </c>
    </row>
    <row r="316" s="15" customFormat="1">
      <c r="A316" s="15"/>
      <c r="B316" s="276"/>
      <c r="C316" s="277"/>
      <c r="D316" s="256" t="s">
        <v>169</v>
      </c>
      <c r="E316" s="278" t="s">
        <v>1</v>
      </c>
      <c r="F316" s="279" t="s">
        <v>187</v>
      </c>
      <c r="G316" s="277"/>
      <c r="H316" s="280">
        <v>2</v>
      </c>
      <c r="I316" s="281"/>
      <c r="J316" s="277"/>
      <c r="K316" s="277"/>
      <c r="L316" s="282"/>
      <c r="M316" s="283"/>
      <c r="N316" s="284"/>
      <c r="O316" s="284"/>
      <c r="P316" s="284"/>
      <c r="Q316" s="284"/>
      <c r="R316" s="284"/>
      <c r="S316" s="284"/>
      <c r="T316" s="28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86" t="s">
        <v>169</v>
      </c>
      <c r="AU316" s="286" t="s">
        <v>137</v>
      </c>
      <c r="AV316" s="15" t="s">
        <v>167</v>
      </c>
      <c r="AW316" s="15" t="s">
        <v>30</v>
      </c>
      <c r="AX316" s="15" t="s">
        <v>82</v>
      </c>
      <c r="AY316" s="286" t="s">
        <v>159</v>
      </c>
    </row>
    <row r="317" s="12" customFormat="1" ht="22.8" customHeight="1">
      <c r="A317" s="12"/>
      <c r="B317" s="225"/>
      <c r="C317" s="226"/>
      <c r="D317" s="227" t="s">
        <v>74</v>
      </c>
      <c r="E317" s="239" t="s">
        <v>277</v>
      </c>
      <c r="F317" s="239" t="s">
        <v>295</v>
      </c>
      <c r="G317" s="226"/>
      <c r="H317" s="226"/>
      <c r="I317" s="229"/>
      <c r="J317" s="240">
        <f>BK317</f>
        <v>0</v>
      </c>
      <c r="K317" s="226"/>
      <c r="L317" s="231"/>
      <c r="M317" s="232"/>
      <c r="N317" s="233"/>
      <c r="O317" s="233"/>
      <c r="P317" s="234">
        <f>SUM(P318:P426)</f>
        <v>0</v>
      </c>
      <c r="Q317" s="233"/>
      <c r="R317" s="234">
        <f>SUM(R318:R426)</f>
        <v>0.01059389</v>
      </c>
      <c r="S317" s="233"/>
      <c r="T317" s="235">
        <f>SUM(T318:T426)</f>
        <v>2.6316880000000005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36" t="s">
        <v>82</v>
      </c>
      <c r="AT317" s="237" t="s">
        <v>74</v>
      </c>
      <c r="AU317" s="237" t="s">
        <v>82</v>
      </c>
      <c r="AY317" s="236" t="s">
        <v>159</v>
      </c>
      <c r="BK317" s="238">
        <f>SUM(BK318:BK426)</f>
        <v>0</v>
      </c>
    </row>
    <row r="318" s="2" customFormat="1" ht="33" customHeight="1">
      <c r="A318" s="40"/>
      <c r="B318" s="41"/>
      <c r="C318" s="241" t="s">
        <v>296</v>
      </c>
      <c r="D318" s="241" t="s">
        <v>163</v>
      </c>
      <c r="E318" s="242" t="s">
        <v>297</v>
      </c>
      <c r="F318" s="243" t="s">
        <v>298</v>
      </c>
      <c r="G318" s="244" t="s">
        <v>166</v>
      </c>
      <c r="H318" s="245">
        <v>62.317</v>
      </c>
      <c r="I318" s="246"/>
      <c r="J318" s="247">
        <f>ROUND(I318*H318,2)</f>
        <v>0</v>
      </c>
      <c r="K318" s="248"/>
      <c r="L318" s="43"/>
      <c r="M318" s="249" t="s">
        <v>1</v>
      </c>
      <c r="N318" s="250" t="s">
        <v>41</v>
      </c>
      <c r="O318" s="93"/>
      <c r="P318" s="251">
        <f>O318*H318</f>
        <v>0</v>
      </c>
      <c r="Q318" s="251">
        <v>0.00012999999999999999</v>
      </c>
      <c r="R318" s="251">
        <f>Q318*H318</f>
        <v>0.0081012099999999993</v>
      </c>
      <c r="S318" s="251">
        <v>0</v>
      </c>
      <c r="T318" s="252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53" t="s">
        <v>167</v>
      </c>
      <c r="AT318" s="253" t="s">
        <v>163</v>
      </c>
      <c r="AU318" s="253" t="s">
        <v>137</v>
      </c>
      <c r="AY318" s="17" t="s">
        <v>159</v>
      </c>
      <c r="BE318" s="141">
        <f>IF(N318="základní",J318,0)</f>
        <v>0</v>
      </c>
      <c r="BF318" s="141">
        <f>IF(N318="snížená",J318,0)</f>
        <v>0</v>
      </c>
      <c r="BG318" s="141">
        <f>IF(N318="zákl. přenesená",J318,0)</f>
        <v>0</v>
      </c>
      <c r="BH318" s="141">
        <f>IF(N318="sníž. přenesená",J318,0)</f>
        <v>0</v>
      </c>
      <c r="BI318" s="141">
        <f>IF(N318="nulová",J318,0)</f>
        <v>0</v>
      </c>
      <c r="BJ318" s="17" t="s">
        <v>137</v>
      </c>
      <c r="BK318" s="141">
        <f>ROUND(I318*H318,2)</f>
        <v>0</v>
      </c>
      <c r="BL318" s="17" t="s">
        <v>167</v>
      </c>
      <c r="BM318" s="253" t="s">
        <v>299</v>
      </c>
    </row>
    <row r="319" s="13" customFormat="1">
      <c r="A319" s="13"/>
      <c r="B319" s="254"/>
      <c r="C319" s="255"/>
      <c r="D319" s="256" t="s">
        <v>169</v>
      </c>
      <c r="E319" s="257" t="s">
        <v>1</v>
      </c>
      <c r="F319" s="258" t="s">
        <v>199</v>
      </c>
      <c r="G319" s="255"/>
      <c r="H319" s="257" t="s">
        <v>1</v>
      </c>
      <c r="I319" s="259"/>
      <c r="J319" s="255"/>
      <c r="K319" s="255"/>
      <c r="L319" s="260"/>
      <c r="M319" s="261"/>
      <c r="N319" s="262"/>
      <c r="O319" s="262"/>
      <c r="P319" s="262"/>
      <c r="Q319" s="262"/>
      <c r="R319" s="262"/>
      <c r="S319" s="262"/>
      <c r="T319" s="26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4" t="s">
        <v>169</v>
      </c>
      <c r="AU319" s="264" t="s">
        <v>137</v>
      </c>
      <c r="AV319" s="13" t="s">
        <v>82</v>
      </c>
      <c r="AW319" s="13" t="s">
        <v>30</v>
      </c>
      <c r="AX319" s="13" t="s">
        <v>75</v>
      </c>
      <c r="AY319" s="264" t="s">
        <v>159</v>
      </c>
    </row>
    <row r="320" s="14" customFormat="1">
      <c r="A320" s="14"/>
      <c r="B320" s="265"/>
      <c r="C320" s="266"/>
      <c r="D320" s="256" t="s">
        <v>169</v>
      </c>
      <c r="E320" s="267" t="s">
        <v>1</v>
      </c>
      <c r="F320" s="268" t="s">
        <v>200</v>
      </c>
      <c r="G320" s="266"/>
      <c r="H320" s="269">
        <v>8.5660000000000007</v>
      </c>
      <c r="I320" s="270"/>
      <c r="J320" s="266"/>
      <c r="K320" s="266"/>
      <c r="L320" s="271"/>
      <c r="M320" s="272"/>
      <c r="N320" s="273"/>
      <c r="O320" s="273"/>
      <c r="P320" s="273"/>
      <c r="Q320" s="273"/>
      <c r="R320" s="273"/>
      <c r="S320" s="273"/>
      <c r="T320" s="27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5" t="s">
        <v>169</v>
      </c>
      <c r="AU320" s="275" t="s">
        <v>137</v>
      </c>
      <c r="AV320" s="14" t="s">
        <v>137</v>
      </c>
      <c r="AW320" s="14" t="s">
        <v>30</v>
      </c>
      <c r="AX320" s="14" t="s">
        <v>75</v>
      </c>
      <c r="AY320" s="275" t="s">
        <v>159</v>
      </c>
    </row>
    <row r="321" s="13" customFormat="1">
      <c r="A321" s="13"/>
      <c r="B321" s="254"/>
      <c r="C321" s="255"/>
      <c r="D321" s="256" t="s">
        <v>169</v>
      </c>
      <c r="E321" s="257" t="s">
        <v>1</v>
      </c>
      <c r="F321" s="258" t="s">
        <v>201</v>
      </c>
      <c r="G321" s="255"/>
      <c r="H321" s="257" t="s">
        <v>1</v>
      </c>
      <c r="I321" s="259"/>
      <c r="J321" s="255"/>
      <c r="K321" s="255"/>
      <c r="L321" s="260"/>
      <c r="M321" s="261"/>
      <c r="N321" s="262"/>
      <c r="O321" s="262"/>
      <c r="P321" s="262"/>
      <c r="Q321" s="262"/>
      <c r="R321" s="262"/>
      <c r="S321" s="262"/>
      <c r="T321" s="26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4" t="s">
        <v>169</v>
      </c>
      <c r="AU321" s="264" t="s">
        <v>137</v>
      </c>
      <c r="AV321" s="13" t="s">
        <v>82</v>
      </c>
      <c r="AW321" s="13" t="s">
        <v>30</v>
      </c>
      <c r="AX321" s="13" t="s">
        <v>75</v>
      </c>
      <c r="AY321" s="264" t="s">
        <v>159</v>
      </c>
    </row>
    <row r="322" s="14" customFormat="1">
      <c r="A322" s="14"/>
      <c r="B322" s="265"/>
      <c r="C322" s="266"/>
      <c r="D322" s="256" t="s">
        <v>169</v>
      </c>
      <c r="E322" s="267" t="s">
        <v>1</v>
      </c>
      <c r="F322" s="268" t="s">
        <v>202</v>
      </c>
      <c r="G322" s="266"/>
      <c r="H322" s="269">
        <v>15.433</v>
      </c>
      <c r="I322" s="270"/>
      <c r="J322" s="266"/>
      <c r="K322" s="266"/>
      <c r="L322" s="271"/>
      <c r="M322" s="272"/>
      <c r="N322" s="273"/>
      <c r="O322" s="273"/>
      <c r="P322" s="273"/>
      <c r="Q322" s="273"/>
      <c r="R322" s="273"/>
      <c r="S322" s="273"/>
      <c r="T322" s="27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5" t="s">
        <v>169</v>
      </c>
      <c r="AU322" s="275" t="s">
        <v>137</v>
      </c>
      <c r="AV322" s="14" t="s">
        <v>137</v>
      </c>
      <c r="AW322" s="14" t="s">
        <v>30</v>
      </c>
      <c r="AX322" s="14" t="s">
        <v>75</v>
      </c>
      <c r="AY322" s="275" t="s">
        <v>159</v>
      </c>
    </row>
    <row r="323" s="13" customFormat="1">
      <c r="A323" s="13"/>
      <c r="B323" s="254"/>
      <c r="C323" s="255"/>
      <c r="D323" s="256" t="s">
        <v>169</v>
      </c>
      <c r="E323" s="257" t="s">
        <v>1</v>
      </c>
      <c r="F323" s="258" t="s">
        <v>203</v>
      </c>
      <c r="G323" s="255"/>
      <c r="H323" s="257" t="s">
        <v>1</v>
      </c>
      <c r="I323" s="259"/>
      <c r="J323" s="255"/>
      <c r="K323" s="255"/>
      <c r="L323" s="260"/>
      <c r="M323" s="261"/>
      <c r="N323" s="262"/>
      <c r="O323" s="262"/>
      <c r="P323" s="262"/>
      <c r="Q323" s="262"/>
      <c r="R323" s="262"/>
      <c r="S323" s="262"/>
      <c r="T323" s="26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4" t="s">
        <v>169</v>
      </c>
      <c r="AU323" s="264" t="s">
        <v>137</v>
      </c>
      <c r="AV323" s="13" t="s">
        <v>82</v>
      </c>
      <c r="AW323" s="13" t="s">
        <v>30</v>
      </c>
      <c r="AX323" s="13" t="s">
        <v>75</v>
      </c>
      <c r="AY323" s="264" t="s">
        <v>159</v>
      </c>
    </row>
    <row r="324" s="14" customFormat="1">
      <c r="A324" s="14"/>
      <c r="B324" s="265"/>
      <c r="C324" s="266"/>
      <c r="D324" s="256" t="s">
        <v>169</v>
      </c>
      <c r="E324" s="267" t="s">
        <v>1</v>
      </c>
      <c r="F324" s="268" t="s">
        <v>204</v>
      </c>
      <c r="G324" s="266"/>
      <c r="H324" s="269">
        <v>1.6770000000000001</v>
      </c>
      <c r="I324" s="270"/>
      <c r="J324" s="266"/>
      <c r="K324" s="266"/>
      <c r="L324" s="271"/>
      <c r="M324" s="272"/>
      <c r="N324" s="273"/>
      <c r="O324" s="273"/>
      <c r="P324" s="273"/>
      <c r="Q324" s="273"/>
      <c r="R324" s="273"/>
      <c r="S324" s="273"/>
      <c r="T324" s="27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75" t="s">
        <v>169</v>
      </c>
      <c r="AU324" s="275" t="s">
        <v>137</v>
      </c>
      <c r="AV324" s="14" t="s">
        <v>137</v>
      </c>
      <c r="AW324" s="14" t="s">
        <v>30</v>
      </c>
      <c r="AX324" s="14" t="s">
        <v>75</v>
      </c>
      <c r="AY324" s="275" t="s">
        <v>159</v>
      </c>
    </row>
    <row r="325" s="13" customFormat="1">
      <c r="A325" s="13"/>
      <c r="B325" s="254"/>
      <c r="C325" s="255"/>
      <c r="D325" s="256" t="s">
        <v>169</v>
      </c>
      <c r="E325" s="257" t="s">
        <v>1</v>
      </c>
      <c r="F325" s="258" t="s">
        <v>205</v>
      </c>
      <c r="G325" s="255"/>
      <c r="H325" s="257" t="s">
        <v>1</v>
      </c>
      <c r="I325" s="259"/>
      <c r="J325" s="255"/>
      <c r="K325" s="255"/>
      <c r="L325" s="260"/>
      <c r="M325" s="261"/>
      <c r="N325" s="262"/>
      <c r="O325" s="262"/>
      <c r="P325" s="262"/>
      <c r="Q325" s="262"/>
      <c r="R325" s="262"/>
      <c r="S325" s="262"/>
      <c r="T325" s="26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4" t="s">
        <v>169</v>
      </c>
      <c r="AU325" s="264" t="s">
        <v>137</v>
      </c>
      <c r="AV325" s="13" t="s">
        <v>82</v>
      </c>
      <c r="AW325" s="13" t="s">
        <v>30</v>
      </c>
      <c r="AX325" s="13" t="s">
        <v>75</v>
      </c>
      <c r="AY325" s="264" t="s">
        <v>159</v>
      </c>
    </row>
    <row r="326" s="14" customFormat="1">
      <c r="A326" s="14"/>
      <c r="B326" s="265"/>
      <c r="C326" s="266"/>
      <c r="D326" s="256" t="s">
        <v>169</v>
      </c>
      <c r="E326" s="267" t="s">
        <v>1</v>
      </c>
      <c r="F326" s="268" t="s">
        <v>206</v>
      </c>
      <c r="G326" s="266"/>
      <c r="H326" s="269">
        <v>2.9249999999999998</v>
      </c>
      <c r="I326" s="270"/>
      <c r="J326" s="266"/>
      <c r="K326" s="266"/>
      <c r="L326" s="271"/>
      <c r="M326" s="272"/>
      <c r="N326" s="273"/>
      <c r="O326" s="273"/>
      <c r="P326" s="273"/>
      <c r="Q326" s="273"/>
      <c r="R326" s="273"/>
      <c r="S326" s="273"/>
      <c r="T326" s="27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5" t="s">
        <v>169</v>
      </c>
      <c r="AU326" s="275" t="s">
        <v>137</v>
      </c>
      <c r="AV326" s="14" t="s">
        <v>137</v>
      </c>
      <c r="AW326" s="14" t="s">
        <v>30</v>
      </c>
      <c r="AX326" s="14" t="s">
        <v>75</v>
      </c>
      <c r="AY326" s="275" t="s">
        <v>159</v>
      </c>
    </row>
    <row r="327" s="13" customFormat="1">
      <c r="A327" s="13"/>
      <c r="B327" s="254"/>
      <c r="C327" s="255"/>
      <c r="D327" s="256" t="s">
        <v>169</v>
      </c>
      <c r="E327" s="257" t="s">
        <v>1</v>
      </c>
      <c r="F327" s="258" t="s">
        <v>207</v>
      </c>
      <c r="G327" s="255"/>
      <c r="H327" s="257" t="s">
        <v>1</v>
      </c>
      <c r="I327" s="259"/>
      <c r="J327" s="255"/>
      <c r="K327" s="255"/>
      <c r="L327" s="260"/>
      <c r="M327" s="261"/>
      <c r="N327" s="262"/>
      <c r="O327" s="262"/>
      <c r="P327" s="262"/>
      <c r="Q327" s="262"/>
      <c r="R327" s="262"/>
      <c r="S327" s="262"/>
      <c r="T327" s="26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4" t="s">
        <v>169</v>
      </c>
      <c r="AU327" s="264" t="s">
        <v>137</v>
      </c>
      <c r="AV327" s="13" t="s">
        <v>82</v>
      </c>
      <c r="AW327" s="13" t="s">
        <v>30</v>
      </c>
      <c r="AX327" s="13" t="s">
        <v>75</v>
      </c>
      <c r="AY327" s="264" t="s">
        <v>159</v>
      </c>
    </row>
    <row r="328" s="14" customFormat="1">
      <c r="A328" s="14"/>
      <c r="B328" s="265"/>
      <c r="C328" s="266"/>
      <c r="D328" s="256" t="s">
        <v>169</v>
      </c>
      <c r="E328" s="267" t="s">
        <v>1</v>
      </c>
      <c r="F328" s="268" t="s">
        <v>208</v>
      </c>
      <c r="G328" s="266"/>
      <c r="H328" s="269">
        <v>13.327</v>
      </c>
      <c r="I328" s="270"/>
      <c r="J328" s="266"/>
      <c r="K328" s="266"/>
      <c r="L328" s="271"/>
      <c r="M328" s="272"/>
      <c r="N328" s="273"/>
      <c r="O328" s="273"/>
      <c r="P328" s="273"/>
      <c r="Q328" s="273"/>
      <c r="R328" s="273"/>
      <c r="S328" s="273"/>
      <c r="T328" s="27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5" t="s">
        <v>169</v>
      </c>
      <c r="AU328" s="275" t="s">
        <v>137</v>
      </c>
      <c r="AV328" s="14" t="s">
        <v>137</v>
      </c>
      <c r="AW328" s="14" t="s">
        <v>30</v>
      </c>
      <c r="AX328" s="14" t="s">
        <v>75</v>
      </c>
      <c r="AY328" s="275" t="s">
        <v>159</v>
      </c>
    </row>
    <row r="329" s="13" customFormat="1">
      <c r="A329" s="13"/>
      <c r="B329" s="254"/>
      <c r="C329" s="255"/>
      <c r="D329" s="256" t="s">
        <v>169</v>
      </c>
      <c r="E329" s="257" t="s">
        <v>1</v>
      </c>
      <c r="F329" s="258" t="s">
        <v>209</v>
      </c>
      <c r="G329" s="255"/>
      <c r="H329" s="257" t="s">
        <v>1</v>
      </c>
      <c r="I329" s="259"/>
      <c r="J329" s="255"/>
      <c r="K329" s="255"/>
      <c r="L329" s="260"/>
      <c r="M329" s="261"/>
      <c r="N329" s="262"/>
      <c r="O329" s="262"/>
      <c r="P329" s="262"/>
      <c r="Q329" s="262"/>
      <c r="R329" s="262"/>
      <c r="S329" s="262"/>
      <c r="T329" s="26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4" t="s">
        <v>169</v>
      </c>
      <c r="AU329" s="264" t="s">
        <v>137</v>
      </c>
      <c r="AV329" s="13" t="s">
        <v>82</v>
      </c>
      <c r="AW329" s="13" t="s">
        <v>30</v>
      </c>
      <c r="AX329" s="13" t="s">
        <v>75</v>
      </c>
      <c r="AY329" s="264" t="s">
        <v>159</v>
      </c>
    </row>
    <row r="330" s="14" customFormat="1">
      <c r="A330" s="14"/>
      <c r="B330" s="265"/>
      <c r="C330" s="266"/>
      <c r="D330" s="256" t="s">
        <v>169</v>
      </c>
      <c r="E330" s="267" t="s">
        <v>1</v>
      </c>
      <c r="F330" s="268" t="s">
        <v>210</v>
      </c>
      <c r="G330" s="266"/>
      <c r="H330" s="269">
        <v>20.388999999999999</v>
      </c>
      <c r="I330" s="270"/>
      <c r="J330" s="266"/>
      <c r="K330" s="266"/>
      <c r="L330" s="271"/>
      <c r="M330" s="272"/>
      <c r="N330" s="273"/>
      <c r="O330" s="273"/>
      <c r="P330" s="273"/>
      <c r="Q330" s="273"/>
      <c r="R330" s="273"/>
      <c r="S330" s="273"/>
      <c r="T330" s="27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5" t="s">
        <v>169</v>
      </c>
      <c r="AU330" s="275" t="s">
        <v>137</v>
      </c>
      <c r="AV330" s="14" t="s">
        <v>137</v>
      </c>
      <c r="AW330" s="14" t="s">
        <v>30</v>
      </c>
      <c r="AX330" s="14" t="s">
        <v>75</v>
      </c>
      <c r="AY330" s="275" t="s">
        <v>159</v>
      </c>
    </row>
    <row r="331" s="15" customFormat="1">
      <c r="A331" s="15"/>
      <c r="B331" s="276"/>
      <c r="C331" s="277"/>
      <c r="D331" s="256" t="s">
        <v>169</v>
      </c>
      <c r="E331" s="278" t="s">
        <v>1</v>
      </c>
      <c r="F331" s="279" t="s">
        <v>187</v>
      </c>
      <c r="G331" s="277"/>
      <c r="H331" s="280">
        <v>62.317</v>
      </c>
      <c r="I331" s="281"/>
      <c r="J331" s="277"/>
      <c r="K331" s="277"/>
      <c r="L331" s="282"/>
      <c r="M331" s="283"/>
      <c r="N331" s="284"/>
      <c r="O331" s="284"/>
      <c r="P331" s="284"/>
      <c r="Q331" s="284"/>
      <c r="R331" s="284"/>
      <c r="S331" s="284"/>
      <c r="T331" s="28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86" t="s">
        <v>169</v>
      </c>
      <c r="AU331" s="286" t="s">
        <v>137</v>
      </c>
      <c r="AV331" s="15" t="s">
        <v>167</v>
      </c>
      <c r="AW331" s="15" t="s">
        <v>30</v>
      </c>
      <c r="AX331" s="15" t="s">
        <v>82</v>
      </c>
      <c r="AY331" s="286" t="s">
        <v>159</v>
      </c>
    </row>
    <row r="332" s="2" customFormat="1" ht="21.75" customHeight="1">
      <c r="A332" s="40"/>
      <c r="B332" s="41"/>
      <c r="C332" s="241" t="s">
        <v>194</v>
      </c>
      <c r="D332" s="241" t="s">
        <v>163</v>
      </c>
      <c r="E332" s="242" t="s">
        <v>300</v>
      </c>
      <c r="F332" s="243" t="s">
        <v>301</v>
      </c>
      <c r="G332" s="244" t="s">
        <v>166</v>
      </c>
      <c r="H332" s="245">
        <v>62.317</v>
      </c>
      <c r="I332" s="246"/>
      <c r="J332" s="247">
        <f>ROUND(I332*H332,2)</f>
        <v>0</v>
      </c>
      <c r="K332" s="248"/>
      <c r="L332" s="43"/>
      <c r="M332" s="249" t="s">
        <v>1</v>
      </c>
      <c r="N332" s="250" t="s">
        <v>41</v>
      </c>
      <c r="O332" s="93"/>
      <c r="P332" s="251">
        <f>O332*H332</f>
        <v>0</v>
      </c>
      <c r="Q332" s="251">
        <v>4.0000000000000003E-05</v>
      </c>
      <c r="R332" s="251">
        <f>Q332*H332</f>
        <v>0.0024926800000000002</v>
      </c>
      <c r="S332" s="251">
        <v>0</v>
      </c>
      <c r="T332" s="252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53" t="s">
        <v>167</v>
      </c>
      <c r="AT332" s="253" t="s">
        <v>163</v>
      </c>
      <c r="AU332" s="253" t="s">
        <v>137</v>
      </c>
      <c r="AY332" s="17" t="s">
        <v>159</v>
      </c>
      <c r="BE332" s="141">
        <f>IF(N332="základní",J332,0)</f>
        <v>0</v>
      </c>
      <c r="BF332" s="141">
        <f>IF(N332="snížená",J332,0)</f>
        <v>0</v>
      </c>
      <c r="BG332" s="141">
        <f>IF(N332="zákl. přenesená",J332,0)</f>
        <v>0</v>
      </c>
      <c r="BH332" s="141">
        <f>IF(N332="sníž. přenesená",J332,0)</f>
        <v>0</v>
      </c>
      <c r="BI332" s="141">
        <f>IF(N332="nulová",J332,0)</f>
        <v>0</v>
      </c>
      <c r="BJ332" s="17" t="s">
        <v>137</v>
      </c>
      <c r="BK332" s="141">
        <f>ROUND(I332*H332,2)</f>
        <v>0</v>
      </c>
      <c r="BL332" s="17" t="s">
        <v>167</v>
      </c>
      <c r="BM332" s="253" t="s">
        <v>302</v>
      </c>
    </row>
    <row r="333" s="13" customFormat="1">
      <c r="A333" s="13"/>
      <c r="B333" s="254"/>
      <c r="C333" s="255"/>
      <c r="D333" s="256" t="s">
        <v>169</v>
      </c>
      <c r="E333" s="257" t="s">
        <v>1</v>
      </c>
      <c r="F333" s="258" t="s">
        <v>199</v>
      </c>
      <c r="G333" s="255"/>
      <c r="H333" s="257" t="s">
        <v>1</v>
      </c>
      <c r="I333" s="259"/>
      <c r="J333" s="255"/>
      <c r="K333" s="255"/>
      <c r="L333" s="260"/>
      <c r="M333" s="261"/>
      <c r="N333" s="262"/>
      <c r="O333" s="262"/>
      <c r="P333" s="262"/>
      <c r="Q333" s="262"/>
      <c r="R333" s="262"/>
      <c r="S333" s="262"/>
      <c r="T333" s="26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4" t="s">
        <v>169</v>
      </c>
      <c r="AU333" s="264" t="s">
        <v>137</v>
      </c>
      <c r="AV333" s="13" t="s">
        <v>82</v>
      </c>
      <c r="AW333" s="13" t="s">
        <v>30</v>
      </c>
      <c r="AX333" s="13" t="s">
        <v>75</v>
      </c>
      <c r="AY333" s="264" t="s">
        <v>159</v>
      </c>
    </row>
    <row r="334" s="14" customFormat="1">
      <c r="A334" s="14"/>
      <c r="B334" s="265"/>
      <c r="C334" s="266"/>
      <c r="D334" s="256" t="s">
        <v>169</v>
      </c>
      <c r="E334" s="267" t="s">
        <v>1</v>
      </c>
      <c r="F334" s="268" t="s">
        <v>200</v>
      </c>
      <c r="G334" s="266"/>
      <c r="H334" s="269">
        <v>8.5660000000000007</v>
      </c>
      <c r="I334" s="270"/>
      <c r="J334" s="266"/>
      <c r="K334" s="266"/>
      <c r="L334" s="271"/>
      <c r="M334" s="272"/>
      <c r="N334" s="273"/>
      <c r="O334" s="273"/>
      <c r="P334" s="273"/>
      <c r="Q334" s="273"/>
      <c r="R334" s="273"/>
      <c r="S334" s="273"/>
      <c r="T334" s="27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5" t="s">
        <v>169</v>
      </c>
      <c r="AU334" s="275" t="s">
        <v>137</v>
      </c>
      <c r="AV334" s="14" t="s">
        <v>137</v>
      </c>
      <c r="AW334" s="14" t="s">
        <v>30</v>
      </c>
      <c r="AX334" s="14" t="s">
        <v>75</v>
      </c>
      <c r="AY334" s="275" t="s">
        <v>159</v>
      </c>
    </row>
    <row r="335" s="13" customFormat="1">
      <c r="A335" s="13"/>
      <c r="B335" s="254"/>
      <c r="C335" s="255"/>
      <c r="D335" s="256" t="s">
        <v>169</v>
      </c>
      <c r="E335" s="257" t="s">
        <v>1</v>
      </c>
      <c r="F335" s="258" t="s">
        <v>201</v>
      </c>
      <c r="G335" s="255"/>
      <c r="H335" s="257" t="s">
        <v>1</v>
      </c>
      <c r="I335" s="259"/>
      <c r="J335" s="255"/>
      <c r="K335" s="255"/>
      <c r="L335" s="260"/>
      <c r="M335" s="261"/>
      <c r="N335" s="262"/>
      <c r="O335" s="262"/>
      <c r="P335" s="262"/>
      <c r="Q335" s="262"/>
      <c r="R335" s="262"/>
      <c r="S335" s="262"/>
      <c r="T335" s="26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4" t="s">
        <v>169</v>
      </c>
      <c r="AU335" s="264" t="s">
        <v>137</v>
      </c>
      <c r="AV335" s="13" t="s">
        <v>82</v>
      </c>
      <c r="AW335" s="13" t="s">
        <v>30</v>
      </c>
      <c r="AX335" s="13" t="s">
        <v>75</v>
      </c>
      <c r="AY335" s="264" t="s">
        <v>159</v>
      </c>
    </row>
    <row r="336" s="14" customFormat="1">
      <c r="A336" s="14"/>
      <c r="B336" s="265"/>
      <c r="C336" s="266"/>
      <c r="D336" s="256" t="s">
        <v>169</v>
      </c>
      <c r="E336" s="267" t="s">
        <v>1</v>
      </c>
      <c r="F336" s="268" t="s">
        <v>202</v>
      </c>
      <c r="G336" s="266"/>
      <c r="H336" s="269">
        <v>15.433</v>
      </c>
      <c r="I336" s="270"/>
      <c r="J336" s="266"/>
      <c r="K336" s="266"/>
      <c r="L336" s="271"/>
      <c r="M336" s="272"/>
      <c r="N336" s="273"/>
      <c r="O336" s="273"/>
      <c r="P336" s="273"/>
      <c r="Q336" s="273"/>
      <c r="R336" s="273"/>
      <c r="S336" s="273"/>
      <c r="T336" s="27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75" t="s">
        <v>169</v>
      </c>
      <c r="AU336" s="275" t="s">
        <v>137</v>
      </c>
      <c r="AV336" s="14" t="s">
        <v>137</v>
      </c>
      <c r="AW336" s="14" t="s">
        <v>30</v>
      </c>
      <c r="AX336" s="14" t="s">
        <v>75</v>
      </c>
      <c r="AY336" s="275" t="s">
        <v>159</v>
      </c>
    </row>
    <row r="337" s="13" customFormat="1">
      <c r="A337" s="13"/>
      <c r="B337" s="254"/>
      <c r="C337" s="255"/>
      <c r="D337" s="256" t="s">
        <v>169</v>
      </c>
      <c r="E337" s="257" t="s">
        <v>1</v>
      </c>
      <c r="F337" s="258" t="s">
        <v>203</v>
      </c>
      <c r="G337" s="255"/>
      <c r="H337" s="257" t="s">
        <v>1</v>
      </c>
      <c r="I337" s="259"/>
      <c r="J337" s="255"/>
      <c r="K337" s="255"/>
      <c r="L337" s="260"/>
      <c r="M337" s="261"/>
      <c r="N337" s="262"/>
      <c r="O337" s="262"/>
      <c r="P337" s="262"/>
      <c r="Q337" s="262"/>
      <c r="R337" s="262"/>
      <c r="S337" s="262"/>
      <c r="T337" s="26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4" t="s">
        <v>169</v>
      </c>
      <c r="AU337" s="264" t="s">
        <v>137</v>
      </c>
      <c r="AV337" s="13" t="s">
        <v>82</v>
      </c>
      <c r="AW337" s="13" t="s">
        <v>30</v>
      </c>
      <c r="AX337" s="13" t="s">
        <v>75</v>
      </c>
      <c r="AY337" s="264" t="s">
        <v>159</v>
      </c>
    </row>
    <row r="338" s="14" customFormat="1">
      <c r="A338" s="14"/>
      <c r="B338" s="265"/>
      <c r="C338" s="266"/>
      <c r="D338" s="256" t="s">
        <v>169</v>
      </c>
      <c r="E338" s="267" t="s">
        <v>1</v>
      </c>
      <c r="F338" s="268" t="s">
        <v>204</v>
      </c>
      <c r="G338" s="266"/>
      <c r="H338" s="269">
        <v>1.6770000000000001</v>
      </c>
      <c r="I338" s="270"/>
      <c r="J338" s="266"/>
      <c r="K338" s="266"/>
      <c r="L338" s="271"/>
      <c r="M338" s="272"/>
      <c r="N338" s="273"/>
      <c r="O338" s="273"/>
      <c r="P338" s="273"/>
      <c r="Q338" s="273"/>
      <c r="R338" s="273"/>
      <c r="S338" s="273"/>
      <c r="T338" s="27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75" t="s">
        <v>169</v>
      </c>
      <c r="AU338" s="275" t="s">
        <v>137</v>
      </c>
      <c r="AV338" s="14" t="s">
        <v>137</v>
      </c>
      <c r="AW338" s="14" t="s">
        <v>30</v>
      </c>
      <c r="AX338" s="14" t="s">
        <v>75</v>
      </c>
      <c r="AY338" s="275" t="s">
        <v>159</v>
      </c>
    </row>
    <row r="339" s="13" customFormat="1">
      <c r="A339" s="13"/>
      <c r="B339" s="254"/>
      <c r="C339" s="255"/>
      <c r="D339" s="256" t="s">
        <v>169</v>
      </c>
      <c r="E339" s="257" t="s">
        <v>1</v>
      </c>
      <c r="F339" s="258" t="s">
        <v>205</v>
      </c>
      <c r="G339" s="255"/>
      <c r="H339" s="257" t="s">
        <v>1</v>
      </c>
      <c r="I339" s="259"/>
      <c r="J339" s="255"/>
      <c r="K339" s="255"/>
      <c r="L339" s="260"/>
      <c r="M339" s="261"/>
      <c r="N339" s="262"/>
      <c r="O339" s="262"/>
      <c r="P339" s="262"/>
      <c r="Q339" s="262"/>
      <c r="R339" s="262"/>
      <c r="S339" s="262"/>
      <c r="T339" s="26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4" t="s">
        <v>169</v>
      </c>
      <c r="AU339" s="264" t="s">
        <v>137</v>
      </c>
      <c r="AV339" s="13" t="s">
        <v>82</v>
      </c>
      <c r="AW339" s="13" t="s">
        <v>30</v>
      </c>
      <c r="AX339" s="13" t="s">
        <v>75</v>
      </c>
      <c r="AY339" s="264" t="s">
        <v>159</v>
      </c>
    </row>
    <row r="340" s="14" customFormat="1">
      <c r="A340" s="14"/>
      <c r="B340" s="265"/>
      <c r="C340" s="266"/>
      <c r="D340" s="256" t="s">
        <v>169</v>
      </c>
      <c r="E340" s="267" t="s">
        <v>1</v>
      </c>
      <c r="F340" s="268" t="s">
        <v>206</v>
      </c>
      <c r="G340" s="266"/>
      <c r="H340" s="269">
        <v>2.9249999999999998</v>
      </c>
      <c r="I340" s="270"/>
      <c r="J340" s="266"/>
      <c r="K340" s="266"/>
      <c r="L340" s="271"/>
      <c r="M340" s="272"/>
      <c r="N340" s="273"/>
      <c r="O340" s="273"/>
      <c r="P340" s="273"/>
      <c r="Q340" s="273"/>
      <c r="R340" s="273"/>
      <c r="S340" s="273"/>
      <c r="T340" s="27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5" t="s">
        <v>169</v>
      </c>
      <c r="AU340" s="275" t="s">
        <v>137</v>
      </c>
      <c r="AV340" s="14" t="s">
        <v>137</v>
      </c>
      <c r="AW340" s="14" t="s">
        <v>30</v>
      </c>
      <c r="AX340" s="14" t="s">
        <v>75</v>
      </c>
      <c r="AY340" s="275" t="s">
        <v>159</v>
      </c>
    </row>
    <row r="341" s="13" customFormat="1">
      <c r="A341" s="13"/>
      <c r="B341" s="254"/>
      <c r="C341" s="255"/>
      <c r="D341" s="256" t="s">
        <v>169</v>
      </c>
      <c r="E341" s="257" t="s">
        <v>1</v>
      </c>
      <c r="F341" s="258" t="s">
        <v>207</v>
      </c>
      <c r="G341" s="255"/>
      <c r="H341" s="257" t="s">
        <v>1</v>
      </c>
      <c r="I341" s="259"/>
      <c r="J341" s="255"/>
      <c r="K341" s="255"/>
      <c r="L341" s="260"/>
      <c r="M341" s="261"/>
      <c r="N341" s="262"/>
      <c r="O341" s="262"/>
      <c r="P341" s="262"/>
      <c r="Q341" s="262"/>
      <c r="R341" s="262"/>
      <c r="S341" s="262"/>
      <c r="T341" s="26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4" t="s">
        <v>169</v>
      </c>
      <c r="AU341" s="264" t="s">
        <v>137</v>
      </c>
      <c r="AV341" s="13" t="s">
        <v>82</v>
      </c>
      <c r="AW341" s="13" t="s">
        <v>30</v>
      </c>
      <c r="AX341" s="13" t="s">
        <v>75</v>
      </c>
      <c r="AY341" s="264" t="s">
        <v>159</v>
      </c>
    </row>
    <row r="342" s="14" customFormat="1">
      <c r="A342" s="14"/>
      <c r="B342" s="265"/>
      <c r="C342" s="266"/>
      <c r="D342" s="256" t="s">
        <v>169</v>
      </c>
      <c r="E342" s="267" t="s">
        <v>1</v>
      </c>
      <c r="F342" s="268" t="s">
        <v>208</v>
      </c>
      <c r="G342" s="266"/>
      <c r="H342" s="269">
        <v>13.327</v>
      </c>
      <c r="I342" s="270"/>
      <c r="J342" s="266"/>
      <c r="K342" s="266"/>
      <c r="L342" s="271"/>
      <c r="M342" s="272"/>
      <c r="N342" s="273"/>
      <c r="O342" s="273"/>
      <c r="P342" s="273"/>
      <c r="Q342" s="273"/>
      <c r="R342" s="273"/>
      <c r="S342" s="273"/>
      <c r="T342" s="27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75" t="s">
        <v>169</v>
      </c>
      <c r="AU342" s="275" t="s">
        <v>137</v>
      </c>
      <c r="AV342" s="14" t="s">
        <v>137</v>
      </c>
      <c r="AW342" s="14" t="s">
        <v>30</v>
      </c>
      <c r="AX342" s="14" t="s">
        <v>75</v>
      </c>
      <c r="AY342" s="275" t="s">
        <v>159</v>
      </c>
    </row>
    <row r="343" s="13" customFormat="1">
      <c r="A343" s="13"/>
      <c r="B343" s="254"/>
      <c r="C343" s="255"/>
      <c r="D343" s="256" t="s">
        <v>169</v>
      </c>
      <c r="E343" s="257" t="s">
        <v>1</v>
      </c>
      <c r="F343" s="258" t="s">
        <v>209</v>
      </c>
      <c r="G343" s="255"/>
      <c r="H343" s="257" t="s">
        <v>1</v>
      </c>
      <c r="I343" s="259"/>
      <c r="J343" s="255"/>
      <c r="K343" s="255"/>
      <c r="L343" s="260"/>
      <c r="M343" s="261"/>
      <c r="N343" s="262"/>
      <c r="O343" s="262"/>
      <c r="P343" s="262"/>
      <c r="Q343" s="262"/>
      <c r="R343" s="262"/>
      <c r="S343" s="262"/>
      <c r="T343" s="26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4" t="s">
        <v>169</v>
      </c>
      <c r="AU343" s="264" t="s">
        <v>137</v>
      </c>
      <c r="AV343" s="13" t="s">
        <v>82</v>
      </c>
      <c r="AW343" s="13" t="s">
        <v>30</v>
      </c>
      <c r="AX343" s="13" t="s">
        <v>75</v>
      </c>
      <c r="AY343" s="264" t="s">
        <v>159</v>
      </c>
    </row>
    <row r="344" s="14" customFormat="1">
      <c r="A344" s="14"/>
      <c r="B344" s="265"/>
      <c r="C344" s="266"/>
      <c r="D344" s="256" t="s">
        <v>169</v>
      </c>
      <c r="E344" s="267" t="s">
        <v>1</v>
      </c>
      <c r="F344" s="268" t="s">
        <v>210</v>
      </c>
      <c r="G344" s="266"/>
      <c r="H344" s="269">
        <v>20.388999999999999</v>
      </c>
      <c r="I344" s="270"/>
      <c r="J344" s="266"/>
      <c r="K344" s="266"/>
      <c r="L344" s="271"/>
      <c r="M344" s="272"/>
      <c r="N344" s="273"/>
      <c r="O344" s="273"/>
      <c r="P344" s="273"/>
      <c r="Q344" s="273"/>
      <c r="R344" s="273"/>
      <c r="S344" s="273"/>
      <c r="T344" s="27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5" t="s">
        <v>169</v>
      </c>
      <c r="AU344" s="275" t="s">
        <v>137</v>
      </c>
      <c r="AV344" s="14" t="s">
        <v>137</v>
      </c>
      <c r="AW344" s="14" t="s">
        <v>30</v>
      </c>
      <c r="AX344" s="14" t="s">
        <v>75</v>
      </c>
      <c r="AY344" s="275" t="s">
        <v>159</v>
      </c>
    </row>
    <row r="345" s="15" customFormat="1">
      <c r="A345" s="15"/>
      <c r="B345" s="276"/>
      <c r="C345" s="277"/>
      <c r="D345" s="256" t="s">
        <v>169</v>
      </c>
      <c r="E345" s="278" t="s">
        <v>1</v>
      </c>
      <c r="F345" s="279" t="s">
        <v>187</v>
      </c>
      <c r="G345" s="277"/>
      <c r="H345" s="280">
        <v>62.317</v>
      </c>
      <c r="I345" s="281"/>
      <c r="J345" s="277"/>
      <c r="K345" s="277"/>
      <c r="L345" s="282"/>
      <c r="M345" s="283"/>
      <c r="N345" s="284"/>
      <c r="O345" s="284"/>
      <c r="P345" s="284"/>
      <c r="Q345" s="284"/>
      <c r="R345" s="284"/>
      <c r="S345" s="284"/>
      <c r="T345" s="28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86" t="s">
        <v>169</v>
      </c>
      <c r="AU345" s="286" t="s">
        <v>137</v>
      </c>
      <c r="AV345" s="15" t="s">
        <v>167</v>
      </c>
      <c r="AW345" s="15" t="s">
        <v>30</v>
      </c>
      <c r="AX345" s="15" t="s">
        <v>82</v>
      </c>
      <c r="AY345" s="286" t="s">
        <v>159</v>
      </c>
    </row>
    <row r="346" s="2" customFormat="1" ht="16.5" customHeight="1">
      <c r="A346" s="40"/>
      <c r="B346" s="41"/>
      <c r="C346" s="241" t="s">
        <v>303</v>
      </c>
      <c r="D346" s="241" t="s">
        <v>163</v>
      </c>
      <c r="E346" s="242" t="s">
        <v>304</v>
      </c>
      <c r="F346" s="243" t="s">
        <v>305</v>
      </c>
      <c r="G346" s="244" t="s">
        <v>166</v>
      </c>
      <c r="H346" s="245">
        <v>4000</v>
      </c>
      <c r="I346" s="246"/>
      <c r="J346" s="247">
        <f>ROUND(I346*H346,2)</f>
        <v>0</v>
      </c>
      <c r="K346" s="248"/>
      <c r="L346" s="43"/>
      <c r="M346" s="249" t="s">
        <v>1</v>
      </c>
      <c r="N346" s="250" t="s">
        <v>41</v>
      </c>
      <c r="O346" s="93"/>
      <c r="P346" s="251">
        <f>O346*H346</f>
        <v>0</v>
      </c>
      <c r="Q346" s="251">
        <v>0</v>
      </c>
      <c r="R346" s="251">
        <f>Q346*H346</f>
        <v>0</v>
      </c>
      <c r="S346" s="251">
        <v>0</v>
      </c>
      <c r="T346" s="252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53" t="s">
        <v>167</v>
      </c>
      <c r="AT346" s="253" t="s">
        <v>163</v>
      </c>
      <c r="AU346" s="253" t="s">
        <v>137</v>
      </c>
      <c r="AY346" s="17" t="s">
        <v>159</v>
      </c>
      <c r="BE346" s="141">
        <f>IF(N346="základní",J346,0)</f>
        <v>0</v>
      </c>
      <c r="BF346" s="141">
        <f>IF(N346="snížená",J346,0)</f>
        <v>0</v>
      </c>
      <c r="BG346" s="141">
        <f>IF(N346="zákl. přenesená",J346,0)</f>
        <v>0</v>
      </c>
      <c r="BH346" s="141">
        <f>IF(N346="sníž. přenesená",J346,0)</f>
        <v>0</v>
      </c>
      <c r="BI346" s="141">
        <f>IF(N346="nulová",J346,0)</f>
        <v>0</v>
      </c>
      <c r="BJ346" s="17" t="s">
        <v>137</v>
      </c>
      <c r="BK346" s="141">
        <f>ROUND(I346*H346,2)</f>
        <v>0</v>
      </c>
      <c r="BL346" s="17" t="s">
        <v>167</v>
      </c>
      <c r="BM346" s="253" t="s">
        <v>306</v>
      </c>
    </row>
    <row r="347" s="13" customFormat="1">
      <c r="A347" s="13"/>
      <c r="B347" s="254"/>
      <c r="C347" s="255"/>
      <c r="D347" s="256" t="s">
        <v>169</v>
      </c>
      <c r="E347" s="257" t="s">
        <v>1</v>
      </c>
      <c r="F347" s="258" t="s">
        <v>307</v>
      </c>
      <c r="G347" s="255"/>
      <c r="H347" s="257" t="s">
        <v>1</v>
      </c>
      <c r="I347" s="259"/>
      <c r="J347" s="255"/>
      <c r="K347" s="255"/>
      <c r="L347" s="260"/>
      <c r="M347" s="261"/>
      <c r="N347" s="262"/>
      <c r="O347" s="262"/>
      <c r="P347" s="262"/>
      <c r="Q347" s="262"/>
      <c r="R347" s="262"/>
      <c r="S347" s="262"/>
      <c r="T347" s="26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4" t="s">
        <v>169</v>
      </c>
      <c r="AU347" s="264" t="s">
        <v>137</v>
      </c>
      <c r="AV347" s="13" t="s">
        <v>82</v>
      </c>
      <c r="AW347" s="13" t="s">
        <v>30</v>
      </c>
      <c r="AX347" s="13" t="s">
        <v>75</v>
      </c>
      <c r="AY347" s="264" t="s">
        <v>159</v>
      </c>
    </row>
    <row r="348" s="14" customFormat="1">
      <c r="A348" s="14"/>
      <c r="B348" s="265"/>
      <c r="C348" s="266"/>
      <c r="D348" s="256" t="s">
        <v>169</v>
      </c>
      <c r="E348" s="267" t="s">
        <v>1</v>
      </c>
      <c r="F348" s="268" t="s">
        <v>308</v>
      </c>
      <c r="G348" s="266"/>
      <c r="H348" s="269">
        <v>4000</v>
      </c>
      <c r="I348" s="270"/>
      <c r="J348" s="266"/>
      <c r="K348" s="266"/>
      <c r="L348" s="271"/>
      <c r="M348" s="272"/>
      <c r="N348" s="273"/>
      <c r="O348" s="273"/>
      <c r="P348" s="273"/>
      <c r="Q348" s="273"/>
      <c r="R348" s="273"/>
      <c r="S348" s="273"/>
      <c r="T348" s="27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5" t="s">
        <v>169</v>
      </c>
      <c r="AU348" s="275" t="s">
        <v>137</v>
      </c>
      <c r="AV348" s="14" t="s">
        <v>137</v>
      </c>
      <c r="AW348" s="14" t="s">
        <v>30</v>
      </c>
      <c r="AX348" s="14" t="s">
        <v>82</v>
      </c>
      <c r="AY348" s="275" t="s">
        <v>159</v>
      </c>
    </row>
    <row r="349" s="2" customFormat="1" ht="21.75" customHeight="1">
      <c r="A349" s="40"/>
      <c r="B349" s="41"/>
      <c r="C349" s="241" t="s">
        <v>309</v>
      </c>
      <c r="D349" s="241" t="s">
        <v>163</v>
      </c>
      <c r="E349" s="242" t="s">
        <v>310</v>
      </c>
      <c r="F349" s="243" t="s">
        <v>311</v>
      </c>
      <c r="G349" s="244" t="s">
        <v>166</v>
      </c>
      <c r="H349" s="245">
        <v>13.167999999999999</v>
      </c>
      <c r="I349" s="246"/>
      <c r="J349" s="247">
        <f>ROUND(I349*H349,2)</f>
        <v>0</v>
      </c>
      <c r="K349" s="248"/>
      <c r="L349" s="43"/>
      <c r="M349" s="249" t="s">
        <v>1</v>
      </c>
      <c r="N349" s="250" t="s">
        <v>41</v>
      </c>
      <c r="O349" s="93"/>
      <c r="P349" s="251">
        <f>O349*H349</f>
        <v>0</v>
      </c>
      <c r="Q349" s="251">
        <v>0</v>
      </c>
      <c r="R349" s="251">
        <f>Q349*H349</f>
        <v>0</v>
      </c>
      <c r="S349" s="251">
        <v>0</v>
      </c>
      <c r="T349" s="252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53" t="s">
        <v>167</v>
      </c>
      <c r="AT349" s="253" t="s">
        <v>163</v>
      </c>
      <c r="AU349" s="253" t="s">
        <v>137</v>
      </c>
      <c r="AY349" s="17" t="s">
        <v>159</v>
      </c>
      <c r="BE349" s="141">
        <f>IF(N349="základní",J349,0)</f>
        <v>0</v>
      </c>
      <c r="BF349" s="141">
        <f>IF(N349="snížená",J349,0)</f>
        <v>0</v>
      </c>
      <c r="BG349" s="141">
        <f>IF(N349="zákl. přenesená",J349,0)</f>
        <v>0</v>
      </c>
      <c r="BH349" s="141">
        <f>IF(N349="sníž. přenesená",J349,0)</f>
        <v>0</v>
      </c>
      <c r="BI349" s="141">
        <f>IF(N349="nulová",J349,0)</f>
        <v>0</v>
      </c>
      <c r="BJ349" s="17" t="s">
        <v>137</v>
      </c>
      <c r="BK349" s="141">
        <f>ROUND(I349*H349,2)</f>
        <v>0</v>
      </c>
      <c r="BL349" s="17" t="s">
        <v>167</v>
      </c>
      <c r="BM349" s="253" t="s">
        <v>312</v>
      </c>
    </row>
    <row r="350" s="13" customFormat="1">
      <c r="A350" s="13"/>
      <c r="B350" s="254"/>
      <c r="C350" s="255"/>
      <c r="D350" s="256" t="s">
        <v>169</v>
      </c>
      <c r="E350" s="257" t="s">
        <v>1</v>
      </c>
      <c r="F350" s="258" t="s">
        <v>203</v>
      </c>
      <c r="G350" s="255"/>
      <c r="H350" s="257" t="s">
        <v>1</v>
      </c>
      <c r="I350" s="259"/>
      <c r="J350" s="255"/>
      <c r="K350" s="255"/>
      <c r="L350" s="260"/>
      <c r="M350" s="261"/>
      <c r="N350" s="262"/>
      <c r="O350" s="262"/>
      <c r="P350" s="262"/>
      <c r="Q350" s="262"/>
      <c r="R350" s="262"/>
      <c r="S350" s="262"/>
      <c r="T350" s="26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4" t="s">
        <v>169</v>
      </c>
      <c r="AU350" s="264" t="s">
        <v>137</v>
      </c>
      <c r="AV350" s="13" t="s">
        <v>82</v>
      </c>
      <c r="AW350" s="13" t="s">
        <v>30</v>
      </c>
      <c r="AX350" s="13" t="s">
        <v>75</v>
      </c>
      <c r="AY350" s="264" t="s">
        <v>159</v>
      </c>
    </row>
    <row r="351" s="14" customFormat="1">
      <c r="A351" s="14"/>
      <c r="B351" s="265"/>
      <c r="C351" s="266"/>
      <c r="D351" s="256" t="s">
        <v>169</v>
      </c>
      <c r="E351" s="267" t="s">
        <v>1</v>
      </c>
      <c r="F351" s="268" t="s">
        <v>204</v>
      </c>
      <c r="G351" s="266"/>
      <c r="H351" s="269">
        <v>1.6770000000000001</v>
      </c>
      <c r="I351" s="270"/>
      <c r="J351" s="266"/>
      <c r="K351" s="266"/>
      <c r="L351" s="271"/>
      <c r="M351" s="272"/>
      <c r="N351" s="273"/>
      <c r="O351" s="273"/>
      <c r="P351" s="273"/>
      <c r="Q351" s="273"/>
      <c r="R351" s="273"/>
      <c r="S351" s="273"/>
      <c r="T351" s="27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75" t="s">
        <v>169</v>
      </c>
      <c r="AU351" s="275" t="s">
        <v>137</v>
      </c>
      <c r="AV351" s="14" t="s">
        <v>137</v>
      </c>
      <c r="AW351" s="14" t="s">
        <v>30</v>
      </c>
      <c r="AX351" s="14" t="s">
        <v>75</v>
      </c>
      <c r="AY351" s="275" t="s">
        <v>159</v>
      </c>
    </row>
    <row r="352" s="13" customFormat="1">
      <c r="A352" s="13"/>
      <c r="B352" s="254"/>
      <c r="C352" s="255"/>
      <c r="D352" s="256" t="s">
        <v>169</v>
      </c>
      <c r="E352" s="257" t="s">
        <v>1</v>
      </c>
      <c r="F352" s="258" t="s">
        <v>205</v>
      </c>
      <c r="G352" s="255"/>
      <c r="H352" s="257" t="s">
        <v>1</v>
      </c>
      <c r="I352" s="259"/>
      <c r="J352" s="255"/>
      <c r="K352" s="255"/>
      <c r="L352" s="260"/>
      <c r="M352" s="261"/>
      <c r="N352" s="262"/>
      <c r="O352" s="262"/>
      <c r="P352" s="262"/>
      <c r="Q352" s="262"/>
      <c r="R352" s="262"/>
      <c r="S352" s="262"/>
      <c r="T352" s="26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4" t="s">
        <v>169</v>
      </c>
      <c r="AU352" s="264" t="s">
        <v>137</v>
      </c>
      <c r="AV352" s="13" t="s">
        <v>82</v>
      </c>
      <c r="AW352" s="13" t="s">
        <v>30</v>
      </c>
      <c r="AX352" s="13" t="s">
        <v>75</v>
      </c>
      <c r="AY352" s="264" t="s">
        <v>159</v>
      </c>
    </row>
    <row r="353" s="14" customFormat="1">
      <c r="A353" s="14"/>
      <c r="B353" s="265"/>
      <c r="C353" s="266"/>
      <c r="D353" s="256" t="s">
        <v>169</v>
      </c>
      <c r="E353" s="267" t="s">
        <v>1</v>
      </c>
      <c r="F353" s="268" t="s">
        <v>206</v>
      </c>
      <c r="G353" s="266"/>
      <c r="H353" s="269">
        <v>2.9249999999999998</v>
      </c>
      <c r="I353" s="270"/>
      <c r="J353" s="266"/>
      <c r="K353" s="266"/>
      <c r="L353" s="271"/>
      <c r="M353" s="272"/>
      <c r="N353" s="273"/>
      <c r="O353" s="273"/>
      <c r="P353" s="273"/>
      <c r="Q353" s="273"/>
      <c r="R353" s="273"/>
      <c r="S353" s="273"/>
      <c r="T353" s="27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5" t="s">
        <v>169</v>
      </c>
      <c r="AU353" s="275" t="s">
        <v>137</v>
      </c>
      <c r="AV353" s="14" t="s">
        <v>137</v>
      </c>
      <c r="AW353" s="14" t="s">
        <v>30</v>
      </c>
      <c r="AX353" s="14" t="s">
        <v>75</v>
      </c>
      <c r="AY353" s="275" t="s">
        <v>159</v>
      </c>
    </row>
    <row r="354" s="13" customFormat="1">
      <c r="A354" s="13"/>
      <c r="B354" s="254"/>
      <c r="C354" s="255"/>
      <c r="D354" s="256" t="s">
        <v>169</v>
      </c>
      <c r="E354" s="257" t="s">
        <v>1</v>
      </c>
      <c r="F354" s="258" t="s">
        <v>199</v>
      </c>
      <c r="G354" s="255"/>
      <c r="H354" s="257" t="s">
        <v>1</v>
      </c>
      <c r="I354" s="259"/>
      <c r="J354" s="255"/>
      <c r="K354" s="255"/>
      <c r="L354" s="260"/>
      <c r="M354" s="261"/>
      <c r="N354" s="262"/>
      <c r="O354" s="262"/>
      <c r="P354" s="262"/>
      <c r="Q354" s="262"/>
      <c r="R354" s="262"/>
      <c r="S354" s="262"/>
      <c r="T354" s="26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4" t="s">
        <v>169</v>
      </c>
      <c r="AU354" s="264" t="s">
        <v>137</v>
      </c>
      <c r="AV354" s="13" t="s">
        <v>82</v>
      </c>
      <c r="AW354" s="13" t="s">
        <v>30</v>
      </c>
      <c r="AX354" s="13" t="s">
        <v>75</v>
      </c>
      <c r="AY354" s="264" t="s">
        <v>159</v>
      </c>
    </row>
    <row r="355" s="14" customFormat="1">
      <c r="A355" s="14"/>
      <c r="B355" s="265"/>
      <c r="C355" s="266"/>
      <c r="D355" s="256" t="s">
        <v>169</v>
      </c>
      <c r="E355" s="267" t="s">
        <v>1</v>
      </c>
      <c r="F355" s="268" t="s">
        <v>200</v>
      </c>
      <c r="G355" s="266"/>
      <c r="H355" s="269">
        <v>8.5660000000000007</v>
      </c>
      <c r="I355" s="270"/>
      <c r="J355" s="266"/>
      <c r="K355" s="266"/>
      <c r="L355" s="271"/>
      <c r="M355" s="272"/>
      <c r="N355" s="273"/>
      <c r="O355" s="273"/>
      <c r="P355" s="273"/>
      <c r="Q355" s="273"/>
      <c r="R355" s="273"/>
      <c r="S355" s="273"/>
      <c r="T355" s="27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75" t="s">
        <v>169</v>
      </c>
      <c r="AU355" s="275" t="s">
        <v>137</v>
      </c>
      <c r="AV355" s="14" t="s">
        <v>137</v>
      </c>
      <c r="AW355" s="14" t="s">
        <v>30</v>
      </c>
      <c r="AX355" s="14" t="s">
        <v>75</v>
      </c>
      <c r="AY355" s="275" t="s">
        <v>159</v>
      </c>
    </row>
    <row r="356" s="15" customFormat="1">
      <c r="A356" s="15"/>
      <c r="B356" s="276"/>
      <c r="C356" s="277"/>
      <c r="D356" s="256" t="s">
        <v>169</v>
      </c>
      <c r="E356" s="278" t="s">
        <v>1</v>
      </c>
      <c r="F356" s="279" t="s">
        <v>187</v>
      </c>
      <c r="G356" s="277"/>
      <c r="H356" s="280">
        <v>13.167999999999999</v>
      </c>
      <c r="I356" s="281"/>
      <c r="J356" s="277"/>
      <c r="K356" s="277"/>
      <c r="L356" s="282"/>
      <c r="M356" s="283"/>
      <c r="N356" s="284"/>
      <c r="O356" s="284"/>
      <c r="P356" s="284"/>
      <c r="Q356" s="284"/>
      <c r="R356" s="284"/>
      <c r="S356" s="284"/>
      <c r="T356" s="28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86" t="s">
        <v>169</v>
      </c>
      <c r="AU356" s="286" t="s">
        <v>137</v>
      </c>
      <c r="AV356" s="15" t="s">
        <v>167</v>
      </c>
      <c r="AW356" s="15" t="s">
        <v>30</v>
      </c>
      <c r="AX356" s="15" t="s">
        <v>82</v>
      </c>
      <c r="AY356" s="286" t="s">
        <v>159</v>
      </c>
    </row>
    <row r="357" s="2" customFormat="1" ht="21.75" customHeight="1">
      <c r="A357" s="40"/>
      <c r="B357" s="41"/>
      <c r="C357" s="241" t="s">
        <v>313</v>
      </c>
      <c r="D357" s="241" t="s">
        <v>163</v>
      </c>
      <c r="E357" s="242" t="s">
        <v>314</v>
      </c>
      <c r="F357" s="243" t="s">
        <v>315</v>
      </c>
      <c r="G357" s="244" t="s">
        <v>166</v>
      </c>
      <c r="H357" s="245">
        <v>13.167999999999999</v>
      </c>
      <c r="I357" s="246"/>
      <c r="J357" s="247">
        <f>ROUND(I357*H357,2)</f>
        <v>0</v>
      </c>
      <c r="K357" s="248"/>
      <c r="L357" s="43"/>
      <c r="M357" s="249" t="s">
        <v>1</v>
      </c>
      <c r="N357" s="250" t="s">
        <v>41</v>
      </c>
      <c r="O357" s="93"/>
      <c r="P357" s="251">
        <f>O357*H357</f>
        <v>0</v>
      </c>
      <c r="Q357" s="251">
        <v>0</v>
      </c>
      <c r="R357" s="251">
        <f>Q357*H357</f>
        <v>0</v>
      </c>
      <c r="S357" s="251">
        <v>0</v>
      </c>
      <c r="T357" s="252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53" t="s">
        <v>167</v>
      </c>
      <c r="AT357" s="253" t="s">
        <v>163</v>
      </c>
      <c r="AU357" s="253" t="s">
        <v>137</v>
      </c>
      <c r="AY357" s="17" t="s">
        <v>159</v>
      </c>
      <c r="BE357" s="141">
        <f>IF(N357="základní",J357,0)</f>
        <v>0</v>
      </c>
      <c r="BF357" s="141">
        <f>IF(N357="snížená",J357,0)</f>
        <v>0</v>
      </c>
      <c r="BG357" s="141">
        <f>IF(N357="zákl. přenesená",J357,0)</f>
        <v>0</v>
      </c>
      <c r="BH357" s="141">
        <f>IF(N357="sníž. přenesená",J357,0)</f>
        <v>0</v>
      </c>
      <c r="BI357" s="141">
        <f>IF(N357="nulová",J357,0)</f>
        <v>0</v>
      </c>
      <c r="BJ357" s="17" t="s">
        <v>137</v>
      </c>
      <c r="BK357" s="141">
        <f>ROUND(I357*H357,2)</f>
        <v>0</v>
      </c>
      <c r="BL357" s="17" t="s">
        <v>167</v>
      </c>
      <c r="BM357" s="253" t="s">
        <v>316</v>
      </c>
    </row>
    <row r="358" s="14" customFormat="1">
      <c r="A358" s="14"/>
      <c r="B358" s="265"/>
      <c r="C358" s="266"/>
      <c r="D358" s="256" t="s">
        <v>169</v>
      </c>
      <c r="E358" s="267" t="s">
        <v>1</v>
      </c>
      <c r="F358" s="268" t="s">
        <v>317</v>
      </c>
      <c r="G358" s="266"/>
      <c r="H358" s="269">
        <v>13.167999999999999</v>
      </c>
      <c r="I358" s="270"/>
      <c r="J358" s="266"/>
      <c r="K358" s="266"/>
      <c r="L358" s="271"/>
      <c r="M358" s="272"/>
      <c r="N358" s="273"/>
      <c r="O358" s="273"/>
      <c r="P358" s="273"/>
      <c r="Q358" s="273"/>
      <c r="R358" s="273"/>
      <c r="S358" s="273"/>
      <c r="T358" s="27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75" t="s">
        <v>169</v>
      </c>
      <c r="AU358" s="275" t="s">
        <v>137</v>
      </c>
      <c r="AV358" s="14" t="s">
        <v>137</v>
      </c>
      <c r="AW358" s="14" t="s">
        <v>30</v>
      </c>
      <c r="AX358" s="14" t="s">
        <v>82</v>
      </c>
      <c r="AY358" s="275" t="s">
        <v>159</v>
      </c>
    </row>
    <row r="359" s="2" customFormat="1" ht="21.75" customHeight="1">
      <c r="A359" s="40"/>
      <c r="B359" s="41"/>
      <c r="C359" s="241" t="s">
        <v>318</v>
      </c>
      <c r="D359" s="241" t="s">
        <v>163</v>
      </c>
      <c r="E359" s="242" t="s">
        <v>319</v>
      </c>
      <c r="F359" s="243" t="s">
        <v>320</v>
      </c>
      <c r="G359" s="244" t="s">
        <v>166</v>
      </c>
      <c r="H359" s="245">
        <v>0.47999999999999998</v>
      </c>
      <c r="I359" s="246"/>
      <c r="J359" s="247">
        <f>ROUND(I359*H359,2)</f>
        <v>0</v>
      </c>
      <c r="K359" s="248"/>
      <c r="L359" s="43"/>
      <c r="M359" s="249" t="s">
        <v>1</v>
      </c>
      <c r="N359" s="250" t="s">
        <v>41</v>
      </c>
      <c r="O359" s="93"/>
      <c r="P359" s="251">
        <f>O359*H359</f>
        <v>0</v>
      </c>
      <c r="Q359" s="251">
        <v>0</v>
      </c>
      <c r="R359" s="251">
        <f>Q359*H359</f>
        <v>0</v>
      </c>
      <c r="S359" s="251">
        <v>0.074999999999999997</v>
      </c>
      <c r="T359" s="252">
        <f>S359*H359</f>
        <v>0.035999999999999997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53" t="s">
        <v>167</v>
      </c>
      <c r="AT359" s="253" t="s">
        <v>163</v>
      </c>
      <c r="AU359" s="253" t="s">
        <v>137</v>
      </c>
      <c r="AY359" s="17" t="s">
        <v>159</v>
      </c>
      <c r="BE359" s="141">
        <f>IF(N359="základní",J359,0)</f>
        <v>0</v>
      </c>
      <c r="BF359" s="141">
        <f>IF(N359="snížená",J359,0)</f>
        <v>0</v>
      </c>
      <c r="BG359" s="141">
        <f>IF(N359="zákl. přenesená",J359,0)</f>
        <v>0</v>
      </c>
      <c r="BH359" s="141">
        <f>IF(N359="sníž. přenesená",J359,0)</f>
        <v>0</v>
      </c>
      <c r="BI359" s="141">
        <f>IF(N359="nulová",J359,0)</f>
        <v>0</v>
      </c>
      <c r="BJ359" s="17" t="s">
        <v>137</v>
      </c>
      <c r="BK359" s="141">
        <f>ROUND(I359*H359,2)</f>
        <v>0</v>
      </c>
      <c r="BL359" s="17" t="s">
        <v>167</v>
      </c>
      <c r="BM359" s="253" t="s">
        <v>321</v>
      </c>
    </row>
    <row r="360" s="13" customFormat="1">
      <c r="A360" s="13"/>
      <c r="B360" s="254"/>
      <c r="C360" s="255"/>
      <c r="D360" s="256" t="s">
        <v>169</v>
      </c>
      <c r="E360" s="257" t="s">
        <v>1</v>
      </c>
      <c r="F360" s="258" t="s">
        <v>322</v>
      </c>
      <c r="G360" s="255"/>
      <c r="H360" s="257" t="s">
        <v>1</v>
      </c>
      <c r="I360" s="259"/>
      <c r="J360" s="255"/>
      <c r="K360" s="255"/>
      <c r="L360" s="260"/>
      <c r="M360" s="261"/>
      <c r="N360" s="262"/>
      <c r="O360" s="262"/>
      <c r="P360" s="262"/>
      <c r="Q360" s="262"/>
      <c r="R360" s="262"/>
      <c r="S360" s="262"/>
      <c r="T360" s="26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4" t="s">
        <v>169</v>
      </c>
      <c r="AU360" s="264" t="s">
        <v>137</v>
      </c>
      <c r="AV360" s="13" t="s">
        <v>82</v>
      </c>
      <c r="AW360" s="13" t="s">
        <v>30</v>
      </c>
      <c r="AX360" s="13" t="s">
        <v>75</v>
      </c>
      <c r="AY360" s="264" t="s">
        <v>159</v>
      </c>
    </row>
    <row r="361" s="14" customFormat="1">
      <c r="A361" s="14"/>
      <c r="B361" s="265"/>
      <c r="C361" s="266"/>
      <c r="D361" s="256" t="s">
        <v>169</v>
      </c>
      <c r="E361" s="267" t="s">
        <v>1</v>
      </c>
      <c r="F361" s="268" t="s">
        <v>323</v>
      </c>
      <c r="G361" s="266"/>
      <c r="H361" s="269">
        <v>0.47999999999999998</v>
      </c>
      <c r="I361" s="270"/>
      <c r="J361" s="266"/>
      <c r="K361" s="266"/>
      <c r="L361" s="271"/>
      <c r="M361" s="272"/>
      <c r="N361" s="273"/>
      <c r="O361" s="273"/>
      <c r="P361" s="273"/>
      <c r="Q361" s="273"/>
      <c r="R361" s="273"/>
      <c r="S361" s="273"/>
      <c r="T361" s="27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75" t="s">
        <v>169</v>
      </c>
      <c r="AU361" s="275" t="s">
        <v>137</v>
      </c>
      <c r="AV361" s="14" t="s">
        <v>137</v>
      </c>
      <c r="AW361" s="14" t="s">
        <v>30</v>
      </c>
      <c r="AX361" s="14" t="s">
        <v>82</v>
      </c>
      <c r="AY361" s="275" t="s">
        <v>159</v>
      </c>
    </row>
    <row r="362" s="2" customFormat="1" ht="21.75" customHeight="1">
      <c r="A362" s="40"/>
      <c r="B362" s="41"/>
      <c r="C362" s="241" t="s">
        <v>324</v>
      </c>
      <c r="D362" s="241" t="s">
        <v>163</v>
      </c>
      <c r="E362" s="242" t="s">
        <v>325</v>
      </c>
      <c r="F362" s="243" t="s">
        <v>326</v>
      </c>
      <c r="G362" s="244" t="s">
        <v>166</v>
      </c>
      <c r="H362" s="245">
        <v>2.6000000000000001</v>
      </c>
      <c r="I362" s="246"/>
      <c r="J362" s="247">
        <f>ROUND(I362*H362,2)</f>
        <v>0</v>
      </c>
      <c r="K362" s="248"/>
      <c r="L362" s="43"/>
      <c r="M362" s="249" t="s">
        <v>1</v>
      </c>
      <c r="N362" s="250" t="s">
        <v>41</v>
      </c>
      <c r="O362" s="93"/>
      <c r="P362" s="251">
        <f>O362*H362</f>
        <v>0</v>
      </c>
      <c r="Q362" s="251">
        <v>0</v>
      </c>
      <c r="R362" s="251">
        <f>Q362*H362</f>
        <v>0</v>
      </c>
      <c r="S362" s="251">
        <v>0.075999999999999998</v>
      </c>
      <c r="T362" s="252">
        <f>S362*H362</f>
        <v>0.1976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53" t="s">
        <v>167</v>
      </c>
      <c r="AT362" s="253" t="s">
        <v>163</v>
      </c>
      <c r="AU362" s="253" t="s">
        <v>137</v>
      </c>
      <c r="AY362" s="17" t="s">
        <v>159</v>
      </c>
      <c r="BE362" s="141">
        <f>IF(N362="základní",J362,0)</f>
        <v>0</v>
      </c>
      <c r="BF362" s="141">
        <f>IF(N362="snížená",J362,0)</f>
        <v>0</v>
      </c>
      <c r="BG362" s="141">
        <f>IF(N362="zákl. přenesená",J362,0)</f>
        <v>0</v>
      </c>
      <c r="BH362" s="141">
        <f>IF(N362="sníž. přenesená",J362,0)</f>
        <v>0</v>
      </c>
      <c r="BI362" s="141">
        <f>IF(N362="nulová",J362,0)</f>
        <v>0</v>
      </c>
      <c r="BJ362" s="17" t="s">
        <v>137</v>
      </c>
      <c r="BK362" s="141">
        <f>ROUND(I362*H362,2)</f>
        <v>0</v>
      </c>
      <c r="BL362" s="17" t="s">
        <v>167</v>
      </c>
      <c r="BM362" s="253" t="s">
        <v>327</v>
      </c>
    </row>
    <row r="363" s="13" customFormat="1">
      <c r="A363" s="13"/>
      <c r="B363" s="254"/>
      <c r="C363" s="255"/>
      <c r="D363" s="256" t="s">
        <v>169</v>
      </c>
      <c r="E363" s="257" t="s">
        <v>1</v>
      </c>
      <c r="F363" s="258" t="s">
        <v>328</v>
      </c>
      <c r="G363" s="255"/>
      <c r="H363" s="257" t="s">
        <v>1</v>
      </c>
      <c r="I363" s="259"/>
      <c r="J363" s="255"/>
      <c r="K363" s="255"/>
      <c r="L363" s="260"/>
      <c r="M363" s="261"/>
      <c r="N363" s="262"/>
      <c r="O363" s="262"/>
      <c r="P363" s="262"/>
      <c r="Q363" s="262"/>
      <c r="R363" s="262"/>
      <c r="S363" s="262"/>
      <c r="T363" s="26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4" t="s">
        <v>169</v>
      </c>
      <c r="AU363" s="264" t="s">
        <v>137</v>
      </c>
      <c r="AV363" s="13" t="s">
        <v>82</v>
      </c>
      <c r="AW363" s="13" t="s">
        <v>30</v>
      </c>
      <c r="AX363" s="13" t="s">
        <v>75</v>
      </c>
      <c r="AY363" s="264" t="s">
        <v>159</v>
      </c>
    </row>
    <row r="364" s="14" customFormat="1">
      <c r="A364" s="14"/>
      <c r="B364" s="265"/>
      <c r="C364" s="266"/>
      <c r="D364" s="256" t="s">
        <v>169</v>
      </c>
      <c r="E364" s="267" t="s">
        <v>1</v>
      </c>
      <c r="F364" s="268" t="s">
        <v>329</v>
      </c>
      <c r="G364" s="266"/>
      <c r="H364" s="269">
        <v>2.6000000000000001</v>
      </c>
      <c r="I364" s="270"/>
      <c r="J364" s="266"/>
      <c r="K364" s="266"/>
      <c r="L364" s="271"/>
      <c r="M364" s="272"/>
      <c r="N364" s="273"/>
      <c r="O364" s="273"/>
      <c r="P364" s="273"/>
      <c r="Q364" s="273"/>
      <c r="R364" s="273"/>
      <c r="S364" s="273"/>
      <c r="T364" s="27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5" t="s">
        <v>169</v>
      </c>
      <c r="AU364" s="275" t="s">
        <v>137</v>
      </c>
      <c r="AV364" s="14" t="s">
        <v>137</v>
      </c>
      <c r="AW364" s="14" t="s">
        <v>30</v>
      </c>
      <c r="AX364" s="14" t="s">
        <v>75</v>
      </c>
      <c r="AY364" s="275" t="s">
        <v>159</v>
      </c>
    </row>
    <row r="365" s="15" customFormat="1">
      <c r="A365" s="15"/>
      <c r="B365" s="276"/>
      <c r="C365" s="277"/>
      <c r="D365" s="256" t="s">
        <v>169</v>
      </c>
      <c r="E365" s="278" t="s">
        <v>1</v>
      </c>
      <c r="F365" s="279" t="s">
        <v>187</v>
      </c>
      <c r="G365" s="277"/>
      <c r="H365" s="280">
        <v>2.6000000000000001</v>
      </c>
      <c r="I365" s="281"/>
      <c r="J365" s="277"/>
      <c r="K365" s="277"/>
      <c r="L365" s="282"/>
      <c r="M365" s="283"/>
      <c r="N365" s="284"/>
      <c r="O365" s="284"/>
      <c r="P365" s="284"/>
      <c r="Q365" s="284"/>
      <c r="R365" s="284"/>
      <c r="S365" s="284"/>
      <c r="T365" s="28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86" t="s">
        <v>169</v>
      </c>
      <c r="AU365" s="286" t="s">
        <v>137</v>
      </c>
      <c r="AV365" s="15" t="s">
        <v>167</v>
      </c>
      <c r="AW365" s="15" t="s">
        <v>30</v>
      </c>
      <c r="AX365" s="15" t="s">
        <v>82</v>
      </c>
      <c r="AY365" s="286" t="s">
        <v>159</v>
      </c>
    </row>
    <row r="366" s="2" customFormat="1" ht="21.75" customHeight="1">
      <c r="A366" s="40"/>
      <c r="B366" s="41"/>
      <c r="C366" s="241" t="s">
        <v>330</v>
      </c>
      <c r="D366" s="241" t="s">
        <v>163</v>
      </c>
      <c r="E366" s="242" t="s">
        <v>331</v>
      </c>
      <c r="F366" s="243" t="s">
        <v>332</v>
      </c>
      <c r="G366" s="244" t="s">
        <v>166</v>
      </c>
      <c r="H366" s="245">
        <v>3.2999999999999998</v>
      </c>
      <c r="I366" s="246"/>
      <c r="J366" s="247">
        <f>ROUND(I366*H366,2)</f>
        <v>0</v>
      </c>
      <c r="K366" s="248"/>
      <c r="L366" s="43"/>
      <c r="M366" s="249" t="s">
        <v>1</v>
      </c>
      <c r="N366" s="250" t="s">
        <v>41</v>
      </c>
      <c r="O366" s="93"/>
      <c r="P366" s="251">
        <f>O366*H366</f>
        <v>0</v>
      </c>
      <c r="Q366" s="251">
        <v>0</v>
      </c>
      <c r="R366" s="251">
        <f>Q366*H366</f>
        <v>0</v>
      </c>
      <c r="S366" s="251">
        <v>0.063</v>
      </c>
      <c r="T366" s="252">
        <f>S366*H366</f>
        <v>0.2079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53" t="s">
        <v>167</v>
      </c>
      <c r="AT366" s="253" t="s">
        <v>163</v>
      </c>
      <c r="AU366" s="253" t="s">
        <v>137</v>
      </c>
      <c r="AY366" s="17" t="s">
        <v>159</v>
      </c>
      <c r="BE366" s="141">
        <f>IF(N366="základní",J366,0)</f>
        <v>0</v>
      </c>
      <c r="BF366" s="141">
        <f>IF(N366="snížená",J366,0)</f>
        <v>0</v>
      </c>
      <c r="BG366" s="141">
        <f>IF(N366="zákl. přenesená",J366,0)</f>
        <v>0</v>
      </c>
      <c r="BH366" s="141">
        <f>IF(N366="sníž. přenesená",J366,0)</f>
        <v>0</v>
      </c>
      <c r="BI366" s="141">
        <f>IF(N366="nulová",J366,0)</f>
        <v>0</v>
      </c>
      <c r="BJ366" s="17" t="s">
        <v>137</v>
      </c>
      <c r="BK366" s="141">
        <f>ROUND(I366*H366,2)</f>
        <v>0</v>
      </c>
      <c r="BL366" s="17" t="s">
        <v>167</v>
      </c>
      <c r="BM366" s="253" t="s">
        <v>333</v>
      </c>
    </row>
    <row r="367" s="13" customFormat="1">
      <c r="A367" s="13"/>
      <c r="B367" s="254"/>
      <c r="C367" s="255"/>
      <c r="D367" s="256" t="s">
        <v>169</v>
      </c>
      <c r="E367" s="257" t="s">
        <v>1</v>
      </c>
      <c r="F367" s="258" t="s">
        <v>334</v>
      </c>
      <c r="G367" s="255"/>
      <c r="H367" s="257" t="s">
        <v>1</v>
      </c>
      <c r="I367" s="259"/>
      <c r="J367" s="255"/>
      <c r="K367" s="255"/>
      <c r="L367" s="260"/>
      <c r="M367" s="261"/>
      <c r="N367" s="262"/>
      <c r="O367" s="262"/>
      <c r="P367" s="262"/>
      <c r="Q367" s="262"/>
      <c r="R367" s="262"/>
      <c r="S367" s="262"/>
      <c r="T367" s="26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4" t="s">
        <v>169</v>
      </c>
      <c r="AU367" s="264" t="s">
        <v>137</v>
      </c>
      <c r="AV367" s="13" t="s">
        <v>82</v>
      </c>
      <c r="AW367" s="13" t="s">
        <v>30</v>
      </c>
      <c r="AX367" s="13" t="s">
        <v>75</v>
      </c>
      <c r="AY367" s="264" t="s">
        <v>159</v>
      </c>
    </row>
    <row r="368" s="14" customFormat="1">
      <c r="A368" s="14"/>
      <c r="B368" s="265"/>
      <c r="C368" s="266"/>
      <c r="D368" s="256" t="s">
        <v>169</v>
      </c>
      <c r="E368" s="267" t="s">
        <v>1</v>
      </c>
      <c r="F368" s="268" t="s">
        <v>335</v>
      </c>
      <c r="G368" s="266"/>
      <c r="H368" s="269">
        <v>3.2999999999999998</v>
      </c>
      <c r="I368" s="270"/>
      <c r="J368" s="266"/>
      <c r="K368" s="266"/>
      <c r="L368" s="271"/>
      <c r="M368" s="272"/>
      <c r="N368" s="273"/>
      <c r="O368" s="273"/>
      <c r="P368" s="273"/>
      <c r="Q368" s="273"/>
      <c r="R368" s="273"/>
      <c r="S368" s="273"/>
      <c r="T368" s="27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75" t="s">
        <v>169</v>
      </c>
      <c r="AU368" s="275" t="s">
        <v>137</v>
      </c>
      <c r="AV368" s="14" t="s">
        <v>137</v>
      </c>
      <c r="AW368" s="14" t="s">
        <v>30</v>
      </c>
      <c r="AX368" s="14" t="s">
        <v>82</v>
      </c>
      <c r="AY368" s="275" t="s">
        <v>159</v>
      </c>
    </row>
    <row r="369" s="2" customFormat="1" ht="21.75" customHeight="1">
      <c r="A369" s="40"/>
      <c r="B369" s="41"/>
      <c r="C369" s="241" t="s">
        <v>336</v>
      </c>
      <c r="D369" s="241" t="s">
        <v>163</v>
      </c>
      <c r="E369" s="242" t="s">
        <v>337</v>
      </c>
      <c r="F369" s="243" t="s">
        <v>338</v>
      </c>
      <c r="G369" s="244" t="s">
        <v>267</v>
      </c>
      <c r="H369" s="245">
        <v>11</v>
      </c>
      <c r="I369" s="246"/>
      <c r="J369" s="247">
        <f>ROUND(I369*H369,2)</f>
        <v>0</v>
      </c>
      <c r="K369" s="248"/>
      <c r="L369" s="43"/>
      <c r="M369" s="249" t="s">
        <v>1</v>
      </c>
      <c r="N369" s="250" t="s">
        <v>41</v>
      </c>
      <c r="O369" s="93"/>
      <c r="P369" s="251">
        <f>O369*H369</f>
        <v>0</v>
      </c>
      <c r="Q369" s="251">
        <v>0</v>
      </c>
      <c r="R369" s="251">
        <f>Q369*H369</f>
        <v>0</v>
      </c>
      <c r="S369" s="251">
        <v>0.0040000000000000001</v>
      </c>
      <c r="T369" s="252">
        <f>S369*H369</f>
        <v>0.043999999999999997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53" t="s">
        <v>167</v>
      </c>
      <c r="AT369" s="253" t="s">
        <v>163</v>
      </c>
      <c r="AU369" s="253" t="s">
        <v>137</v>
      </c>
      <c r="AY369" s="17" t="s">
        <v>159</v>
      </c>
      <c r="BE369" s="141">
        <f>IF(N369="základní",J369,0)</f>
        <v>0</v>
      </c>
      <c r="BF369" s="141">
        <f>IF(N369="snížená",J369,0)</f>
        <v>0</v>
      </c>
      <c r="BG369" s="141">
        <f>IF(N369="zákl. přenesená",J369,0)</f>
        <v>0</v>
      </c>
      <c r="BH369" s="141">
        <f>IF(N369="sníž. přenesená",J369,0)</f>
        <v>0</v>
      </c>
      <c r="BI369" s="141">
        <f>IF(N369="nulová",J369,0)</f>
        <v>0</v>
      </c>
      <c r="BJ369" s="17" t="s">
        <v>137</v>
      </c>
      <c r="BK369" s="141">
        <f>ROUND(I369*H369,2)</f>
        <v>0</v>
      </c>
      <c r="BL369" s="17" t="s">
        <v>167</v>
      </c>
      <c r="BM369" s="253" t="s">
        <v>339</v>
      </c>
    </row>
    <row r="370" s="13" customFormat="1">
      <c r="A370" s="13"/>
      <c r="B370" s="254"/>
      <c r="C370" s="255"/>
      <c r="D370" s="256" t="s">
        <v>169</v>
      </c>
      <c r="E370" s="257" t="s">
        <v>1</v>
      </c>
      <c r="F370" s="258" t="s">
        <v>269</v>
      </c>
      <c r="G370" s="255"/>
      <c r="H370" s="257" t="s">
        <v>1</v>
      </c>
      <c r="I370" s="259"/>
      <c r="J370" s="255"/>
      <c r="K370" s="255"/>
      <c r="L370" s="260"/>
      <c r="M370" s="261"/>
      <c r="N370" s="262"/>
      <c r="O370" s="262"/>
      <c r="P370" s="262"/>
      <c r="Q370" s="262"/>
      <c r="R370" s="262"/>
      <c r="S370" s="262"/>
      <c r="T370" s="26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4" t="s">
        <v>169</v>
      </c>
      <c r="AU370" s="264" t="s">
        <v>137</v>
      </c>
      <c r="AV370" s="13" t="s">
        <v>82</v>
      </c>
      <c r="AW370" s="13" t="s">
        <v>30</v>
      </c>
      <c r="AX370" s="13" t="s">
        <v>75</v>
      </c>
      <c r="AY370" s="264" t="s">
        <v>159</v>
      </c>
    </row>
    <row r="371" s="14" customFormat="1">
      <c r="A371" s="14"/>
      <c r="B371" s="265"/>
      <c r="C371" s="266"/>
      <c r="D371" s="256" t="s">
        <v>169</v>
      </c>
      <c r="E371" s="267" t="s">
        <v>1</v>
      </c>
      <c r="F371" s="268" t="s">
        <v>82</v>
      </c>
      <c r="G371" s="266"/>
      <c r="H371" s="269">
        <v>1</v>
      </c>
      <c r="I371" s="270"/>
      <c r="J371" s="266"/>
      <c r="K371" s="266"/>
      <c r="L371" s="271"/>
      <c r="M371" s="272"/>
      <c r="N371" s="273"/>
      <c r="O371" s="273"/>
      <c r="P371" s="273"/>
      <c r="Q371" s="273"/>
      <c r="R371" s="273"/>
      <c r="S371" s="273"/>
      <c r="T371" s="27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75" t="s">
        <v>169</v>
      </c>
      <c r="AU371" s="275" t="s">
        <v>137</v>
      </c>
      <c r="AV371" s="14" t="s">
        <v>137</v>
      </c>
      <c r="AW371" s="14" t="s">
        <v>30</v>
      </c>
      <c r="AX371" s="14" t="s">
        <v>75</v>
      </c>
      <c r="AY371" s="275" t="s">
        <v>159</v>
      </c>
    </row>
    <row r="372" s="13" customFormat="1">
      <c r="A372" s="13"/>
      <c r="B372" s="254"/>
      <c r="C372" s="255"/>
      <c r="D372" s="256" t="s">
        <v>169</v>
      </c>
      <c r="E372" s="257" t="s">
        <v>1</v>
      </c>
      <c r="F372" s="258" t="s">
        <v>270</v>
      </c>
      <c r="G372" s="255"/>
      <c r="H372" s="257" t="s">
        <v>1</v>
      </c>
      <c r="I372" s="259"/>
      <c r="J372" s="255"/>
      <c r="K372" s="255"/>
      <c r="L372" s="260"/>
      <c r="M372" s="261"/>
      <c r="N372" s="262"/>
      <c r="O372" s="262"/>
      <c r="P372" s="262"/>
      <c r="Q372" s="262"/>
      <c r="R372" s="262"/>
      <c r="S372" s="262"/>
      <c r="T372" s="26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4" t="s">
        <v>169</v>
      </c>
      <c r="AU372" s="264" t="s">
        <v>137</v>
      </c>
      <c r="AV372" s="13" t="s">
        <v>82</v>
      </c>
      <c r="AW372" s="13" t="s">
        <v>30</v>
      </c>
      <c r="AX372" s="13" t="s">
        <v>75</v>
      </c>
      <c r="AY372" s="264" t="s">
        <v>159</v>
      </c>
    </row>
    <row r="373" s="14" customFormat="1">
      <c r="A373" s="14"/>
      <c r="B373" s="265"/>
      <c r="C373" s="266"/>
      <c r="D373" s="256" t="s">
        <v>169</v>
      </c>
      <c r="E373" s="267" t="s">
        <v>1</v>
      </c>
      <c r="F373" s="268" t="s">
        <v>82</v>
      </c>
      <c r="G373" s="266"/>
      <c r="H373" s="269">
        <v>1</v>
      </c>
      <c r="I373" s="270"/>
      <c r="J373" s="266"/>
      <c r="K373" s="266"/>
      <c r="L373" s="271"/>
      <c r="M373" s="272"/>
      <c r="N373" s="273"/>
      <c r="O373" s="273"/>
      <c r="P373" s="273"/>
      <c r="Q373" s="273"/>
      <c r="R373" s="273"/>
      <c r="S373" s="273"/>
      <c r="T373" s="27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75" t="s">
        <v>169</v>
      </c>
      <c r="AU373" s="275" t="s">
        <v>137</v>
      </c>
      <c r="AV373" s="14" t="s">
        <v>137</v>
      </c>
      <c r="AW373" s="14" t="s">
        <v>30</v>
      </c>
      <c r="AX373" s="14" t="s">
        <v>75</v>
      </c>
      <c r="AY373" s="275" t="s">
        <v>159</v>
      </c>
    </row>
    <row r="374" s="13" customFormat="1">
      <c r="A374" s="13"/>
      <c r="B374" s="254"/>
      <c r="C374" s="255"/>
      <c r="D374" s="256" t="s">
        <v>169</v>
      </c>
      <c r="E374" s="257" t="s">
        <v>1</v>
      </c>
      <c r="F374" s="258" t="s">
        <v>271</v>
      </c>
      <c r="G374" s="255"/>
      <c r="H374" s="257" t="s">
        <v>1</v>
      </c>
      <c r="I374" s="259"/>
      <c r="J374" s="255"/>
      <c r="K374" s="255"/>
      <c r="L374" s="260"/>
      <c r="M374" s="261"/>
      <c r="N374" s="262"/>
      <c r="O374" s="262"/>
      <c r="P374" s="262"/>
      <c r="Q374" s="262"/>
      <c r="R374" s="262"/>
      <c r="S374" s="262"/>
      <c r="T374" s="26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64" t="s">
        <v>169</v>
      </c>
      <c r="AU374" s="264" t="s">
        <v>137</v>
      </c>
      <c r="AV374" s="13" t="s">
        <v>82</v>
      </c>
      <c r="AW374" s="13" t="s">
        <v>30</v>
      </c>
      <c r="AX374" s="13" t="s">
        <v>75</v>
      </c>
      <c r="AY374" s="264" t="s">
        <v>159</v>
      </c>
    </row>
    <row r="375" s="14" customFormat="1">
      <c r="A375" s="14"/>
      <c r="B375" s="265"/>
      <c r="C375" s="266"/>
      <c r="D375" s="256" t="s">
        <v>169</v>
      </c>
      <c r="E375" s="267" t="s">
        <v>1</v>
      </c>
      <c r="F375" s="268" t="s">
        <v>82</v>
      </c>
      <c r="G375" s="266"/>
      <c r="H375" s="269">
        <v>1</v>
      </c>
      <c r="I375" s="270"/>
      <c r="J375" s="266"/>
      <c r="K375" s="266"/>
      <c r="L375" s="271"/>
      <c r="M375" s="272"/>
      <c r="N375" s="273"/>
      <c r="O375" s="273"/>
      <c r="P375" s="273"/>
      <c r="Q375" s="273"/>
      <c r="R375" s="273"/>
      <c r="S375" s="273"/>
      <c r="T375" s="27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75" t="s">
        <v>169</v>
      </c>
      <c r="AU375" s="275" t="s">
        <v>137</v>
      </c>
      <c r="AV375" s="14" t="s">
        <v>137</v>
      </c>
      <c r="AW375" s="14" t="s">
        <v>30</v>
      </c>
      <c r="AX375" s="14" t="s">
        <v>75</v>
      </c>
      <c r="AY375" s="275" t="s">
        <v>159</v>
      </c>
    </row>
    <row r="376" s="13" customFormat="1">
      <c r="A376" s="13"/>
      <c r="B376" s="254"/>
      <c r="C376" s="255"/>
      <c r="D376" s="256" t="s">
        <v>169</v>
      </c>
      <c r="E376" s="257" t="s">
        <v>1</v>
      </c>
      <c r="F376" s="258" t="s">
        <v>340</v>
      </c>
      <c r="G376" s="255"/>
      <c r="H376" s="257" t="s">
        <v>1</v>
      </c>
      <c r="I376" s="259"/>
      <c r="J376" s="255"/>
      <c r="K376" s="255"/>
      <c r="L376" s="260"/>
      <c r="M376" s="261"/>
      <c r="N376" s="262"/>
      <c r="O376" s="262"/>
      <c r="P376" s="262"/>
      <c r="Q376" s="262"/>
      <c r="R376" s="262"/>
      <c r="S376" s="262"/>
      <c r="T376" s="26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4" t="s">
        <v>169</v>
      </c>
      <c r="AU376" s="264" t="s">
        <v>137</v>
      </c>
      <c r="AV376" s="13" t="s">
        <v>82</v>
      </c>
      <c r="AW376" s="13" t="s">
        <v>30</v>
      </c>
      <c r="AX376" s="13" t="s">
        <v>75</v>
      </c>
      <c r="AY376" s="264" t="s">
        <v>159</v>
      </c>
    </row>
    <row r="377" s="14" customFormat="1">
      <c r="A377" s="14"/>
      <c r="B377" s="265"/>
      <c r="C377" s="266"/>
      <c r="D377" s="256" t="s">
        <v>169</v>
      </c>
      <c r="E377" s="267" t="s">
        <v>1</v>
      </c>
      <c r="F377" s="268" t="s">
        <v>273</v>
      </c>
      <c r="G377" s="266"/>
      <c r="H377" s="269">
        <v>8</v>
      </c>
      <c r="I377" s="270"/>
      <c r="J377" s="266"/>
      <c r="K377" s="266"/>
      <c r="L377" s="271"/>
      <c r="M377" s="272"/>
      <c r="N377" s="273"/>
      <c r="O377" s="273"/>
      <c r="P377" s="273"/>
      <c r="Q377" s="273"/>
      <c r="R377" s="273"/>
      <c r="S377" s="273"/>
      <c r="T377" s="27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75" t="s">
        <v>169</v>
      </c>
      <c r="AU377" s="275" t="s">
        <v>137</v>
      </c>
      <c r="AV377" s="14" t="s">
        <v>137</v>
      </c>
      <c r="AW377" s="14" t="s">
        <v>30</v>
      </c>
      <c r="AX377" s="14" t="s">
        <v>75</v>
      </c>
      <c r="AY377" s="275" t="s">
        <v>159</v>
      </c>
    </row>
    <row r="378" s="15" customFormat="1">
      <c r="A378" s="15"/>
      <c r="B378" s="276"/>
      <c r="C378" s="277"/>
      <c r="D378" s="256" t="s">
        <v>169</v>
      </c>
      <c r="E378" s="278" t="s">
        <v>1</v>
      </c>
      <c r="F378" s="279" t="s">
        <v>187</v>
      </c>
      <c r="G378" s="277"/>
      <c r="H378" s="280">
        <v>11</v>
      </c>
      <c r="I378" s="281"/>
      <c r="J378" s="277"/>
      <c r="K378" s="277"/>
      <c r="L378" s="282"/>
      <c r="M378" s="283"/>
      <c r="N378" s="284"/>
      <c r="O378" s="284"/>
      <c r="P378" s="284"/>
      <c r="Q378" s="284"/>
      <c r="R378" s="284"/>
      <c r="S378" s="284"/>
      <c r="T378" s="28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86" t="s">
        <v>169</v>
      </c>
      <c r="AU378" s="286" t="s">
        <v>137</v>
      </c>
      <c r="AV378" s="15" t="s">
        <v>167</v>
      </c>
      <c r="AW378" s="15" t="s">
        <v>30</v>
      </c>
      <c r="AX378" s="15" t="s">
        <v>82</v>
      </c>
      <c r="AY378" s="286" t="s">
        <v>159</v>
      </c>
    </row>
    <row r="379" s="2" customFormat="1" ht="21.75" customHeight="1">
      <c r="A379" s="40"/>
      <c r="B379" s="41"/>
      <c r="C379" s="241" t="s">
        <v>341</v>
      </c>
      <c r="D379" s="241" t="s">
        <v>163</v>
      </c>
      <c r="E379" s="242" t="s">
        <v>342</v>
      </c>
      <c r="F379" s="243" t="s">
        <v>343</v>
      </c>
      <c r="G379" s="244" t="s">
        <v>267</v>
      </c>
      <c r="H379" s="245">
        <v>56</v>
      </c>
      <c r="I379" s="246"/>
      <c r="J379" s="247">
        <f>ROUND(I379*H379,2)</f>
        <v>0</v>
      </c>
      <c r="K379" s="248"/>
      <c r="L379" s="43"/>
      <c r="M379" s="249" t="s">
        <v>1</v>
      </c>
      <c r="N379" s="250" t="s">
        <v>41</v>
      </c>
      <c r="O379" s="93"/>
      <c r="P379" s="251">
        <f>O379*H379</f>
        <v>0</v>
      </c>
      <c r="Q379" s="251">
        <v>0</v>
      </c>
      <c r="R379" s="251">
        <f>Q379*H379</f>
        <v>0</v>
      </c>
      <c r="S379" s="251">
        <v>0.001</v>
      </c>
      <c r="T379" s="252">
        <f>S379*H379</f>
        <v>0.056000000000000001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53" t="s">
        <v>167</v>
      </c>
      <c r="AT379" s="253" t="s">
        <v>163</v>
      </c>
      <c r="AU379" s="253" t="s">
        <v>137</v>
      </c>
      <c r="AY379" s="17" t="s">
        <v>159</v>
      </c>
      <c r="BE379" s="141">
        <f>IF(N379="základní",J379,0)</f>
        <v>0</v>
      </c>
      <c r="BF379" s="141">
        <f>IF(N379="snížená",J379,0)</f>
        <v>0</v>
      </c>
      <c r="BG379" s="141">
        <f>IF(N379="zákl. přenesená",J379,0)</f>
        <v>0</v>
      </c>
      <c r="BH379" s="141">
        <f>IF(N379="sníž. přenesená",J379,0)</f>
        <v>0</v>
      </c>
      <c r="BI379" s="141">
        <f>IF(N379="nulová",J379,0)</f>
        <v>0</v>
      </c>
      <c r="BJ379" s="17" t="s">
        <v>137</v>
      </c>
      <c r="BK379" s="141">
        <f>ROUND(I379*H379,2)</f>
        <v>0</v>
      </c>
      <c r="BL379" s="17" t="s">
        <v>167</v>
      </c>
      <c r="BM379" s="253" t="s">
        <v>344</v>
      </c>
    </row>
    <row r="380" s="13" customFormat="1">
      <c r="A380" s="13"/>
      <c r="B380" s="254"/>
      <c r="C380" s="255"/>
      <c r="D380" s="256" t="s">
        <v>169</v>
      </c>
      <c r="E380" s="257" t="s">
        <v>1</v>
      </c>
      <c r="F380" s="258" t="s">
        <v>345</v>
      </c>
      <c r="G380" s="255"/>
      <c r="H380" s="257" t="s">
        <v>1</v>
      </c>
      <c r="I380" s="259"/>
      <c r="J380" s="255"/>
      <c r="K380" s="255"/>
      <c r="L380" s="260"/>
      <c r="M380" s="261"/>
      <c r="N380" s="262"/>
      <c r="O380" s="262"/>
      <c r="P380" s="262"/>
      <c r="Q380" s="262"/>
      <c r="R380" s="262"/>
      <c r="S380" s="262"/>
      <c r="T380" s="26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4" t="s">
        <v>169</v>
      </c>
      <c r="AU380" s="264" t="s">
        <v>137</v>
      </c>
      <c r="AV380" s="13" t="s">
        <v>82</v>
      </c>
      <c r="AW380" s="13" t="s">
        <v>30</v>
      </c>
      <c r="AX380" s="13" t="s">
        <v>75</v>
      </c>
      <c r="AY380" s="264" t="s">
        <v>159</v>
      </c>
    </row>
    <row r="381" s="14" customFormat="1">
      <c r="A381" s="14"/>
      <c r="B381" s="265"/>
      <c r="C381" s="266"/>
      <c r="D381" s="256" t="s">
        <v>169</v>
      </c>
      <c r="E381" s="267" t="s">
        <v>1</v>
      </c>
      <c r="F381" s="268" t="s">
        <v>346</v>
      </c>
      <c r="G381" s="266"/>
      <c r="H381" s="269">
        <v>56</v>
      </c>
      <c r="I381" s="270"/>
      <c r="J381" s="266"/>
      <c r="K381" s="266"/>
      <c r="L381" s="271"/>
      <c r="M381" s="272"/>
      <c r="N381" s="273"/>
      <c r="O381" s="273"/>
      <c r="P381" s="273"/>
      <c r="Q381" s="273"/>
      <c r="R381" s="273"/>
      <c r="S381" s="273"/>
      <c r="T381" s="27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75" t="s">
        <v>169</v>
      </c>
      <c r="AU381" s="275" t="s">
        <v>137</v>
      </c>
      <c r="AV381" s="14" t="s">
        <v>137</v>
      </c>
      <c r="AW381" s="14" t="s">
        <v>30</v>
      </c>
      <c r="AX381" s="14" t="s">
        <v>82</v>
      </c>
      <c r="AY381" s="275" t="s">
        <v>159</v>
      </c>
    </row>
    <row r="382" s="2" customFormat="1" ht="21.75" customHeight="1">
      <c r="A382" s="40"/>
      <c r="B382" s="41"/>
      <c r="C382" s="241" t="s">
        <v>347</v>
      </c>
      <c r="D382" s="241" t="s">
        <v>163</v>
      </c>
      <c r="E382" s="242" t="s">
        <v>348</v>
      </c>
      <c r="F382" s="243" t="s">
        <v>349</v>
      </c>
      <c r="G382" s="244" t="s">
        <v>181</v>
      </c>
      <c r="H382" s="245">
        <v>1.5</v>
      </c>
      <c r="I382" s="246"/>
      <c r="J382" s="247">
        <f>ROUND(I382*H382,2)</f>
        <v>0</v>
      </c>
      <c r="K382" s="248"/>
      <c r="L382" s="43"/>
      <c r="M382" s="249" t="s">
        <v>1</v>
      </c>
      <c r="N382" s="250" t="s">
        <v>41</v>
      </c>
      <c r="O382" s="93"/>
      <c r="P382" s="251">
        <f>O382*H382</f>
        <v>0</v>
      </c>
      <c r="Q382" s="251">
        <v>0</v>
      </c>
      <c r="R382" s="251">
        <f>Q382*H382</f>
        <v>0</v>
      </c>
      <c r="S382" s="251">
        <v>0.0060000000000000001</v>
      </c>
      <c r="T382" s="252">
        <f>S382*H382</f>
        <v>0.0090000000000000011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53" t="s">
        <v>167</v>
      </c>
      <c r="AT382" s="253" t="s">
        <v>163</v>
      </c>
      <c r="AU382" s="253" t="s">
        <v>137</v>
      </c>
      <c r="AY382" s="17" t="s">
        <v>159</v>
      </c>
      <c r="BE382" s="141">
        <f>IF(N382="základní",J382,0)</f>
        <v>0</v>
      </c>
      <c r="BF382" s="141">
        <f>IF(N382="snížená",J382,0)</f>
        <v>0</v>
      </c>
      <c r="BG382" s="141">
        <f>IF(N382="zákl. přenesená",J382,0)</f>
        <v>0</v>
      </c>
      <c r="BH382" s="141">
        <f>IF(N382="sníž. přenesená",J382,0)</f>
        <v>0</v>
      </c>
      <c r="BI382" s="141">
        <f>IF(N382="nulová",J382,0)</f>
        <v>0</v>
      </c>
      <c r="BJ382" s="17" t="s">
        <v>137</v>
      </c>
      <c r="BK382" s="141">
        <f>ROUND(I382*H382,2)</f>
        <v>0</v>
      </c>
      <c r="BL382" s="17" t="s">
        <v>167</v>
      </c>
      <c r="BM382" s="253" t="s">
        <v>350</v>
      </c>
    </row>
    <row r="383" s="13" customFormat="1">
      <c r="A383" s="13"/>
      <c r="B383" s="254"/>
      <c r="C383" s="255"/>
      <c r="D383" s="256" t="s">
        <v>169</v>
      </c>
      <c r="E383" s="257" t="s">
        <v>1</v>
      </c>
      <c r="F383" s="258" t="s">
        <v>351</v>
      </c>
      <c r="G383" s="255"/>
      <c r="H383" s="257" t="s">
        <v>1</v>
      </c>
      <c r="I383" s="259"/>
      <c r="J383" s="255"/>
      <c r="K383" s="255"/>
      <c r="L383" s="260"/>
      <c r="M383" s="261"/>
      <c r="N383" s="262"/>
      <c r="O383" s="262"/>
      <c r="P383" s="262"/>
      <c r="Q383" s="262"/>
      <c r="R383" s="262"/>
      <c r="S383" s="262"/>
      <c r="T383" s="26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4" t="s">
        <v>169</v>
      </c>
      <c r="AU383" s="264" t="s">
        <v>137</v>
      </c>
      <c r="AV383" s="13" t="s">
        <v>82</v>
      </c>
      <c r="AW383" s="13" t="s">
        <v>30</v>
      </c>
      <c r="AX383" s="13" t="s">
        <v>75</v>
      </c>
      <c r="AY383" s="264" t="s">
        <v>159</v>
      </c>
    </row>
    <row r="384" s="14" customFormat="1">
      <c r="A384" s="14"/>
      <c r="B384" s="265"/>
      <c r="C384" s="266"/>
      <c r="D384" s="256" t="s">
        <v>169</v>
      </c>
      <c r="E384" s="267" t="s">
        <v>1</v>
      </c>
      <c r="F384" s="268" t="s">
        <v>352</v>
      </c>
      <c r="G384" s="266"/>
      <c r="H384" s="269">
        <v>1.5</v>
      </c>
      <c r="I384" s="270"/>
      <c r="J384" s="266"/>
      <c r="K384" s="266"/>
      <c r="L384" s="271"/>
      <c r="M384" s="272"/>
      <c r="N384" s="273"/>
      <c r="O384" s="273"/>
      <c r="P384" s="273"/>
      <c r="Q384" s="273"/>
      <c r="R384" s="273"/>
      <c r="S384" s="273"/>
      <c r="T384" s="27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75" t="s">
        <v>169</v>
      </c>
      <c r="AU384" s="275" t="s">
        <v>137</v>
      </c>
      <c r="AV384" s="14" t="s">
        <v>137</v>
      </c>
      <c r="AW384" s="14" t="s">
        <v>30</v>
      </c>
      <c r="AX384" s="14" t="s">
        <v>75</v>
      </c>
      <c r="AY384" s="275" t="s">
        <v>159</v>
      </c>
    </row>
    <row r="385" s="15" customFormat="1">
      <c r="A385" s="15"/>
      <c r="B385" s="276"/>
      <c r="C385" s="277"/>
      <c r="D385" s="256" t="s">
        <v>169</v>
      </c>
      <c r="E385" s="278" t="s">
        <v>1</v>
      </c>
      <c r="F385" s="279" t="s">
        <v>187</v>
      </c>
      <c r="G385" s="277"/>
      <c r="H385" s="280">
        <v>1.5</v>
      </c>
      <c r="I385" s="281"/>
      <c r="J385" s="277"/>
      <c r="K385" s="277"/>
      <c r="L385" s="282"/>
      <c r="M385" s="283"/>
      <c r="N385" s="284"/>
      <c r="O385" s="284"/>
      <c r="P385" s="284"/>
      <c r="Q385" s="284"/>
      <c r="R385" s="284"/>
      <c r="S385" s="284"/>
      <c r="T385" s="28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86" t="s">
        <v>169</v>
      </c>
      <c r="AU385" s="286" t="s">
        <v>137</v>
      </c>
      <c r="AV385" s="15" t="s">
        <v>167</v>
      </c>
      <c r="AW385" s="15" t="s">
        <v>30</v>
      </c>
      <c r="AX385" s="15" t="s">
        <v>82</v>
      </c>
      <c r="AY385" s="286" t="s">
        <v>159</v>
      </c>
    </row>
    <row r="386" s="2" customFormat="1" ht="21.75" customHeight="1">
      <c r="A386" s="40"/>
      <c r="B386" s="41"/>
      <c r="C386" s="241" t="s">
        <v>353</v>
      </c>
      <c r="D386" s="241" t="s">
        <v>163</v>
      </c>
      <c r="E386" s="242" t="s">
        <v>354</v>
      </c>
      <c r="F386" s="243" t="s">
        <v>355</v>
      </c>
      <c r="G386" s="244" t="s">
        <v>181</v>
      </c>
      <c r="H386" s="245">
        <v>6</v>
      </c>
      <c r="I386" s="246"/>
      <c r="J386" s="247">
        <f>ROUND(I386*H386,2)</f>
        <v>0</v>
      </c>
      <c r="K386" s="248"/>
      <c r="L386" s="43"/>
      <c r="M386" s="249" t="s">
        <v>1</v>
      </c>
      <c r="N386" s="250" t="s">
        <v>41</v>
      </c>
      <c r="O386" s="93"/>
      <c r="P386" s="251">
        <f>O386*H386</f>
        <v>0</v>
      </c>
      <c r="Q386" s="251">
        <v>0</v>
      </c>
      <c r="R386" s="251">
        <f>Q386*H386</f>
        <v>0</v>
      </c>
      <c r="S386" s="251">
        <v>0.0089999999999999993</v>
      </c>
      <c r="T386" s="252">
        <f>S386*H386</f>
        <v>0.053999999999999992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53" t="s">
        <v>167</v>
      </c>
      <c r="AT386" s="253" t="s">
        <v>163</v>
      </c>
      <c r="AU386" s="253" t="s">
        <v>137</v>
      </c>
      <c r="AY386" s="17" t="s">
        <v>159</v>
      </c>
      <c r="BE386" s="141">
        <f>IF(N386="základní",J386,0)</f>
        <v>0</v>
      </c>
      <c r="BF386" s="141">
        <f>IF(N386="snížená",J386,0)</f>
        <v>0</v>
      </c>
      <c r="BG386" s="141">
        <f>IF(N386="zákl. přenesená",J386,0)</f>
        <v>0</v>
      </c>
      <c r="BH386" s="141">
        <f>IF(N386="sníž. přenesená",J386,0)</f>
        <v>0</v>
      </c>
      <c r="BI386" s="141">
        <f>IF(N386="nulová",J386,0)</f>
        <v>0</v>
      </c>
      <c r="BJ386" s="17" t="s">
        <v>137</v>
      </c>
      <c r="BK386" s="141">
        <f>ROUND(I386*H386,2)</f>
        <v>0</v>
      </c>
      <c r="BL386" s="17" t="s">
        <v>167</v>
      </c>
      <c r="BM386" s="253" t="s">
        <v>356</v>
      </c>
    </row>
    <row r="387" s="13" customFormat="1">
      <c r="A387" s="13"/>
      <c r="B387" s="254"/>
      <c r="C387" s="255"/>
      <c r="D387" s="256" t="s">
        <v>169</v>
      </c>
      <c r="E387" s="257" t="s">
        <v>1</v>
      </c>
      <c r="F387" s="258" t="s">
        <v>357</v>
      </c>
      <c r="G387" s="255"/>
      <c r="H387" s="257" t="s">
        <v>1</v>
      </c>
      <c r="I387" s="259"/>
      <c r="J387" s="255"/>
      <c r="K387" s="255"/>
      <c r="L387" s="260"/>
      <c r="M387" s="261"/>
      <c r="N387" s="262"/>
      <c r="O387" s="262"/>
      <c r="P387" s="262"/>
      <c r="Q387" s="262"/>
      <c r="R387" s="262"/>
      <c r="S387" s="262"/>
      <c r="T387" s="26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4" t="s">
        <v>169</v>
      </c>
      <c r="AU387" s="264" t="s">
        <v>137</v>
      </c>
      <c r="AV387" s="13" t="s">
        <v>82</v>
      </c>
      <c r="AW387" s="13" t="s">
        <v>30</v>
      </c>
      <c r="AX387" s="13" t="s">
        <v>75</v>
      </c>
      <c r="AY387" s="264" t="s">
        <v>159</v>
      </c>
    </row>
    <row r="388" s="13" customFormat="1">
      <c r="A388" s="13"/>
      <c r="B388" s="254"/>
      <c r="C388" s="255"/>
      <c r="D388" s="256" t="s">
        <v>169</v>
      </c>
      <c r="E388" s="257" t="s">
        <v>1</v>
      </c>
      <c r="F388" s="258" t="s">
        <v>358</v>
      </c>
      <c r="G388" s="255"/>
      <c r="H388" s="257" t="s">
        <v>1</v>
      </c>
      <c r="I388" s="259"/>
      <c r="J388" s="255"/>
      <c r="K388" s="255"/>
      <c r="L388" s="260"/>
      <c r="M388" s="261"/>
      <c r="N388" s="262"/>
      <c r="O388" s="262"/>
      <c r="P388" s="262"/>
      <c r="Q388" s="262"/>
      <c r="R388" s="262"/>
      <c r="S388" s="262"/>
      <c r="T388" s="26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4" t="s">
        <v>169</v>
      </c>
      <c r="AU388" s="264" t="s">
        <v>137</v>
      </c>
      <c r="AV388" s="13" t="s">
        <v>82</v>
      </c>
      <c r="AW388" s="13" t="s">
        <v>30</v>
      </c>
      <c r="AX388" s="13" t="s">
        <v>75</v>
      </c>
      <c r="AY388" s="264" t="s">
        <v>159</v>
      </c>
    </row>
    <row r="389" s="14" customFormat="1">
      <c r="A389" s="14"/>
      <c r="B389" s="265"/>
      <c r="C389" s="266"/>
      <c r="D389" s="256" t="s">
        <v>169</v>
      </c>
      <c r="E389" s="267" t="s">
        <v>1</v>
      </c>
      <c r="F389" s="268" t="s">
        <v>137</v>
      </c>
      <c r="G389" s="266"/>
      <c r="H389" s="269">
        <v>2</v>
      </c>
      <c r="I389" s="270"/>
      <c r="J389" s="266"/>
      <c r="K389" s="266"/>
      <c r="L389" s="271"/>
      <c r="M389" s="272"/>
      <c r="N389" s="273"/>
      <c r="O389" s="273"/>
      <c r="P389" s="273"/>
      <c r="Q389" s="273"/>
      <c r="R389" s="273"/>
      <c r="S389" s="273"/>
      <c r="T389" s="27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5" t="s">
        <v>169</v>
      </c>
      <c r="AU389" s="275" t="s">
        <v>137</v>
      </c>
      <c r="AV389" s="14" t="s">
        <v>137</v>
      </c>
      <c r="AW389" s="14" t="s">
        <v>30</v>
      </c>
      <c r="AX389" s="14" t="s">
        <v>75</v>
      </c>
      <c r="AY389" s="275" t="s">
        <v>159</v>
      </c>
    </row>
    <row r="390" s="13" customFormat="1">
      <c r="A390" s="13"/>
      <c r="B390" s="254"/>
      <c r="C390" s="255"/>
      <c r="D390" s="256" t="s">
        <v>169</v>
      </c>
      <c r="E390" s="257" t="s">
        <v>1</v>
      </c>
      <c r="F390" s="258" t="s">
        <v>256</v>
      </c>
      <c r="G390" s="255"/>
      <c r="H390" s="257" t="s">
        <v>1</v>
      </c>
      <c r="I390" s="259"/>
      <c r="J390" s="255"/>
      <c r="K390" s="255"/>
      <c r="L390" s="260"/>
      <c r="M390" s="261"/>
      <c r="N390" s="262"/>
      <c r="O390" s="262"/>
      <c r="P390" s="262"/>
      <c r="Q390" s="262"/>
      <c r="R390" s="262"/>
      <c r="S390" s="262"/>
      <c r="T390" s="26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64" t="s">
        <v>169</v>
      </c>
      <c r="AU390" s="264" t="s">
        <v>137</v>
      </c>
      <c r="AV390" s="13" t="s">
        <v>82</v>
      </c>
      <c r="AW390" s="13" t="s">
        <v>30</v>
      </c>
      <c r="AX390" s="13" t="s">
        <v>75</v>
      </c>
      <c r="AY390" s="264" t="s">
        <v>159</v>
      </c>
    </row>
    <row r="391" s="13" customFormat="1">
      <c r="A391" s="13"/>
      <c r="B391" s="254"/>
      <c r="C391" s="255"/>
      <c r="D391" s="256" t="s">
        <v>169</v>
      </c>
      <c r="E391" s="257" t="s">
        <v>1</v>
      </c>
      <c r="F391" s="258" t="s">
        <v>359</v>
      </c>
      <c r="G391" s="255"/>
      <c r="H391" s="257" t="s">
        <v>1</v>
      </c>
      <c r="I391" s="259"/>
      <c r="J391" s="255"/>
      <c r="K391" s="255"/>
      <c r="L391" s="260"/>
      <c r="M391" s="261"/>
      <c r="N391" s="262"/>
      <c r="O391" s="262"/>
      <c r="P391" s="262"/>
      <c r="Q391" s="262"/>
      <c r="R391" s="262"/>
      <c r="S391" s="262"/>
      <c r="T391" s="26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4" t="s">
        <v>169</v>
      </c>
      <c r="AU391" s="264" t="s">
        <v>137</v>
      </c>
      <c r="AV391" s="13" t="s">
        <v>82</v>
      </c>
      <c r="AW391" s="13" t="s">
        <v>30</v>
      </c>
      <c r="AX391" s="13" t="s">
        <v>75</v>
      </c>
      <c r="AY391" s="264" t="s">
        <v>159</v>
      </c>
    </row>
    <row r="392" s="14" customFormat="1">
      <c r="A392" s="14"/>
      <c r="B392" s="265"/>
      <c r="C392" s="266"/>
      <c r="D392" s="256" t="s">
        <v>169</v>
      </c>
      <c r="E392" s="267" t="s">
        <v>1</v>
      </c>
      <c r="F392" s="268" t="s">
        <v>160</v>
      </c>
      <c r="G392" s="266"/>
      <c r="H392" s="269">
        <v>3</v>
      </c>
      <c r="I392" s="270"/>
      <c r="J392" s="266"/>
      <c r="K392" s="266"/>
      <c r="L392" s="271"/>
      <c r="M392" s="272"/>
      <c r="N392" s="273"/>
      <c r="O392" s="273"/>
      <c r="P392" s="273"/>
      <c r="Q392" s="273"/>
      <c r="R392" s="273"/>
      <c r="S392" s="273"/>
      <c r="T392" s="27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75" t="s">
        <v>169</v>
      </c>
      <c r="AU392" s="275" t="s">
        <v>137</v>
      </c>
      <c r="AV392" s="14" t="s">
        <v>137</v>
      </c>
      <c r="AW392" s="14" t="s">
        <v>30</v>
      </c>
      <c r="AX392" s="14" t="s">
        <v>75</v>
      </c>
      <c r="AY392" s="275" t="s">
        <v>159</v>
      </c>
    </row>
    <row r="393" s="13" customFormat="1">
      <c r="A393" s="13"/>
      <c r="B393" s="254"/>
      <c r="C393" s="255"/>
      <c r="D393" s="256" t="s">
        <v>169</v>
      </c>
      <c r="E393" s="257" t="s">
        <v>1</v>
      </c>
      <c r="F393" s="258" t="s">
        <v>203</v>
      </c>
      <c r="G393" s="255"/>
      <c r="H393" s="257" t="s">
        <v>1</v>
      </c>
      <c r="I393" s="259"/>
      <c r="J393" s="255"/>
      <c r="K393" s="255"/>
      <c r="L393" s="260"/>
      <c r="M393" s="261"/>
      <c r="N393" s="262"/>
      <c r="O393" s="262"/>
      <c r="P393" s="262"/>
      <c r="Q393" s="262"/>
      <c r="R393" s="262"/>
      <c r="S393" s="262"/>
      <c r="T393" s="26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4" t="s">
        <v>169</v>
      </c>
      <c r="AU393" s="264" t="s">
        <v>137</v>
      </c>
      <c r="AV393" s="13" t="s">
        <v>82</v>
      </c>
      <c r="AW393" s="13" t="s">
        <v>30</v>
      </c>
      <c r="AX393" s="13" t="s">
        <v>75</v>
      </c>
      <c r="AY393" s="264" t="s">
        <v>159</v>
      </c>
    </row>
    <row r="394" s="14" customFormat="1">
      <c r="A394" s="14"/>
      <c r="B394" s="265"/>
      <c r="C394" s="266"/>
      <c r="D394" s="256" t="s">
        <v>169</v>
      </c>
      <c r="E394" s="267" t="s">
        <v>1</v>
      </c>
      <c r="F394" s="268" t="s">
        <v>82</v>
      </c>
      <c r="G394" s="266"/>
      <c r="H394" s="269">
        <v>1</v>
      </c>
      <c r="I394" s="270"/>
      <c r="J394" s="266"/>
      <c r="K394" s="266"/>
      <c r="L394" s="271"/>
      <c r="M394" s="272"/>
      <c r="N394" s="273"/>
      <c r="O394" s="273"/>
      <c r="P394" s="273"/>
      <c r="Q394" s="273"/>
      <c r="R394" s="273"/>
      <c r="S394" s="273"/>
      <c r="T394" s="27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75" t="s">
        <v>169</v>
      </c>
      <c r="AU394" s="275" t="s">
        <v>137</v>
      </c>
      <c r="AV394" s="14" t="s">
        <v>137</v>
      </c>
      <c r="AW394" s="14" t="s">
        <v>30</v>
      </c>
      <c r="AX394" s="14" t="s">
        <v>75</v>
      </c>
      <c r="AY394" s="275" t="s">
        <v>159</v>
      </c>
    </row>
    <row r="395" s="15" customFormat="1">
      <c r="A395" s="15"/>
      <c r="B395" s="276"/>
      <c r="C395" s="277"/>
      <c r="D395" s="256" t="s">
        <v>169</v>
      </c>
      <c r="E395" s="278" t="s">
        <v>1</v>
      </c>
      <c r="F395" s="279" t="s">
        <v>187</v>
      </c>
      <c r="G395" s="277"/>
      <c r="H395" s="280">
        <v>6</v>
      </c>
      <c r="I395" s="281"/>
      <c r="J395" s="277"/>
      <c r="K395" s="277"/>
      <c r="L395" s="282"/>
      <c r="M395" s="283"/>
      <c r="N395" s="284"/>
      <c r="O395" s="284"/>
      <c r="P395" s="284"/>
      <c r="Q395" s="284"/>
      <c r="R395" s="284"/>
      <c r="S395" s="284"/>
      <c r="T395" s="28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86" t="s">
        <v>169</v>
      </c>
      <c r="AU395" s="286" t="s">
        <v>137</v>
      </c>
      <c r="AV395" s="15" t="s">
        <v>167</v>
      </c>
      <c r="AW395" s="15" t="s">
        <v>30</v>
      </c>
      <c r="AX395" s="15" t="s">
        <v>82</v>
      </c>
      <c r="AY395" s="286" t="s">
        <v>159</v>
      </c>
    </row>
    <row r="396" s="2" customFormat="1" ht="21.75" customHeight="1">
      <c r="A396" s="40"/>
      <c r="B396" s="41"/>
      <c r="C396" s="241" t="s">
        <v>360</v>
      </c>
      <c r="D396" s="241" t="s">
        <v>163</v>
      </c>
      <c r="E396" s="242" t="s">
        <v>361</v>
      </c>
      <c r="F396" s="243" t="s">
        <v>362</v>
      </c>
      <c r="G396" s="244" t="s">
        <v>181</v>
      </c>
      <c r="H396" s="245">
        <v>13</v>
      </c>
      <c r="I396" s="246"/>
      <c r="J396" s="247">
        <f>ROUND(I396*H396,2)</f>
        <v>0</v>
      </c>
      <c r="K396" s="248"/>
      <c r="L396" s="43"/>
      <c r="M396" s="249" t="s">
        <v>1</v>
      </c>
      <c r="N396" s="250" t="s">
        <v>41</v>
      </c>
      <c r="O396" s="93"/>
      <c r="P396" s="251">
        <f>O396*H396</f>
        <v>0</v>
      </c>
      <c r="Q396" s="251">
        <v>0</v>
      </c>
      <c r="R396" s="251">
        <f>Q396*H396</f>
        <v>0</v>
      </c>
      <c r="S396" s="251">
        <v>0.019</v>
      </c>
      <c r="T396" s="252">
        <f>S396*H396</f>
        <v>0.247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53" t="s">
        <v>167</v>
      </c>
      <c r="AT396" s="253" t="s">
        <v>163</v>
      </c>
      <c r="AU396" s="253" t="s">
        <v>137</v>
      </c>
      <c r="AY396" s="17" t="s">
        <v>159</v>
      </c>
      <c r="BE396" s="141">
        <f>IF(N396="základní",J396,0)</f>
        <v>0</v>
      </c>
      <c r="BF396" s="141">
        <f>IF(N396="snížená",J396,0)</f>
        <v>0</v>
      </c>
      <c r="BG396" s="141">
        <f>IF(N396="zákl. přenesená",J396,0)</f>
        <v>0</v>
      </c>
      <c r="BH396" s="141">
        <f>IF(N396="sníž. přenesená",J396,0)</f>
        <v>0</v>
      </c>
      <c r="BI396" s="141">
        <f>IF(N396="nulová",J396,0)</f>
        <v>0</v>
      </c>
      <c r="BJ396" s="17" t="s">
        <v>137</v>
      </c>
      <c r="BK396" s="141">
        <f>ROUND(I396*H396,2)</f>
        <v>0</v>
      </c>
      <c r="BL396" s="17" t="s">
        <v>167</v>
      </c>
      <c r="BM396" s="253" t="s">
        <v>363</v>
      </c>
    </row>
    <row r="397" s="13" customFormat="1">
      <c r="A397" s="13"/>
      <c r="B397" s="254"/>
      <c r="C397" s="255"/>
      <c r="D397" s="256" t="s">
        <v>169</v>
      </c>
      <c r="E397" s="257" t="s">
        <v>1</v>
      </c>
      <c r="F397" s="258" t="s">
        <v>357</v>
      </c>
      <c r="G397" s="255"/>
      <c r="H397" s="257" t="s">
        <v>1</v>
      </c>
      <c r="I397" s="259"/>
      <c r="J397" s="255"/>
      <c r="K397" s="255"/>
      <c r="L397" s="260"/>
      <c r="M397" s="261"/>
      <c r="N397" s="262"/>
      <c r="O397" s="262"/>
      <c r="P397" s="262"/>
      <c r="Q397" s="262"/>
      <c r="R397" s="262"/>
      <c r="S397" s="262"/>
      <c r="T397" s="26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64" t="s">
        <v>169</v>
      </c>
      <c r="AU397" s="264" t="s">
        <v>137</v>
      </c>
      <c r="AV397" s="13" t="s">
        <v>82</v>
      </c>
      <c r="AW397" s="13" t="s">
        <v>30</v>
      </c>
      <c r="AX397" s="13" t="s">
        <v>75</v>
      </c>
      <c r="AY397" s="264" t="s">
        <v>159</v>
      </c>
    </row>
    <row r="398" s="13" customFormat="1">
      <c r="A398" s="13"/>
      <c r="B398" s="254"/>
      <c r="C398" s="255"/>
      <c r="D398" s="256" t="s">
        <v>169</v>
      </c>
      <c r="E398" s="257" t="s">
        <v>1</v>
      </c>
      <c r="F398" s="258" t="s">
        <v>358</v>
      </c>
      <c r="G398" s="255"/>
      <c r="H398" s="257" t="s">
        <v>1</v>
      </c>
      <c r="I398" s="259"/>
      <c r="J398" s="255"/>
      <c r="K398" s="255"/>
      <c r="L398" s="260"/>
      <c r="M398" s="261"/>
      <c r="N398" s="262"/>
      <c r="O398" s="262"/>
      <c r="P398" s="262"/>
      <c r="Q398" s="262"/>
      <c r="R398" s="262"/>
      <c r="S398" s="262"/>
      <c r="T398" s="26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4" t="s">
        <v>169</v>
      </c>
      <c r="AU398" s="264" t="s">
        <v>137</v>
      </c>
      <c r="AV398" s="13" t="s">
        <v>82</v>
      </c>
      <c r="AW398" s="13" t="s">
        <v>30</v>
      </c>
      <c r="AX398" s="13" t="s">
        <v>75</v>
      </c>
      <c r="AY398" s="264" t="s">
        <v>159</v>
      </c>
    </row>
    <row r="399" s="14" customFormat="1">
      <c r="A399" s="14"/>
      <c r="B399" s="265"/>
      <c r="C399" s="266"/>
      <c r="D399" s="256" t="s">
        <v>169</v>
      </c>
      <c r="E399" s="267" t="s">
        <v>1</v>
      </c>
      <c r="F399" s="268" t="s">
        <v>137</v>
      </c>
      <c r="G399" s="266"/>
      <c r="H399" s="269">
        <v>2</v>
      </c>
      <c r="I399" s="270"/>
      <c r="J399" s="266"/>
      <c r="K399" s="266"/>
      <c r="L399" s="271"/>
      <c r="M399" s="272"/>
      <c r="N399" s="273"/>
      <c r="O399" s="273"/>
      <c r="P399" s="273"/>
      <c r="Q399" s="273"/>
      <c r="R399" s="273"/>
      <c r="S399" s="273"/>
      <c r="T399" s="27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75" t="s">
        <v>169</v>
      </c>
      <c r="AU399" s="275" t="s">
        <v>137</v>
      </c>
      <c r="AV399" s="14" t="s">
        <v>137</v>
      </c>
      <c r="AW399" s="14" t="s">
        <v>30</v>
      </c>
      <c r="AX399" s="14" t="s">
        <v>75</v>
      </c>
      <c r="AY399" s="275" t="s">
        <v>159</v>
      </c>
    </row>
    <row r="400" s="13" customFormat="1">
      <c r="A400" s="13"/>
      <c r="B400" s="254"/>
      <c r="C400" s="255"/>
      <c r="D400" s="256" t="s">
        <v>169</v>
      </c>
      <c r="E400" s="257" t="s">
        <v>1</v>
      </c>
      <c r="F400" s="258" t="s">
        <v>256</v>
      </c>
      <c r="G400" s="255"/>
      <c r="H400" s="257" t="s">
        <v>1</v>
      </c>
      <c r="I400" s="259"/>
      <c r="J400" s="255"/>
      <c r="K400" s="255"/>
      <c r="L400" s="260"/>
      <c r="M400" s="261"/>
      <c r="N400" s="262"/>
      <c r="O400" s="262"/>
      <c r="P400" s="262"/>
      <c r="Q400" s="262"/>
      <c r="R400" s="262"/>
      <c r="S400" s="262"/>
      <c r="T400" s="26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4" t="s">
        <v>169</v>
      </c>
      <c r="AU400" s="264" t="s">
        <v>137</v>
      </c>
      <c r="AV400" s="13" t="s">
        <v>82</v>
      </c>
      <c r="AW400" s="13" t="s">
        <v>30</v>
      </c>
      <c r="AX400" s="13" t="s">
        <v>75</v>
      </c>
      <c r="AY400" s="264" t="s">
        <v>159</v>
      </c>
    </row>
    <row r="401" s="13" customFormat="1">
      <c r="A401" s="13"/>
      <c r="B401" s="254"/>
      <c r="C401" s="255"/>
      <c r="D401" s="256" t="s">
        <v>169</v>
      </c>
      <c r="E401" s="257" t="s">
        <v>1</v>
      </c>
      <c r="F401" s="258" t="s">
        <v>364</v>
      </c>
      <c r="G401" s="255"/>
      <c r="H401" s="257" t="s">
        <v>1</v>
      </c>
      <c r="I401" s="259"/>
      <c r="J401" s="255"/>
      <c r="K401" s="255"/>
      <c r="L401" s="260"/>
      <c r="M401" s="261"/>
      <c r="N401" s="262"/>
      <c r="O401" s="262"/>
      <c r="P401" s="262"/>
      <c r="Q401" s="262"/>
      <c r="R401" s="262"/>
      <c r="S401" s="262"/>
      <c r="T401" s="26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4" t="s">
        <v>169</v>
      </c>
      <c r="AU401" s="264" t="s">
        <v>137</v>
      </c>
      <c r="AV401" s="13" t="s">
        <v>82</v>
      </c>
      <c r="AW401" s="13" t="s">
        <v>30</v>
      </c>
      <c r="AX401" s="13" t="s">
        <v>75</v>
      </c>
      <c r="AY401" s="264" t="s">
        <v>159</v>
      </c>
    </row>
    <row r="402" s="14" customFormat="1">
      <c r="A402" s="14"/>
      <c r="B402" s="265"/>
      <c r="C402" s="266"/>
      <c r="D402" s="256" t="s">
        <v>169</v>
      </c>
      <c r="E402" s="267" t="s">
        <v>1</v>
      </c>
      <c r="F402" s="268" t="s">
        <v>303</v>
      </c>
      <c r="G402" s="266"/>
      <c r="H402" s="269">
        <v>7</v>
      </c>
      <c r="I402" s="270"/>
      <c r="J402" s="266"/>
      <c r="K402" s="266"/>
      <c r="L402" s="271"/>
      <c r="M402" s="272"/>
      <c r="N402" s="273"/>
      <c r="O402" s="273"/>
      <c r="P402" s="273"/>
      <c r="Q402" s="273"/>
      <c r="R402" s="273"/>
      <c r="S402" s="273"/>
      <c r="T402" s="27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75" t="s">
        <v>169</v>
      </c>
      <c r="AU402" s="275" t="s">
        <v>137</v>
      </c>
      <c r="AV402" s="14" t="s">
        <v>137</v>
      </c>
      <c r="AW402" s="14" t="s">
        <v>30</v>
      </c>
      <c r="AX402" s="14" t="s">
        <v>75</v>
      </c>
      <c r="AY402" s="275" t="s">
        <v>159</v>
      </c>
    </row>
    <row r="403" s="13" customFormat="1">
      <c r="A403" s="13"/>
      <c r="B403" s="254"/>
      <c r="C403" s="255"/>
      <c r="D403" s="256" t="s">
        <v>169</v>
      </c>
      <c r="E403" s="257" t="s">
        <v>1</v>
      </c>
      <c r="F403" s="258" t="s">
        <v>365</v>
      </c>
      <c r="G403" s="255"/>
      <c r="H403" s="257" t="s">
        <v>1</v>
      </c>
      <c r="I403" s="259"/>
      <c r="J403" s="255"/>
      <c r="K403" s="255"/>
      <c r="L403" s="260"/>
      <c r="M403" s="261"/>
      <c r="N403" s="262"/>
      <c r="O403" s="262"/>
      <c r="P403" s="262"/>
      <c r="Q403" s="262"/>
      <c r="R403" s="262"/>
      <c r="S403" s="262"/>
      <c r="T403" s="26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4" t="s">
        <v>169</v>
      </c>
      <c r="AU403" s="264" t="s">
        <v>137</v>
      </c>
      <c r="AV403" s="13" t="s">
        <v>82</v>
      </c>
      <c r="AW403" s="13" t="s">
        <v>30</v>
      </c>
      <c r="AX403" s="13" t="s">
        <v>75</v>
      </c>
      <c r="AY403" s="264" t="s">
        <v>159</v>
      </c>
    </row>
    <row r="404" s="14" customFormat="1">
      <c r="A404" s="14"/>
      <c r="B404" s="265"/>
      <c r="C404" s="266"/>
      <c r="D404" s="256" t="s">
        <v>169</v>
      </c>
      <c r="E404" s="267" t="s">
        <v>1</v>
      </c>
      <c r="F404" s="268" t="s">
        <v>167</v>
      </c>
      <c r="G404" s="266"/>
      <c r="H404" s="269">
        <v>4</v>
      </c>
      <c r="I404" s="270"/>
      <c r="J404" s="266"/>
      <c r="K404" s="266"/>
      <c r="L404" s="271"/>
      <c r="M404" s="272"/>
      <c r="N404" s="273"/>
      <c r="O404" s="273"/>
      <c r="P404" s="273"/>
      <c r="Q404" s="273"/>
      <c r="R404" s="273"/>
      <c r="S404" s="273"/>
      <c r="T404" s="27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75" t="s">
        <v>169</v>
      </c>
      <c r="AU404" s="275" t="s">
        <v>137</v>
      </c>
      <c r="AV404" s="14" t="s">
        <v>137</v>
      </c>
      <c r="AW404" s="14" t="s">
        <v>30</v>
      </c>
      <c r="AX404" s="14" t="s">
        <v>75</v>
      </c>
      <c r="AY404" s="275" t="s">
        <v>159</v>
      </c>
    </row>
    <row r="405" s="15" customFormat="1">
      <c r="A405" s="15"/>
      <c r="B405" s="276"/>
      <c r="C405" s="277"/>
      <c r="D405" s="256" t="s">
        <v>169</v>
      </c>
      <c r="E405" s="278" t="s">
        <v>1</v>
      </c>
      <c r="F405" s="279" t="s">
        <v>187</v>
      </c>
      <c r="G405" s="277"/>
      <c r="H405" s="280">
        <v>13</v>
      </c>
      <c r="I405" s="281"/>
      <c r="J405" s="277"/>
      <c r="K405" s="277"/>
      <c r="L405" s="282"/>
      <c r="M405" s="283"/>
      <c r="N405" s="284"/>
      <c r="O405" s="284"/>
      <c r="P405" s="284"/>
      <c r="Q405" s="284"/>
      <c r="R405" s="284"/>
      <c r="S405" s="284"/>
      <c r="T405" s="28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86" t="s">
        <v>169</v>
      </c>
      <c r="AU405" s="286" t="s">
        <v>137</v>
      </c>
      <c r="AV405" s="15" t="s">
        <v>167</v>
      </c>
      <c r="AW405" s="15" t="s">
        <v>30</v>
      </c>
      <c r="AX405" s="15" t="s">
        <v>82</v>
      </c>
      <c r="AY405" s="286" t="s">
        <v>159</v>
      </c>
    </row>
    <row r="406" s="2" customFormat="1" ht="21.75" customHeight="1">
      <c r="A406" s="40"/>
      <c r="B406" s="41"/>
      <c r="C406" s="241" t="s">
        <v>366</v>
      </c>
      <c r="D406" s="241" t="s">
        <v>163</v>
      </c>
      <c r="E406" s="242" t="s">
        <v>367</v>
      </c>
      <c r="F406" s="243" t="s">
        <v>368</v>
      </c>
      <c r="G406" s="244" t="s">
        <v>181</v>
      </c>
      <c r="H406" s="245">
        <v>1</v>
      </c>
      <c r="I406" s="246"/>
      <c r="J406" s="247">
        <f>ROUND(I406*H406,2)</f>
        <v>0</v>
      </c>
      <c r="K406" s="248"/>
      <c r="L406" s="43"/>
      <c r="M406" s="249" t="s">
        <v>1</v>
      </c>
      <c r="N406" s="250" t="s">
        <v>41</v>
      </c>
      <c r="O406" s="93"/>
      <c r="P406" s="251">
        <f>O406*H406</f>
        <v>0</v>
      </c>
      <c r="Q406" s="251">
        <v>0</v>
      </c>
      <c r="R406" s="251">
        <f>Q406*H406</f>
        <v>0</v>
      </c>
      <c r="S406" s="251">
        <v>0.040000000000000001</v>
      </c>
      <c r="T406" s="252">
        <f>S406*H406</f>
        <v>0.040000000000000001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53" t="s">
        <v>167</v>
      </c>
      <c r="AT406" s="253" t="s">
        <v>163</v>
      </c>
      <c r="AU406" s="253" t="s">
        <v>137</v>
      </c>
      <c r="AY406" s="17" t="s">
        <v>159</v>
      </c>
      <c r="BE406" s="141">
        <f>IF(N406="základní",J406,0)</f>
        <v>0</v>
      </c>
      <c r="BF406" s="141">
        <f>IF(N406="snížená",J406,0)</f>
        <v>0</v>
      </c>
      <c r="BG406" s="141">
        <f>IF(N406="zákl. přenesená",J406,0)</f>
        <v>0</v>
      </c>
      <c r="BH406" s="141">
        <f>IF(N406="sníž. přenesená",J406,0)</f>
        <v>0</v>
      </c>
      <c r="BI406" s="141">
        <f>IF(N406="nulová",J406,0)</f>
        <v>0</v>
      </c>
      <c r="BJ406" s="17" t="s">
        <v>137</v>
      </c>
      <c r="BK406" s="141">
        <f>ROUND(I406*H406,2)</f>
        <v>0</v>
      </c>
      <c r="BL406" s="17" t="s">
        <v>167</v>
      </c>
      <c r="BM406" s="253" t="s">
        <v>369</v>
      </c>
    </row>
    <row r="407" s="13" customFormat="1">
      <c r="A407" s="13"/>
      <c r="B407" s="254"/>
      <c r="C407" s="255"/>
      <c r="D407" s="256" t="s">
        <v>169</v>
      </c>
      <c r="E407" s="257" t="s">
        <v>1</v>
      </c>
      <c r="F407" s="258" t="s">
        <v>203</v>
      </c>
      <c r="G407" s="255"/>
      <c r="H407" s="257" t="s">
        <v>1</v>
      </c>
      <c r="I407" s="259"/>
      <c r="J407" s="255"/>
      <c r="K407" s="255"/>
      <c r="L407" s="260"/>
      <c r="M407" s="261"/>
      <c r="N407" s="262"/>
      <c r="O407" s="262"/>
      <c r="P407" s="262"/>
      <c r="Q407" s="262"/>
      <c r="R407" s="262"/>
      <c r="S407" s="262"/>
      <c r="T407" s="26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4" t="s">
        <v>169</v>
      </c>
      <c r="AU407" s="264" t="s">
        <v>137</v>
      </c>
      <c r="AV407" s="13" t="s">
        <v>82</v>
      </c>
      <c r="AW407" s="13" t="s">
        <v>30</v>
      </c>
      <c r="AX407" s="13" t="s">
        <v>75</v>
      </c>
      <c r="AY407" s="264" t="s">
        <v>159</v>
      </c>
    </row>
    <row r="408" s="14" customFormat="1">
      <c r="A408" s="14"/>
      <c r="B408" s="265"/>
      <c r="C408" s="266"/>
      <c r="D408" s="256" t="s">
        <v>169</v>
      </c>
      <c r="E408" s="267" t="s">
        <v>1</v>
      </c>
      <c r="F408" s="268" t="s">
        <v>82</v>
      </c>
      <c r="G408" s="266"/>
      <c r="H408" s="269">
        <v>1</v>
      </c>
      <c r="I408" s="270"/>
      <c r="J408" s="266"/>
      <c r="K408" s="266"/>
      <c r="L408" s="271"/>
      <c r="M408" s="272"/>
      <c r="N408" s="273"/>
      <c r="O408" s="273"/>
      <c r="P408" s="273"/>
      <c r="Q408" s="273"/>
      <c r="R408" s="273"/>
      <c r="S408" s="273"/>
      <c r="T408" s="27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5" t="s">
        <v>169</v>
      </c>
      <c r="AU408" s="275" t="s">
        <v>137</v>
      </c>
      <c r="AV408" s="14" t="s">
        <v>137</v>
      </c>
      <c r="AW408" s="14" t="s">
        <v>30</v>
      </c>
      <c r="AX408" s="14" t="s">
        <v>82</v>
      </c>
      <c r="AY408" s="275" t="s">
        <v>159</v>
      </c>
    </row>
    <row r="409" s="2" customFormat="1" ht="21.75" customHeight="1">
      <c r="A409" s="40"/>
      <c r="B409" s="41"/>
      <c r="C409" s="241" t="s">
        <v>370</v>
      </c>
      <c r="D409" s="241" t="s">
        <v>163</v>
      </c>
      <c r="E409" s="242" t="s">
        <v>371</v>
      </c>
      <c r="F409" s="243" t="s">
        <v>372</v>
      </c>
      <c r="G409" s="244" t="s">
        <v>181</v>
      </c>
      <c r="H409" s="245">
        <v>100</v>
      </c>
      <c r="I409" s="246"/>
      <c r="J409" s="247">
        <f>ROUND(I409*H409,2)</f>
        <v>0</v>
      </c>
      <c r="K409" s="248"/>
      <c r="L409" s="43"/>
      <c r="M409" s="249" t="s">
        <v>1</v>
      </c>
      <c r="N409" s="250" t="s">
        <v>41</v>
      </c>
      <c r="O409" s="93"/>
      <c r="P409" s="251">
        <f>O409*H409</f>
        <v>0</v>
      </c>
      <c r="Q409" s="251">
        <v>0</v>
      </c>
      <c r="R409" s="251">
        <f>Q409*H409</f>
        <v>0</v>
      </c>
      <c r="S409" s="251">
        <v>0.001</v>
      </c>
      <c r="T409" s="252">
        <f>S409*H409</f>
        <v>0.10000000000000001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53" t="s">
        <v>167</v>
      </c>
      <c r="AT409" s="253" t="s">
        <v>163</v>
      </c>
      <c r="AU409" s="253" t="s">
        <v>137</v>
      </c>
      <c r="AY409" s="17" t="s">
        <v>159</v>
      </c>
      <c r="BE409" s="141">
        <f>IF(N409="základní",J409,0)</f>
        <v>0</v>
      </c>
      <c r="BF409" s="141">
        <f>IF(N409="snížená",J409,0)</f>
        <v>0</v>
      </c>
      <c r="BG409" s="141">
        <f>IF(N409="zákl. přenesená",J409,0)</f>
        <v>0</v>
      </c>
      <c r="BH409" s="141">
        <f>IF(N409="sníž. přenesená",J409,0)</f>
        <v>0</v>
      </c>
      <c r="BI409" s="141">
        <f>IF(N409="nulová",J409,0)</f>
        <v>0</v>
      </c>
      <c r="BJ409" s="17" t="s">
        <v>137</v>
      </c>
      <c r="BK409" s="141">
        <f>ROUND(I409*H409,2)</f>
        <v>0</v>
      </c>
      <c r="BL409" s="17" t="s">
        <v>167</v>
      </c>
      <c r="BM409" s="253" t="s">
        <v>373</v>
      </c>
    </row>
    <row r="410" s="13" customFormat="1">
      <c r="A410" s="13"/>
      <c r="B410" s="254"/>
      <c r="C410" s="255"/>
      <c r="D410" s="256" t="s">
        <v>169</v>
      </c>
      <c r="E410" s="257" t="s">
        <v>1</v>
      </c>
      <c r="F410" s="258" t="s">
        <v>258</v>
      </c>
      <c r="G410" s="255"/>
      <c r="H410" s="257" t="s">
        <v>1</v>
      </c>
      <c r="I410" s="259"/>
      <c r="J410" s="255"/>
      <c r="K410" s="255"/>
      <c r="L410" s="260"/>
      <c r="M410" s="261"/>
      <c r="N410" s="262"/>
      <c r="O410" s="262"/>
      <c r="P410" s="262"/>
      <c r="Q410" s="262"/>
      <c r="R410" s="262"/>
      <c r="S410" s="262"/>
      <c r="T410" s="26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4" t="s">
        <v>169</v>
      </c>
      <c r="AU410" s="264" t="s">
        <v>137</v>
      </c>
      <c r="AV410" s="13" t="s">
        <v>82</v>
      </c>
      <c r="AW410" s="13" t="s">
        <v>30</v>
      </c>
      <c r="AX410" s="13" t="s">
        <v>75</v>
      </c>
      <c r="AY410" s="264" t="s">
        <v>159</v>
      </c>
    </row>
    <row r="411" s="14" customFormat="1">
      <c r="A411" s="14"/>
      <c r="B411" s="265"/>
      <c r="C411" s="266"/>
      <c r="D411" s="256" t="s">
        <v>169</v>
      </c>
      <c r="E411" s="267" t="s">
        <v>1</v>
      </c>
      <c r="F411" s="268" t="s">
        <v>374</v>
      </c>
      <c r="G411" s="266"/>
      <c r="H411" s="269">
        <v>100</v>
      </c>
      <c r="I411" s="270"/>
      <c r="J411" s="266"/>
      <c r="K411" s="266"/>
      <c r="L411" s="271"/>
      <c r="M411" s="272"/>
      <c r="N411" s="273"/>
      <c r="O411" s="273"/>
      <c r="P411" s="273"/>
      <c r="Q411" s="273"/>
      <c r="R411" s="273"/>
      <c r="S411" s="273"/>
      <c r="T411" s="27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75" t="s">
        <v>169</v>
      </c>
      <c r="AU411" s="275" t="s">
        <v>137</v>
      </c>
      <c r="AV411" s="14" t="s">
        <v>137</v>
      </c>
      <c r="AW411" s="14" t="s">
        <v>30</v>
      </c>
      <c r="AX411" s="14" t="s">
        <v>75</v>
      </c>
      <c r="AY411" s="275" t="s">
        <v>159</v>
      </c>
    </row>
    <row r="412" s="15" customFormat="1">
      <c r="A412" s="15"/>
      <c r="B412" s="276"/>
      <c r="C412" s="277"/>
      <c r="D412" s="256" t="s">
        <v>169</v>
      </c>
      <c r="E412" s="278" t="s">
        <v>1</v>
      </c>
      <c r="F412" s="279" t="s">
        <v>187</v>
      </c>
      <c r="G412" s="277"/>
      <c r="H412" s="280">
        <v>100</v>
      </c>
      <c r="I412" s="281"/>
      <c r="J412" s="277"/>
      <c r="K412" s="277"/>
      <c r="L412" s="282"/>
      <c r="M412" s="283"/>
      <c r="N412" s="284"/>
      <c r="O412" s="284"/>
      <c r="P412" s="284"/>
      <c r="Q412" s="284"/>
      <c r="R412" s="284"/>
      <c r="S412" s="284"/>
      <c r="T412" s="28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86" t="s">
        <v>169</v>
      </c>
      <c r="AU412" s="286" t="s">
        <v>137</v>
      </c>
      <c r="AV412" s="15" t="s">
        <v>167</v>
      </c>
      <c r="AW412" s="15" t="s">
        <v>30</v>
      </c>
      <c r="AX412" s="15" t="s">
        <v>82</v>
      </c>
      <c r="AY412" s="286" t="s">
        <v>159</v>
      </c>
    </row>
    <row r="413" s="2" customFormat="1" ht="21.75" customHeight="1">
      <c r="A413" s="40"/>
      <c r="B413" s="41"/>
      <c r="C413" s="241" t="s">
        <v>375</v>
      </c>
      <c r="D413" s="241" t="s">
        <v>163</v>
      </c>
      <c r="E413" s="242" t="s">
        <v>376</v>
      </c>
      <c r="F413" s="243" t="s">
        <v>377</v>
      </c>
      <c r="G413" s="244" t="s">
        <v>181</v>
      </c>
      <c r="H413" s="245">
        <v>12</v>
      </c>
      <c r="I413" s="246"/>
      <c r="J413" s="247">
        <f>ROUND(I413*H413,2)</f>
        <v>0</v>
      </c>
      <c r="K413" s="248"/>
      <c r="L413" s="43"/>
      <c r="M413" s="249" t="s">
        <v>1</v>
      </c>
      <c r="N413" s="250" t="s">
        <v>41</v>
      </c>
      <c r="O413" s="93"/>
      <c r="P413" s="251">
        <f>O413*H413</f>
        <v>0</v>
      </c>
      <c r="Q413" s="251">
        <v>0</v>
      </c>
      <c r="R413" s="251">
        <f>Q413*H413</f>
        <v>0</v>
      </c>
      <c r="S413" s="251">
        <v>0.001</v>
      </c>
      <c r="T413" s="252">
        <f>S413*H413</f>
        <v>0.012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53" t="s">
        <v>167</v>
      </c>
      <c r="AT413" s="253" t="s">
        <v>163</v>
      </c>
      <c r="AU413" s="253" t="s">
        <v>137</v>
      </c>
      <c r="AY413" s="17" t="s">
        <v>159</v>
      </c>
      <c r="BE413" s="141">
        <f>IF(N413="základní",J413,0)</f>
        <v>0</v>
      </c>
      <c r="BF413" s="141">
        <f>IF(N413="snížená",J413,0)</f>
        <v>0</v>
      </c>
      <c r="BG413" s="141">
        <f>IF(N413="zákl. přenesená",J413,0)</f>
        <v>0</v>
      </c>
      <c r="BH413" s="141">
        <f>IF(N413="sníž. přenesená",J413,0)</f>
        <v>0</v>
      </c>
      <c r="BI413" s="141">
        <f>IF(N413="nulová",J413,0)</f>
        <v>0</v>
      </c>
      <c r="BJ413" s="17" t="s">
        <v>137</v>
      </c>
      <c r="BK413" s="141">
        <f>ROUND(I413*H413,2)</f>
        <v>0</v>
      </c>
      <c r="BL413" s="17" t="s">
        <v>167</v>
      </c>
      <c r="BM413" s="253" t="s">
        <v>378</v>
      </c>
    </row>
    <row r="414" s="14" customFormat="1">
      <c r="A414" s="14"/>
      <c r="B414" s="265"/>
      <c r="C414" s="266"/>
      <c r="D414" s="256" t="s">
        <v>169</v>
      </c>
      <c r="E414" s="267" t="s">
        <v>1</v>
      </c>
      <c r="F414" s="268" t="s">
        <v>379</v>
      </c>
      <c r="G414" s="266"/>
      <c r="H414" s="269">
        <v>12</v>
      </c>
      <c r="I414" s="270"/>
      <c r="J414" s="266"/>
      <c r="K414" s="266"/>
      <c r="L414" s="271"/>
      <c r="M414" s="272"/>
      <c r="N414" s="273"/>
      <c r="O414" s="273"/>
      <c r="P414" s="273"/>
      <c r="Q414" s="273"/>
      <c r="R414" s="273"/>
      <c r="S414" s="273"/>
      <c r="T414" s="27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75" t="s">
        <v>169</v>
      </c>
      <c r="AU414" s="275" t="s">
        <v>137</v>
      </c>
      <c r="AV414" s="14" t="s">
        <v>137</v>
      </c>
      <c r="AW414" s="14" t="s">
        <v>30</v>
      </c>
      <c r="AX414" s="14" t="s">
        <v>82</v>
      </c>
      <c r="AY414" s="275" t="s">
        <v>159</v>
      </c>
    </row>
    <row r="415" s="2" customFormat="1" ht="33" customHeight="1">
      <c r="A415" s="40"/>
      <c r="B415" s="41"/>
      <c r="C415" s="241" t="s">
        <v>380</v>
      </c>
      <c r="D415" s="241" t="s">
        <v>163</v>
      </c>
      <c r="E415" s="242" t="s">
        <v>381</v>
      </c>
      <c r="F415" s="243" t="s">
        <v>382</v>
      </c>
      <c r="G415" s="244" t="s">
        <v>166</v>
      </c>
      <c r="H415" s="245">
        <v>2.4079999999999999</v>
      </c>
      <c r="I415" s="246"/>
      <c r="J415" s="247">
        <f>ROUND(I415*H415,2)</f>
        <v>0</v>
      </c>
      <c r="K415" s="248"/>
      <c r="L415" s="43"/>
      <c r="M415" s="249" t="s">
        <v>1</v>
      </c>
      <c r="N415" s="250" t="s">
        <v>41</v>
      </c>
      <c r="O415" s="93"/>
      <c r="P415" s="251">
        <f>O415*H415</f>
        <v>0</v>
      </c>
      <c r="Q415" s="251">
        <v>0</v>
      </c>
      <c r="R415" s="251">
        <f>Q415*H415</f>
        <v>0</v>
      </c>
      <c r="S415" s="251">
        <v>0.045999999999999999</v>
      </c>
      <c r="T415" s="252">
        <f>S415*H415</f>
        <v>0.11076799999999999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53" t="s">
        <v>167</v>
      </c>
      <c r="AT415" s="253" t="s">
        <v>163</v>
      </c>
      <c r="AU415" s="253" t="s">
        <v>137</v>
      </c>
      <c r="AY415" s="17" t="s">
        <v>159</v>
      </c>
      <c r="BE415" s="141">
        <f>IF(N415="základní",J415,0)</f>
        <v>0</v>
      </c>
      <c r="BF415" s="141">
        <f>IF(N415="snížená",J415,0)</f>
        <v>0</v>
      </c>
      <c r="BG415" s="141">
        <f>IF(N415="zákl. přenesená",J415,0)</f>
        <v>0</v>
      </c>
      <c r="BH415" s="141">
        <f>IF(N415="sníž. přenesená",J415,0)</f>
        <v>0</v>
      </c>
      <c r="BI415" s="141">
        <f>IF(N415="nulová",J415,0)</f>
        <v>0</v>
      </c>
      <c r="BJ415" s="17" t="s">
        <v>137</v>
      </c>
      <c r="BK415" s="141">
        <f>ROUND(I415*H415,2)</f>
        <v>0</v>
      </c>
      <c r="BL415" s="17" t="s">
        <v>167</v>
      </c>
      <c r="BM415" s="253" t="s">
        <v>383</v>
      </c>
    </row>
    <row r="416" s="13" customFormat="1">
      <c r="A416" s="13"/>
      <c r="B416" s="254"/>
      <c r="C416" s="255"/>
      <c r="D416" s="256" t="s">
        <v>169</v>
      </c>
      <c r="E416" s="257" t="s">
        <v>1</v>
      </c>
      <c r="F416" s="258" t="s">
        <v>384</v>
      </c>
      <c r="G416" s="255"/>
      <c r="H416" s="257" t="s">
        <v>1</v>
      </c>
      <c r="I416" s="259"/>
      <c r="J416" s="255"/>
      <c r="K416" s="255"/>
      <c r="L416" s="260"/>
      <c r="M416" s="261"/>
      <c r="N416" s="262"/>
      <c r="O416" s="262"/>
      <c r="P416" s="262"/>
      <c r="Q416" s="262"/>
      <c r="R416" s="262"/>
      <c r="S416" s="262"/>
      <c r="T416" s="26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64" t="s">
        <v>169</v>
      </c>
      <c r="AU416" s="264" t="s">
        <v>137</v>
      </c>
      <c r="AV416" s="13" t="s">
        <v>82</v>
      </c>
      <c r="AW416" s="13" t="s">
        <v>30</v>
      </c>
      <c r="AX416" s="13" t="s">
        <v>75</v>
      </c>
      <c r="AY416" s="264" t="s">
        <v>159</v>
      </c>
    </row>
    <row r="417" s="14" customFormat="1">
      <c r="A417" s="14"/>
      <c r="B417" s="265"/>
      <c r="C417" s="266"/>
      <c r="D417" s="256" t="s">
        <v>169</v>
      </c>
      <c r="E417" s="267" t="s">
        <v>1</v>
      </c>
      <c r="F417" s="268" t="s">
        <v>227</v>
      </c>
      <c r="G417" s="266"/>
      <c r="H417" s="269">
        <v>2.4079999999999999</v>
      </c>
      <c r="I417" s="270"/>
      <c r="J417" s="266"/>
      <c r="K417" s="266"/>
      <c r="L417" s="271"/>
      <c r="M417" s="272"/>
      <c r="N417" s="273"/>
      <c r="O417" s="273"/>
      <c r="P417" s="273"/>
      <c r="Q417" s="273"/>
      <c r="R417" s="273"/>
      <c r="S417" s="273"/>
      <c r="T417" s="27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75" t="s">
        <v>169</v>
      </c>
      <c r="AU417" s="275" t="s">
        <v>137</v>
      </c>
      <c r="AV417" s="14" t="s">
        <v>137</v>
      </c>
      <c r="AW417" s="14" t="s">
        <v>30</v>
      </c>
      <c r="AX417" s="14" t="s">
        <v>75</v>
      </c>
      <c r="AY417" s="275" t="s">
        <v>159</v>
      </c>
    </row>
    <row r="418" s="15" customFormat="1">
      <c r="A418" s="15"/>
      <c r="B418" s="276"/>
      <c r="C418" s="277"/>
      <c r="D418" s="256" t="s">
        <v>169</v>
      </c>
      <c r="E418" s="278" t="s">
        <v>1</v>
      </c>
      <c r="F418" s="279" t="s">
        <v>187</v>
      </c>
      <c r="G418" s="277"/>
      <c r="H418" s="280">
        <v>2.4079999999999999</v>
      </c>
      <c r="I418" s="281"/>
      <c r="J418" s="277"/>
      <c r="K418" s="277"/>
      <c r="L418" s="282"/>
      <c r="M418" s="283"/>
      <c r="N418" s="284"/>
      <c r="O418" s="284"/>
      <c r="P418" s="284"/>
      <c r="Q418" s="284"/>
      <c r="R418" s="284"/>
      <c r="S418" s="284"/>
      <c r="T418" s="28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86" t="s">
        <v>169</v>
      </c>
      <c r="AU418" s="286" t="s">
        <v>137</v>
      </c>
      <c r="AV418" s="15" t="s">
        <v>167</v>
      </c>
      <c r="AW418" s="15" t="s">
        <v>30</v>
      </c>
      <c r="AX418" s="15" t="s">
        <v>82</v>
      </c>
      <c r="AY418" s="286" t="s">
        <v>159</v>
      </c>
    </row>
    <row r="419" s="2" customFormat="1" ht="21.75" customHeight="1">
      <c r="A419" s="40"/>
      <c r="B419" s="41"/>
      <c r="C419" s="241" t="s">
        <v>385</v>
      </c>
      <c r="D419" s="241" t="s">
        <v>163</v>
      </c>
      <c r="E419" s="242" t="s">
        <v>386</v>
      </c>
      <c r="F419" s="243" t="s">
        <v>387</v>
      </c>
      <c r="G419" s="244" t="s">
        <v>166</v>
      </c>
      <c r="H419" s="245">
        <v>22.315000000000001</v>
      </c>
      <c r="I419" s="246"/>
      <c r="J419" s="247">
        <f>ROUND(I419*H419,2)</f>
        <v>0</v>
      </c>
      <c r="K419" s="248"/>
      <c r="L419" s="43"/>
      <c r="M419" s="249" t="s">
        <v>1</v>
      </c>
      <c r="N419" s="250" t="s">
        <v>41</v>
      </c>
      <c r="O419" s="93"/>
      <c r="P419" s="251">
        <f>O419*H419</f>
        <v>0</v>
      </c>
      <c r="Q419" s="251">
        <v>0</v>
      </c>
      <c r="R419" s="251">
        <f>Q419*H419</f>
        <v>0</v>
      </c>
      <c r="S419" s="251">
        <v>0.068000000000000005</v>
      </c>
      <c r="T419" s="252">
        <f>S419*H419</f>
        <v>1.5174200000000002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53" t="s">
        <v>167</v>
      </c>
      <c r="AT419" s="253" t="s">
        <v>163</v>
      </c>
      <c r="AU419" s="253" t="s">
        <v>137</v>
      </c>
      <c r="AY419" s="17" t="s">
        <v>159</v>
      </c>
      <c r="BE419" s="141">
        <f>IF(N419="základní",J419,0)</f>
        <v>0</v>
      </c>
      <c r="BF419" s="141">
        <f>IF(N419="snížená",J419,0)</f>
        <v>0</v>
      </c>
      <c r="BG419" s="141">
        <f>IF(N419="zákl. přenesená",J419,0)</f>
        <v>0</v>
      </c>
      <c r="BH419" s="141">
        <f>IF(N419="sníž. přenesená",J419,0)</f>
        <v>0</v>
      </c>
      <c r="BI419" s="141">
        <f>IF(N419="nulová",J419,0)</f>
        <v>0</v>
      </c>
      <c r="BJ419" s="17" t="s">
        <v>137</v>
      </c>
      <c r="BK419" s="141">
        <f>ROUND(I419*H419,2)</f>
        <v>0</v>
      </c>
      <c r="BL419" s="17" t="s">
        <v>167</v>
      </c>
      <c r="BM419" s="253" t="s">
        <v>388</v>
      </c>
    </row>
    <row r="420" s="13" customFormat="1">
      <c r="A420" s="13"/>
      <c r="B420" s="254"/>
      <c r="C420" s="255"/>
      <c r="D420" s="256" t="s">
        <v>169</v>
      </c>
      <c r="E420" s="257" t="s">
        <v>1</v>
      </c>
      <c r="F420" s="258" t="s">
        <v>205</v>
      </c>
      <c r="G420" s="255"/>
      <c r="H420" s="257" t="s">
        <v>1</v>
      </c>
      <c r="I420" s="259"/>
      <c r="J420" s="255"/>
      <c r="K420" s="255"/>
      <c r="L420" s="260"/>
      <c r="M420" s="261"/>
      <c r="N420" s="262"/>
      <c r="O420" s="262"/>
      <c r="P420" s="262"/>
      <c r="Q420" s="262"/>
      <c r="R420" s="262"/>
      <c r="S420" s="262"/>
      <c r="T420" s="26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4" t="s">
        <v>169</v>
      </c>
      <c r="AU420" s="264" t="s">
        <v>137</v>
      </c>
      <c r="AV420" s="13" t="s">
        <v>82</v>
      </c>
      <c r="AW420" s="13" t="s">
        <v>30</v>
      </c>
      <c r="AX420" s="13" t="s">
        <v>75</v>
      </c>
      <c r="AY420" s="264" t="s">
        <v>159</v>
      </c>
    </row>
    <row r="421" s="14" customFormat="1">
      <c r="A421" s="14"/>
      <c r="B421" s="265"/>
      <c r="C421" s="266"/>
      <c r="D421" s="256" t="s">
        <v>169</v>
      </c>
      <c r="E421" s="267" t="s">
        <v>1</v>
      </c>
      <c r="F421" s="268" t="s">
        <v>389</v>
      </c>
      <c r="G421" s="266"/>
      <c r="H421" s="269">
        <v>12.548</v>
      </c>
      <c r="I421" s="270"/>
      <c r="J421" s="266"/>
      <c r="K421" s="266"/>
      <c r="L421" s="271"/>
      <c r="M421" s="272"/>
      <c r="N421" s="273"/>
      <c r="O421" s="273"/>
      <c r="P421" s="273"/>
      <c r="Q421" s="273"/>
      <c r="R421" s="273"/>
      <c r="S421" s="273"/>
      <c r="T421" s="27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5" t="s">
        <v>169</v>
      </c>
      <c r="AU421" s="275" t="s">
        <v>137</v>
      </c>
      <c r="AV421" s="14" t="s">
        <v>137</v>
      </c>
      <c r="AW421" s="14" t="s">
        <v>30</v>
      </c>
      <c r="AX421" s="14" t="s">
        <v>75</v>
      </c>
      <c r="AY421" s="275" t="s">
        <v>159</v>
      </c>
    </row>
    <row r="422" s="13" customFormat="1">
      <c r="A422" s="13"/>
      <c r="B422" s="254"/>
      <c r="C422" s="255"/>
      <c r="D422" s="256" t="s">
        <v>169</v>
      </c>
      <c r="E422" s="257" t="s">
        <v>1</v>
      </c>
      <c r="F422" s="258" t="s">
        <v>203</v>
      </c>
      <c r="G422" s="255"/>
      <c r="H422" s="257" t="s">
        <v>1</v>
      </c>
      <c r="I422" s="259"/>
      <c r="J422" s="255"/>
      <c r="K422" s="255"/>
      <c r="L422" s="260"/>
      <c r="M422" s="261"/>
      <c r="N422" s="262"/>
      <c r="O422" s="262"/>
      <c r="P422" s="262"/>
      <c r="Q422" s="262"/>
      <c r="R422" s="262"/>
      <c r="S422" s="262"/>
      <c r="T422" s="26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4" t="s">
        <v>169</v>
      </c>
      <c r="AU422" s="264" t="s">
        <v>137</v>
      </c>
      <c r="AV422" s="13" t="s">
        <v>82</v>
      </c>
      <c r="AW422" s="13" t="s">
        <v>30</v>
      </c>
      <c r="AX422" s="13" t="s">
        <v>75</v>
      </c>
      <c r="AY422" s="264" t="s">
        <v>159</v>
      </c>
    </row>
    <row r="423" s="14" customFormat="1">
      <c r="A423" s="14"/>
      <c r="B423" s="265"/>
      <c r="C423" s="266"/>
      <c r="D423" s="256" t="s">
        <v>169</v>
      </c>
      <c r="E423" s="267" t="s">
        <v>1</v>
      </c>
      <c r="F423" s="268" t="s">
        <v>390</v>
      </c>
      <c r="G423" s="266"/>
      <c r="H423" s="269">
        <v>7.359</v>
      </c>
      <c r="I423" s="270"/>
      <c r="J423" s="266"/>
      <c r="K423" s="266"/>
      <c r="L423" s="271"/>
      <c r="M423" s="272"/>
      <c r="N423" s="273"/>
      <c r="O423" s="273"/>
      <c r="P423" s="273"/>
      <c r="Q423" s="273"/>
      <c r="R423" s="273"/>
      <c r="S423" s="273"/>
      <c r="T423" s="27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75" t="s">
        <v>169</v>
      </c>
      <c r="AU423" s="275" t="s">
        <v>137</v>
      </c>
      <c r="AV423" s="14" t="s">
        <v>137</v>
      </c>
      <c r="AW423" s="14" t="s">
        <v>30</v>
      </c>
      <c r="AX423" s="14" t="s">
        <v>75</v>
      </c>
      <c r="AY423" s="275" t="s">
        <v>159</v>
      </c>
    </row>
    <row r="424" s="13" customFormat="1">
      <c r="A424" s="13"/>
      <c r="B424" s="254"/>
      <c r="C424" s="255"/>
      <c r="D424" s="256" t="s">
        <v>169</v>
      </c>
      <c r="E424" s="257" t="s">
        <v>1</v>
      </c>
      <c r="F424" s="258" t="s">
        <v>201</v>
      </c>
      <c r="G424" s="255"/>
      <c r="H424" s="257" t="s">
        <v>1</v>
      </c>
      <c r="I424" s="259"/>
      <c r="J424" s="255"/>
      <c r="K424" s="255"/>
      <c r="L424" s="260"/>
      <c r="M424" s="261"/>
      <c r="N424" s="262"/>
      <c r="O424" s="262"/>
      <c r="P424" s="262"/>
      <c r="Q424" s="262"/>
      <c r="R424" s="262"/>
      <c r="S424" s="262"/>
      <c r="T424" s="26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64" t="s">
        <v>169</v>
      </c>
      <c r="AU424" s="264" t="s">
        <v>137</v>
      </c>
      <c r="AV424" s="13" t="s">
        <v>82</v>
      </c>
      <c r="AW424" s="13" t="s">
        <v>30</v>
      </c>
      <c r="AX424" s="13" t="s">
        <v>75</v>
      </c>
      <c r="AY424" s="264" t="s">
        <v>159</v>
      </c>
    </row>
    <row r="425" s="14" customFormat="1">
      <c r="A425" s="14"/>
      <c r="B425" s="265"/>
      <c r="C425" s="266"/>
      <c r="D425" s="256" t="s">
        <v>169</v>
      </c>
      <c r="E425" s="267" t="s">
        <v>1</v>
      </c>
      <c r="F425" s="268" t="s">
        <v>227</v>
      </c>
      <c r="G425" s="266"/>
      <c r="H425" s="269">
        <v>2.4079999999999999</v>
      </c>
      <c r="I425" s="270"/>
      <c r="J425" s="266"/>
      <c r="K425" s="266"/>
      <c r="L425" s="271"/>
      <c r="M425" s="272"/>
      <c r="N425" s="273"/>
      <c r="O425" s="273"/>
      <c r="P425" s="273"/>
      <c r="Q425" s="273"/>
      <c r="R425" s="273"/>
      <c r="S425" s="273"/>
      <c r="T425" s="27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75" t="s">
        <v>169</v>
      </c>
      <c r="AU425" s="275" t="s">
        <v>137</v>
      </c>
      <c r="AV425" s="14" t="s">
        <v>137</v>
      </c>
      <c r="AW425" s="14" t="s">
        <v>30</v>
      </c>
      <c r="AX425" s="14" t="s">
        <v>75</v>
      </c>
      <c r="AY425" s="275" t="s">
        <v>159</v>
      </c>
    </row>
    <row r="426" s="15" customFormat="1">
      <c r="A426" s="15"/>
      <c r="B426" s="276"/>
      <c r="C426" s="277"/>
      <c r="D426" s="256" t="s">
        <v>169</v>
      </c>
      <c r="E426" s="278" t="s">
        <v>1</v>
      </c>
      <c r="F426" s="279" t="s">
        <v>187</v>
      </c>
      <c r="G426" s="277"/>
      <c r="H426" s="280">
        <v>22.315000000000001</v>
      </c>
      <c r="I426" s="281"/>
      <c r="J426" s="277"/>
      <c r="K426" s="277"/>
      <c r="L426" s="282"/>
      <c r="M426" s="283"/>
      <c r="N426" s="284"/>
      <c r="O426" s="284"/>
      <c r="P426" s="284"/>
      <c r="Q426" s="284"/>
      <c r="R426" s="284"/>
      <c r="S426" s="284"/>
      <c r="T426" s="28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86" t="s">
        <v>169</v>
      </c>
      <c r="AU426" s="286" t="s">
        <v>137</v>
      </c>
      <c r="AV426" s="15" t="s">
        <v>167</v>
      </c>
      <c r="AW426" s="15" t="s">
        <v>30</v>
      </c>
      <c r="AX426" s="15" t="s">
        <v>82</v>
      </c>
      <c r="AY426" s="286" t="s">
        <v>159</v>
      </c>
    </row>
    <row r="427" s="12" customFormat="1" ht="22.8" customHeight="1">
      <c r="A427" s="12"/>
      <c r="B427" s="225"/>
      <c r="C427" s="226"/>
      <c r="D427" s="227" t="s">
        <v>74</v>
      </c>
      <c r="E427" s="239" t="s">
        <v>391</v>
      </c>
      <c r="F427" s="239" t="s">
        <v>392</v>
      </c>
      <c r="G427" s="226"/>
      <c r="H427" s="226"/>
      <c r="I427" s="229"/>
      <c r="J427" s="240">
        <f>BK427</f>
        <v>0</v>
      </c>
      <c r="K427" s="226"/>
      <c r="L427" s="231"/>
      <c r="M427" s="232"/>
      <c r="N427" s="233"/>
      <c r="O427" s="233"/>
      <c r="P427" s="234">
        <f>SUM(P428:P434)</f>
        <v>0</v>
      </c>
      <c r="Q427" s="233"/>
      <c r="R427" s="234">
        <f>SUM(R428:R434)</f>
        <v>0</v>
      </c>
      <c r="S427" s="233"/>
      <c r="T427" s="235">
        <f>SUM(T428:T434)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36" t="s">
        <v>82</v>
      </c>
      <c r="AT427" s="237" t="s">
        <v>74</v>
      </c>
      <c r="AU427" s="237" t="s">
        <v>82</v>
      </c>
      <c r="AY427" s="236" t="s">
        <v>159</v>
      </c>
      <c r="BK427" s="238">
        <f>SUM(BK428:BK434)</f>
        <v>0</v>
      </c>
    </row>
    <row r="428" s="2" customFormat="1" ht="21.75" customHeight="1">
      <c r="A428" s="40"/>
      <c r="B428" s="41"/>
      <c r="C428" s="241" t="s">
        <v>393</v>
      </c>
      <c r="D428" s="241" t="s">
        <v>163</v>
      </c>
      <c r="E428" s="242" t="s">
        <v>394</v>
      </c>
      <c r="F428" s="243" t="s">
        <v>395</v>
      </c>
      <c r="G428" s="244" t="s">
        <v>396</v>
      </c>
      <c r="H428" s="245">
        <v>5.2850000000000001</v>
      </c>
      <c r="I428" s="246"/>
      <c r="J428" s="247">
        <f>ROUND(I428*H428,2)</f>
        <v>0</v>
      </c>
      <c r="K428" s="248"/>
      <c r="L428" s="43"/>
      <c r="M428" s="249" t="s">
        <v>1</v>
      </c>
      <c r="N428" s="250" t="s">
        <v>41</v>
      </c>
      <c r="O428" s="93"/>
      <c r="P428" s="251">
        <f>O428*H428</f>
        <v>0</v>
      </c>
      <c r="Q428" s="251">
        <v>0</v>
      </c>
      <c r="R428" s="251">
        <f>Q428*H428</f>
        <v>0</v>
      </c>
      <c r="S428" s="251">
        <v>0</v>
      </c>
      <c r="T428" s="252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53" t="s">
        <v>167</v>
      </c>
      <c r="AT428" s="253" t="s">
        <v>163</v>
      </c>
      <c r="AU428" s="253" t="s">
        <v>137</v>
      </c>
      <c r="AY428" s="17" t="s">
        <v>159</v>
      </c>
      <c r="BE428" s="141">
        <f>IF(N428="základní",J428,0)</f>
        <v>0</v>
      </c>
      <c r="BF428" s="141">
        <f>IF(N428="snížená",J428,0)</f>
        <v>0</v>
      </c>
      <c r="BG428" s="141">
        <f>IF(N428="zákl. přenesená",J428,0)</f>
        <v>0</v>
      </c>
      <c r="BH428" s="141">
        <f>IF(N428="sníž. přenesená",J428,0)</f>
        <v>0</v>
      </c>
      <c r="BI428" s="141">
        <f>IF(N428="nulová",J428,0)</f>
        <v>0</v>
      </c>
      <c r="BJ428" s="17" t="s">
        <v>137</v>
      </c>
      <c r="BK428" s="141">
        <f>ROUND(I428*H428,2)</f>
        <v>0</v>
      </c>
      <c r="BL428" s="17" t="s">
        <v>167</v>
      </c>
      <c r="BM428" s="253" t="s">
        <v>397</v>
      </c>
    </row>
    <row r="429" s="2" customFormat="1" ht="33" customHeight="1">
      <c r="A429" s="40"/>
      <c r="B429" s="41"/>
      <c r="C429" s="241" t="s">
        <v>398</v>
      </c>
      <c r="D429" s="241" t="s">
        <v>163</v>
      </c>
      <c r="E429" s="242" t="s">
        <v>399</v>
      </c>
      <c r="F429" s="243" t="s">
        <v>400</v>
      </c>
      <c r="G429" s="244" t="s">
        <v>396</v>
      </c>
      <c r="H429" s="245">
        <v>132.125</v>
      </c>
      <c r="I429" s="246"/>
      <c r="J429" s="247">
        <f>ROUND(I429*H429,2)</f>
        <v>0</v>
      </c>
      <c r="K429" s="248"/>
      <c r="L429" s="43"/>
      <c r="M429" s="249" t="s">
        <v>1</v>
      </c>
      <c r="N429" s="250" t="s">
        <v>41</v>
      </c>
      <c r="O429" s="93"/>
      <c r="P429" s="251">
        <f>O429*H429</f>
        <v>0</v>
      </c>
      <c r="Q429" s="251">
        <v>0</v>
      </c>
      <c r="R429" s="251">
        <f>Q429*H429</f>
        <v>0</v>
      </c>
      <c r="S429" s="251">
        <v>0</v>
      </c>
      <c r="T429" s="252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53" t="s">
        <v>167</v>
      </c>
      <c r="AT429" s="253" t="s">
        <v>163</v>
      </c>
      <c r="AU429" s="253" t="s">
        <v>137</v>
      </c>
      <c r="AY429" s="17" t="s">
        <v>159</v>
      </c>
      <c r="BE429" s="141">
        <f>IF(N429="základní",J429,0)</f>
        <v>0</v>
      </c>
      <c r="BF429" s="141">
        <f>IF(N429="snížená",J429,0)</f>
        <v>0</v>
      </c>
      <c r="BG429" s="141">
        <f>IF(N429="zákl. přenesená",J429,0)</f>
        <v>0</v>
      </c>
      <c r="BH429" s="141">
        <f>IF(N429="sníž. přenesená",J429,0)</f>
        <v>0</v>
      </c>
      <c r="BI429" s="141">
        <f>IF(N429="nulová",J429,0)</f>
        <v>0</v>
      </c>
      <c r="BJ429" s="17" t="s">
        <v>137</v>
      </c>
      <c r="BK429" s="141">
        <f>ROUND(I429*H429,2)</f>
        <v>0</v>
      </c>
      <c r="BL429" s="17" t="s">
        <v>167</v>
      </c>
      <c r="BM429" s="253" t="s">
        <v>401</v>
      </c>
    </row>
    <row r="430" s="14" customFormat="1">
      <c r="A430" s="14"/>
      <c r="B430" s="265"/>
      <c r="C430" s="266"/>
      <c r="D430" s="256" t="s">
        <v>169</v>
      </c>
      <c r="E430" s="266"/>
      <c r="F430" s="268" t="s">
        <v>402</v>
      </c>
      <c r="G430" s="266"/>
      <c r="H430" s="269">
        <v>132.125</v>
      </c>
      <c r="I430" s="270"/>
      <c r="J430" s="266"/>
      <c r="K430" s="266"/>
      <c r="L430" s="271"/>
      <c r="M430" s="272"/>
      <c r="N430" s="273"/>
      <c r="O430" s="273"/>
      <c r="P430" s="273"/>
      <c r="Q430" s="273"/>
      <c r="R430" s="273"/>
      <c r="S430" s="273"/>
      <c r="T430" s="27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75" t="s">
        <v>169</v>
      </c>
      <c r="AU430" s="275" t="s">
        <v>137</v>
      </c>
      <c r="AV430" s="14" t="s">
        <v>137</v>
      </c>
      <c r="AW430" s="14" t="s">
        <v>4</v>
      </c>
      <c r="AX430" s="14" t="s">
        <v>82</v>
      </c>
      <c r="AY430" s="275" t="s">
        <v>159</v>
      </c>
    </row>
    <row r="431" s="2" customFormat="1" ht="21.75" customHeight="1">
      <c r="A431" s="40"/>
      <c r="B431" s="41"/>
      <c r="C431" s="241" t="s">
        <v>403</v>
      </c>
      <c r="D431" s="241" t="s">
        <v>163</v>
      </c>
      <c r="E431" s="242" t="s">
        <v>404</v>
      </c>
      <c r="F431" s="243" t="s">
        <v>405</v>
      </c>
      <c r="G431" s="244" t="s">
        <v>396</v>
      </c>
      <c r="H431" s="245">
        <v>5.2850000000000001</v>
      </c>
      <c r="I431" s="246"/>
      <c r="J431" s="247">
        <f>ROUND(I431*H431,2)</f>
        <v>0</v>
      </c>
      <c r="K431" s="248"/>
      <c r="L431" s="43"/>
      <c r="M431" s="249" t="s">
        <v>1</v>
      </c>
      <c r="N431" s="250" t="s">
        <v>41</v>
      </c>
      <c r="O431" s="93"/>
      <c r="P431" s="251">
        <f>O431*H431</f>
        <v>0</v>
      </c>
      <c r="Q431" s="251">
        <v>0</v>
      </c>
      <c r="R431" s="251">
        <f>Q431*H431</f>
        <v>0</v>
      </c>
      <c r="S431" s="251">
        <v>0</v>
      </c>
      <c r="T431" s="252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53" t="s">
        <v>167</v>
      </c>
      <c r="AT431" s="253" t="s">
        <v>163</v>
      </c>
      <c r="AU431" s="253" t="s">
        <v>137</v>
      </c>
      <c r="AY431" s="17" t="s">
        <v>159</v>
      </c>
      <c r="BE431" s="141">
        <f>IF(N431="základní",J431,0)</f>
        <v>0</v>
      </c>
      <c r="BF431" s="141">
        <f>IF(N431="snížená",J431,0)</f>
        <v>0</v>
      </c>
      <c r="BG431" s="141">
        <f>IF(N431="zákl. přenesená",J431,0)</f>
        <v>0</v>
      </c>
      <c r="BH431" s="141">
        <f>IF(N431="sníž. přenesená",J431,0)</f>
        <v>0</v>
      </c>
      <c r="BI431" s="141">
        <f>IF(N431="nulová",J431,0)</f>
        <v>0</v>
      </c>
      <c r="BJ431" s="17" t="s">
        <v>137</v>
      </c>
      <c r="BK431" s="141">
        <f>ROUND(I431*H431,2)</f>
        <v>0</v>
      </c>
      <c r="BL431" s="17" t="s">
        <v>167</v>
      </c>
      <c r="BM431" s="253" t="s">
        <v>406</v>
      </c>
    </row>
    <row r="432" s="2" customFormat="1" ht="21.75" customHeight="1">
      <c r="A432" s="40"/>
      <c r="B432" s="41"/>
      <c r="C432" s="241" t="s">
        <v>407</v>
      </c>
      <c r="D432" s="241" t="s">
        <v>163</v>
      </c>
      <c r="E432" s="242" t="s">
        <v>408</v>
      </c>
      <c r="F432" s="243" t="s">
        <v>409</v>
      </c>
      <c r="G432" s="244" t="s">
        <v>396</v>
      </c>
      <c r="H432" s="245">
        <v>100.41500000000001</v>
      </c>
      <c r="I432" s="246"/>
      <c r="J432" s="247">
        <f>ROUND(I432*H432,2)</f>
        <v>0</v>
      </c>
      <c r="K432" s="248"/>
      <c r="L432" s="43"/>
      <c r="M432" s="249" t="s">
        <v>1</v>
      </c>
      <c r="N432" s="250" t="s">
        <v>41</v>
      </c>
      <c r="O432" s="93"/>
      <c r="P432" s="251">
        <f>O432*H432</f>
        <v>0</v>
      </c>
      <c r="Q432" s="251">
        <v>0</v>
      </c>
      <c r="R432" s="251">
        <f>Q432*H432</f>
        <v>0</v>
      </c>
      <c r="S432" s="251">
        <v>0</v>
      </c>
      <c r="T432" s="252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53" t="s">
        <v>167</v>
      </c>
      <c r="AT432" s="253" t="s">
        <v>163</v>
      </c>
      <c r="AU432" s="253" t="s">
        <v>137</v>
      </c>
      <c r="AY432" s="17" t="s">
        <v>159</v>
      </c>
      <c r="BE432" s="141">
        <f>IF(N432="základní",J432,0)</f>
        <v>0</v>
      </c>
      <c r="BF432" s="141">
        <f>IF(N432="snížená",J432,0)</f>
        <v>0</v>
      </c>
      <c r="BG432" s="141">
        <f>IF(N432="zákl. přenesená",J432,0)</f>
        <v>0</v>
      </c>
      <c r="BH432" s="141">
        <f>IF(N432="sníž. přenesená",J432,0)</f>
        <v>0</v>
      </c>
      <c r="BI432" s="141">
        <f>IF(N432="nulová",J432,0)</f>
        <v>0</v>
      </c>
      <c r="BJ432" s="17" t="s">
        <v>137</v>
      </c>
      <c r="BK432" s="141">
        <f>ROUND(I432*H432,2)</f>
        <v>0</v>
      </c>
      <c r="BL432" s="17" t="s">
        <v>167</v>
      </c>
      <c r="BM432" s="253" t="s">
        <v>410</v>
      </c>
    </row>
    <row r="433" s="14" customFormat="1">
      <c r="A433" s="14"/>
      <c r="B433" s="265"/>
      <c r="C433" s="266"/>
      <c r="D433" s="256" t="s">
        <v>169</v>
      </c>
      <c r="E433" s="266"/>
      <c r="F433" s="268" t="s">
        <v>411</v>
      </c>
      <c r="G433" s="266"/>
      <c r="H433" s="269">
        <v>100.41500000000001</v>
      </c>
      <c r="I433" s="270"/>
      <c r="J433" s="266"/>
      <c r="K433" s="266"/>
      <c r="L433" s="271"/>
      <c r="M433" s="272"/>
      <c r="N433" s="273"/>
      <c r="O433" s="273"/>
      <c r="P433" s="273"/>
      <c r="Q433" s="273"/>
      <c r="R433" s="273"/>
      <c r="S433" s="273"/>
      <c r="T433" s="27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5" t="s">
        <v>169</v>
      </c>
      <c r="AU433" s="275" t="s">
        <v>137</v>
      </c>
      <c r="AV433" s="14" t="s">
        <v>137</v>
      </c>
      <c r="AW433" s="14" t="s">
        <v>4</v>
      </c>
      <c r="AX433" s="14" t="s">
        <v>82</v>
      </c>
      <c r="AY433" s="275" t="s">
        <v>159</v>
      </c>
    </row>
    <row r="434" s="2" customFormat="1" ht="33" customHeight="1">
      <c r="A434" s="40"/>
      <c r="B434" s="41"/>
      <c r="C434" s="241" t="s">
        <v>7</v>
      </c>
      <c r="D434" s="241" t="s">
        <v>163</v>
      </c>
      <c r="E434" s="242" t="s">
        <v>412</v>
      </c>
      <c r="F434" s="243" t="s">
        <v>413</v>
      </c>
      <c r="G434" s="244" t="s">
        <v>396</v>
      </c>
      <c r="H434" s="245">
        <v>5.2850000000000001</v>
      </c>
      <c r="I434" s="246"/>
      <c r="J434" s="247">
        <f>ROUND(I434*H434,2)</f>
        <v>0</v>
      </c>
      <c r="K434" s="248"/>
      <c r="L434" s="43"/>
      <c r="M434" s="249" t="s">
        <v>1</v>
      </c>
      <c r="N434" s="250" t="s">
        <v>41</v>
      </c>
      <c r="O434" s="93"/>
      <c r="P434" s="251">
        <f>O434*H434</f>
        <v>0</v>
      </c>
      <c r="Q434" s="251">
        <v>0</v>
      </c>
      <c r="R434" s="251">
        <f>Q434*H434</f>
        <v>0</v>
      </c>
      <c r="S434" s="251">
        <v>0</v>
      </c>
      <c r="T434" s="252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53" t="s">
        <v>167</v>
      </c>
      <c r="AT434" s="253" t="s">
        <v>163</v>
      </c>
      <c r="AU434" s="253" t="s">
        <v>137</v>
      </c>
      <c r="AY434" s="17" t="s">
        <v>159</v>
      </c>
      <c r="BE434" s="141">
        <f>IF(N434="základní",J434,0)</f>
        <v>0</v>
      </c>
      <c r="BF434" s="141">
        <f>IF(N434="snížená",J434,0)</f>
        <v>0</v>
      </c>
      <c r="BG434" s="141">
        <f>IF(N434="zákl. přenesená",J434,0)</f>
        <v>0</v>
      </c>
      <c r="BH434" s="141">
        <f>IF(N434="sníž. přenesená",J434,0)</f>
        <v>0</v>
      </c>
      <c r="BI434" s="141">
        <f>IF(N434="nulová",J434,0)</f>
        <v>0</v>
      </c>
      <c r="BJ434" s="17" t="s">
        <v>137</v>
      </c>
      <c r="BK434" s="141">
        <f>ROUND(I434*H434,2)</f>
        <v>0</v>
      </c>
      <c r="BL434" s="17" t="s">
        <v>167</v>
      </c>
      <c r="BM434" s="253" t="s">
        <v>414</v>
      </c>
    </row>
    <row r="435" s="12" customFormat="1" ht="22.8" customHeight="1">
      <c r="A435" s="12"/>
      <c r="B435" s="225"/>
      <c r="C435" s="226"/>
      <c r="D435" s="227" t="s">
        <v>74</v>
      </c>
      <c r="E435" s="239" t="s">
        <v>415</v>
      </c>
      <c r="F435" s="239" t="s">
        <v>416</v>
      </c>
      <c r="G435" s="226"/>
      <c r="H435" s="226"/>
      <c r="I435" s="229"/>
      <c r="J435" s="240">
        <f>BK435</f>
        <v>0</v>
      </c>
      <c r="K435" s="226"/>
      <c r="L435" s="231"/>
      <c r="M435" s="232"/>
      <c r="N435" s="233"/>
      <c r="O435" s="233"/>
      <c r="P435" s="234">
        <f>SUM(P436:P438)</f>
        <v>0</v>
      </c>
      <c r="Q435" s="233"/>
      <c r="R435" s="234">
        <f>SUM(R436:R438)</f>
        <v>0</v>
      </c>
      <c r="S435" s="233"/>
      <c r="T435" s="235">
        <f>SUM(T436:T438)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36" t="s">
        <v>82</v>
      </c>
      <c r="AT435" s="237" t="s">
        <v>74</v>
      </c>
      <c r="AU435" s="237" t="s">
        <v>82</v>
      </c>
      <c r="AY435" s="236" t="s">
        <v>159</v>
      </c>
      <c r="BK435" s="238">
        <f>SUM(BK436:BK438)</f>
        <v>0</v>
      </c>
    </row>
    <row r="436" s="2" customFormat="1" ht="16.5" customHeight="1">
      <c r="A436" s="40"/>
      <c r="B436" s="41"/>
      <c r="C436" s="241" t="s">
        <v>417</v>
      </c>
      <c r="D436" s="241" t="s">
        <v>163</v>
      </c>
      <c r="E436" s="242" t="s">
        <v>418</v>
      </c>
      <c r="F436" s="243" t="s">
        <v>419</v>
      </c>
      <c r="G436" s="244" t="s">
        <v>396</v>
      </c>
      <c r="H436" s="245">
        <v>3.1299999999999999</v>
      </c>
      <c r="I436" s="246"/>
      <c r="J436" s="247">
        <f>ROUND(I436*H436,2)</f>
        <v>0</v>
      </c>
      <c r="K436" s="248"/>
      <c r="L436" s="43"/>
      <c r="M436" s="249" t="s">
        <v>1</v>
      </c>
      <c r="N436" s="250" t="s">
        <v>41</v>
      </c>
      <c r="O436" s="93"/>
      <c r="P436" s="251">
        <f>O436*H436</f>
        <v>0</v>
      </c>
      <c r="Q436" s="251">
        <v>0</v>
      </c>
      <c r="R436" s="251">
        <f>Q436*H436</f>
        <v>0</v>
      </c>
      <c r="S436" s="251">
        <v>0</v>
      </c>
      <c r="T436" s="252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53" t="s">
        <v>167</v>
      </c>
      <c r="AT436" s="253" t="s">
        <v>163</v>
      </c>
      <c r="AU436" s="253" t="s">
        <v>137</v>
      </c>
      <c r="AY436" s="17" t="s">
        <v>159</v>
      </c>
      <c r="BE436" s="141">
        <f>IF(N436="základní",J436,0)</f>
        <v>0</v>
      </c>
      <c r="BF436" s="141">
        <f>IF(N436="snížená",J436,0)</f>
        <v>0</v>
      </c>
      <c r="BG436" s="141">
        <f>IF(N436="zákl. přenesená",J436,0)</f>
        <v>0</v>
      </c>
      <c r="BH436" s="141">
        <f>IF(N436="sníž. přenesená",J436,0)</f>
        <v>0</v>
      </c>
      <c r="BI436" s="141">
        <f>IF(N436="nulová",J436,0)</f>
        <v>0</v>
      </c>
      <c r="BJ436" s="17" t="s">
        <v>137</v>
      </c>
      <c r="BK436" s="141">
        <f>ROUND(I436*H436,2)</f>
        <v>0</v>
      </c>
      <c r="BL436" s="17" t="s">
        <v>167</v>
      </c>
      <c r="BM436" s="253" t="s">
        <v>420</v>
      </c>
    </row>
    <row r="437" s="2" customFormat="1" ht="21.75" customHeight="1">
      <c r="A437" s="40"/>
      <c r="B437" s="41"/>
      <c r="C437" s="241" t="s">
        <v>421</v>
      </c>
      <c r="D437" s="241" t="s">
        <v>163</v>
      </c>
      <c r="E437" s="242" t="s">
        <v>422</v>
      </c>
      <c r="F437" s="243" t="s">
        <v>423</v>
      </c>
      <c r="G437" s="244" t="s">
        <v>396</v>
      </c>
      <c r="H437" s="245">
        <v>6.2599999999999998</v>
      </c>
      <c r="I437" s="246"/>
      <c r="J437" s="247">
        <f>ROUND(I437*H437,2)</f>
        <v>0</v>
      </c>
      <c r="K437" s="248"/>
      <c r="L437" s="43"/>
      <c r="M437" s="249" t="s">
        <v>1</v>
      </c>
      <c r="N437" s="250" t="s">
        <v>41</v>
      </c>
      <c r="O437" s="93"/>
      <c r="P437" s="251">
        <f>O437*H437</f>
        <v>0</v>
      </c>
      <c r="Q437" s="251">
        <v>0</v>
      </c>
      <c r="R437" s="251">
        <f>Q437*H437</f>
        <v>0</v>
      </c>
      <c r="S437" s="251">
        <v>0</v>
      </c>
      <c r="T437" s="252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53" t="s">
        <v>167</v>
      </c>
      <c r="AT437" s="253" t="s">
        <v>163</v>
      </c>
      <c r="AU437" s="253" t="s">
        <v>137</v>
      </c>
      <c r="AY437" s="17" t="s">
        <v>159</v>
      </c>
      <c r="BE437" s="141">
        <f>IF(N437="základní",J437,0)</f>
        <v>0</v>
      </c>
      <c r="BF437" s="141">
        <f>IF(N437="snížená",J437,0)</f>
        <v>0</v>
      </c>
      <c r="BG437" s="141">
        <f>IF(N437="zákl. přenesená",J437,0)</f>
        <v>0</v>
      </c>
      <c r="BH437" s="141">
        <f>IF(N437="sníž. přenesená",J437,0)</f>
        <v>0</v>
      </c>
      <c r="BI437" s="141">
        <f>IF(N437="nulová",J437,0)</f>
        <v>0</v>
      </c>
      <c r="BJ437" s="17" t="s">
        <v>137</v>
      </c>
      <c r="BK437" s="141">
        <f>ROUND(I437*H437,2)</f>
        <v>0</v>
      </c>
      <c r="BL437" s="17" t="s">
        <v>167</v>
      </c>
      <c r="BM437" s="253" t="s">
        <v>424</v>
      </c>
    </row>
    <row r="438" s="14" customFormat="1">
      <c r="A438" s="14"/>
      <c r="B438" s="265"/>
      <c r="C438" s="266"/>
      <c r="D438" s="256" t="s">
        <v>169</v>
      </c>
      <c r="E438" s="266"/>
      <c r="F438" s="268" t="s">
        <v>425</v>
      </c>
      <c r="G438" s="266"/>
      <c r="H438" s="269">
        <v>6.2599999999999998</v>
      </c>
      <c r="I438" s="270"/>
      <c r="J438" s="266"/>
      <c r="K438" s="266"/>
      <c r="L438" s="271"/>
      <c r="M438" s="272"/>
      <c r="N438" s="273"/>
      <c r="O438" s="273"/>
      <c r="P438" s="273"/>
      <c r="Q438" s="273"/>
      <c r="R438" s="273"/>
      <c r="S438" s="273"/>
      <c r="T438" s="27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75" t="s">
        <v>169</v>
      </c>
      <c r="AU438" s="275" t="s">
        <v>137</v>
      </c>
      <c r="AV438" s="14" t="s">
        <v>137</v>
      </c>
      <c r="AW438" s="14" t="s">
        <v>4</v>
      </c>
      <c r="AX438" s="14" t="s">
        <v>82</v>
      </c>
      <c r="AY438" s="275" t="s">
        <v>159</v>
      </c>
    </row>
    <row r="439" s="12" customFormat="1" ht="25.92" customHeight="1">
      <c r="A439" s="12"/>
      <c r="B439" s="225"/>
      <c r="C439" s="226"/>
      <c r="D439" s="227" t="s">
        <v>74</v>
      </c>
      <c r="E439" s="228" t="s">
        <v>426</v>
      </c>
      <c r="F439" s="228" t="s">
        <v>427</v>
      </c>
      <c r="G439" s="226"/>
      <c r="H439" s="226"/>
      <c r="I439" s="229"/>
      <c r="J439" s="230">
        <f>BK439</f>
        <v>0</v>
      </c>
      <c r="K439" s="226"/>
      <c r="L439" s="231"/>
      <c r="M439" s="232"/>
      <c r="N439" s="233"/>
      <c r="O439" s="233"/>
      <c r="P439" s="234">
        <f>P440+P459+P517+P608+P618+P671+P684+P770+P955+P971+P982+P990+P1064+P1071+P1162+P1220+P1286+P1357+P1507+P1720</f>
        <v>0</v>
      </c>
      <c r="Q439" s="233"/>
      <c r="R439" s="234">
        <f>R440+R459+R517+R608+R618+R671+R684+R770+R955+R971+R982+R990+R1064+R1071+R1162+R1220+R1286+R1357+R1507+R1720</f>
        <v>1.7080028700000001</v>
      </c>
      <c r="S439" s="233"/>
      <c r="T439" s="235">
        <f>T440+T459+T517+T608+T618+T671+T684+T770+T955+T971+T982+T990+T1064+T1071+T1162+T1220+T1286+T1357+T1507+T1720</f>
        <v>2.6536254399999994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36" t="s">
        <v>137</v>
      </c>
      <c r="AT439" s="237" t="s">
        <v>74</v>
      </c>
      <c r="AU439" s="237" t="s">
        <v>75</v>
      </c>
      <c r="AY439" s="236" t="s">
        <v>159</v>
      </c>
      <c r="BK439" s="238">
        <f>BK440+BK459+BK517+BK608+BK618+BK671+BK684+BK770+BK955+BK971+BK982+BK990+BK1064+BK1071+BK1162+BK1220+BK1286+BK1357+BK1507+BK1720</f>
        <v>0</v>
      </c>
    </row>
    <row r="440" s="12" customFormat="1" ht="22.8" customHeight="1">
      <c r="A440" s="12"/>
      <c r="B440" s="225"/>
      <c r="C440" s="226"/>
      <c r="D440" s="227" t="s">
        <v>74</v>
      </c>
      <c r="E440" s="239" t="s">
        <v>428</v>
      </c>
      <c r="F440" s="239" t="s">
        <v>429</v>
      </c>
      <c r="G440" s="226"/>
      <c r="H440" s="226"/>
      <c r="I440" s="229"/>
      <c r="J440" s="240">
        <f>BK440</f>
        <v>0</v>
      </c>
      <c r="K440" s="226"/>
      <c r="L440" s="231"/>
      <c r="M440" s="232"/>
      <c r="N440" s="233"/>
      <c r="O440" s="233"/>
      <c r="P440" s="234">
        <f>SUM(P441:P458)</f>
        <v>0</v>
      </c>
      <c r="Q440" s="233"/>
      <c r="R440" s="234">
        <f>SUM(R441:R458)</f>
        <v>0.043476400000000005</v>
      </c>
      <c r="S440" s="233"/>
      <c r="T440" s="235">
        <f>SUM(T441:T458)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36" t="s">
        <v>137</v>
      </c>
      <c r="AT440" s="237" t="s">
        <v>74</v>
      </c>
      <c r="AU440" s="237" t="s">
        <v>82</v>
      </c>
      <c r="AY440" s="236" t="s">
        <v>159</v>
      </c>
      <c r="BK440" s="238">
        <f>SUM(BK441:BK458)</f>
        <v>0</v>
      </c>
    </row>
    <row r="441" s="2" customFormat="1" ht="33" customHeight="1">
      <c r="A441" s="40"/>
      <c r="B441" s="41"/>
      <c r="C441" s="241" t="s">
        <v>430</v>
      </c>
      <c r="D441" s="241" t="s">
        <v>163</v>
      </c>
      <c r="E441" s="242" t="s">
        <v>431</v>
      </c>
      <c r="F441" s="243" t="s">
        <v>432</v>
      </c>
      <c r="G441" s="244" t="s">
        <v>166</v>
      </c>
      <c r="H441" s="245">
        <v>4.6020000000000003</v>
      </c>
      <c r="I441" s="246"/>
      <c r="J441" s="247">
        <f>ROUND(I441*H441,2)</f>
        <v>0</v>
      </c>
      <c r="K441" s="248"/>
      <c r="L441" s="43"/>
      <c r="M441" s="249" t="s">
        <v>1</v>
      </c>
      <c r="N441" s="250" t="s">
        <v>41</v>
      </c>
      <c r="O441" s="93"/>
      <c r="P441" s="251">
        <f>O441*H441</f>
        <v>0</v>
      </c>
      <c r="Q441" s="251">
        <v>0.0045100000000000001</v>
      </c>
      <c r="R441" s="251">
        <f>Q441*H441</f>
        <v>0.020755020000000002</v>
      </c>
      <c r="S441" s="251">
        <v>0</v>
      </c>
      <c r="T441" s="252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53" t="s">
        <v>324</v>
      </c>
      <c r="AT441" s="253" t="s">
        <v>163</v>
      </c>
      <c r="AU441" s="253" t="s">
        <v>137</v>
      </c>
      <c r="AY441" s="17" t="s">
        <v>159</v>
      </c>
      <c r="BE441" s="141">
        <f>IF(N441="základní",J441,0)</f>
        <v>0</v>
      </c>
      <c r="BF441" s="141">
        <f>IF(N441="snížená",J441,0)</f>
        <v>0</v>
      </c>
      <c r="BG441" s="141">
        <f>IF(N441="zákl. přenesená",J441,0)</f>
        <v>0</v>
      </c>
      <c r="BH441" s="141">
        <f>IF(N441="sníž. přenesená",J441,0)</f>
        <v>0</v>
      </c>
      <c r="BI441" s="141">
        <f>IF(N441="nulová",J441,0)</f>
        <v>0</v>
      </c>
      <c r="BJ441" s="17" t="s">
        <v>137</v>
      </c>
      <c r="BK441" s="141">
        <f>ROUND(I441*H441,2)</f>
        <v>0</v>
      </c>
      <c r="BL441" s="17" t="s">
        <v>324</v>
      </c>
      <c r="BM441" s="253" t="s">
        <v>433</v>
      </c>
    </row>
    <row r="442" s="13" customFormat="1">
      <c r="A442" s="13"/>
      <c r="B442" s="254"/>
      <c r="C442" s="255"/>
      <c r="D442" s="256" t="s">
        <v>169</v>
      </c>
      <c r="E442" s="257" t="s">
        <v>1</v>
      </c>
      <c r="F442" s="258" t="s">
        <v>203</v>
      </c>
      <c r="G442" s="255"/>
      <c r="H442" s="257" t="s">
        <v>1</v>
      </c>
      <c r="I442" s="259"/>
      <c r="J442" s="255"/>
      <c r="K442" s="255"/>
      <c r="L442" s="260"/>
      <c r="M442" s="261"/>
      <c r="N442" s="262"/>
      <c r="O442" s="262"/>
      <c r="P442" s="262"/>
      <c r="Q442" s="262"/>
      <c r="R442" s="262"/>
      <c r="S442" s="262"/>
      <c r="T442" s="26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4" t="s">
        <v>169</v>
      </c>
      <c r="AU442" s="264" t="s">
        <v>137</v>
      </c>
      <c r="AV442" s="13" t="s">
        <v>82</v>
      </c>
      <c r="AW442" s="13" t="s">
        <v>30</v>
      </c>
      <c r="AX442" s="13" t="s">
        <v>75</v>
      </c>
      <c r="AY442" s="264" t="s">
        <v>159</v>
      </c>
    </row>
    <row r="443" s="14" customFormat="1">
      <c r="A443" s="14"/>
      <c r="B443" s="265"/>
      <c r="C443" s="266"/>
      <c r="D443" s="256" t="s">
        <v>169</v>
      </c>
      <c r="E443" s="267" t="s">
        <v>1</v>
      </c>
      <c r="F443" s="268" t="s">
        <v>204</v>
      </c>
      <c r="G443" s="266"/>
      <c r="H443" s="269">
        <v>1.6770000000000001</v>
      </c>
      <c r="I443" s="270"/>
      <c r="J443" s="266"/>
      <c r="K443" s="266"/>
      <c r="L443" s="271"/>
      <c r="M443" s="272"/>
      <c r="N443" s="273"/>
      <c r="O443" s="273"/>
      <c r="P443" s="273"/>
      <c r="Q443" s="273"/>
      <c r="R443" s="273"/>
      <c r="S443" s="273"/>
      <c r="T443" s="27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75" t="s">
        <v>169</v>
      </c>
      <c r="AU443" s="275" t="s">
        <v>137</v>
      </c>
      <c r="AV443" s="14" t="s">
        <v>137</v>
      </c>
      <c r="AW443" s="14" t="s">
        <v>30</v>
      </c>
      <c r="AX443" s="14" t="s">
        <v>75</v>
      </c>
      <c r="AY443" s="275" t="s">
        <v>159</v>
      </c>
    </row>
    <row r="444" s="13" customFormat="1">
      <c r="A444" s="13"/>
      <c r="B444" s="254"/>
      <c r="C444" s="255"/>
      <c r="D444" s="256" t="s">
        <v>169</v>
      </c>
      <c r="E444" s="257" t="s">
        <v>1</v>
      </c>
      <c r="F444" s="258" t="s">
        <v>205</v>
      </c>
      <c r="G444" s="255"/>
      <c r="H444" s="257" t="s">
        <v>1</v>
      </c>
      <c r="I444" s="259"/>
      <c r="J444" s="255"/>
      <c r="K444" s="255"/>
      <c r="L444" s="260"/>
      <c r="M444" s="261"/>
      <c r="N444" s="262"/>
      <c r="O444" s="262"/>
      <c r="P444" s="262"/>
      <c r="Q444" s="262"/>
      <c r="R444" s="262"/>
      <c r="S444" s="262"/>
      <c r="T444" s="26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4" t="s">
        <v>169</v>
      </c>
      <c r="AU444" s="264" t="s">
        <v>137</v>
      </c>
      <c r="AV444" s="13" t="s">
        <v>82</v>
      </c>
      <c r="AW444" s="13" t="s">
        <v>30</v>
      </c>
      <c r="AX444" s="13" t="s">
        <v>75</v>
      </c>
      <c r="AY444" s="264" t="s">
        <v>159</v>
      </c>
    </row>
    <row r="445" s="14" customFormat="1">
      <c r="A445" s="14"/>
      <c r="B445" s="265"/>
      <c r="C445" s="266"/>
      <c r="D445" s="256" t="s">
        <v>169</v>
      </c>
      <c r="E445" s="267" t="s">
        <v>1</v>
      </c>
      <c r="F445" s="268" t="s">
        <v>206</v>
      </c>
      <c r="G445" s="266"/>
      <c r="H445" s="269">
        <v>2.9249999999999998</v>
      </c>
      <c r="I445" s="270"/>
      <c r="J445" s="266"/>
      <c r="K445" s="266"/>
      <c r="L445" s="271"/>
      <c r="M445" s="272"/>
      <c r="N445" s="273"/>
      <c r="O445" s="273"/>
      <c r="P445" s="273"/>
      <c r="Q445" s="273"/>
      <c r="R445" s="273"/>
      <c r="S445" s="273"/>
      <c r="T445" s="27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75" t="s">
        <v>169</v>
      </c>
      <c r="AU445" s="275" t="s">
        <v>137</v>
      </c>
      <c r="AV445" s="14" t="s">
        <v>137</v>
      </c>
      <c r="AW445" s="14" t="s">
        <v>30</v>
      </c>
      <c r="AX445" s="14" t="s">
        <v>75</v>
      </c>
      <c r="AY445" s="275" t="s">
        <v>159</v>
      </c>
    </row>
    <row r="446" s="15" customFormat="1">
      <c r="A446" s="15"/>
      <c r="B446" s="276"/>
      <c r="C446" s="277"/>
      <c r="D446" s="256" t="s">
        <v>169</v>
      </c>
      <c r="E446" s="278" t="s">
        <v>1</v>
      </c>
      <c r="F446" s="279" t="s">
        <v>187</v>
      </c>
      <c r="G446" s="277"/>
      <c r="H446" s="280">
        <v>4.6020000000000003</v>
      </c>
      <c r="I446" s="281"/>
      <c r="J446" s="277"/>
      <c r="K446" s="277"/>
      <c r="L446" s="282"/>
      <c r="M446" s="283"/>
      <c r="N446" s="284"/>
      <c r="O446" s="284"/>
      <c r="P446" s="284"/>
      <c r="Q446" s="284"/>
      <c r="R446" s="284"/>
      <c r="S446" s="284"/>
      <c r="T446" s="285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86" t="s">
        <v>169</v>
      </c>
      <c r="AU446" s="286" t="s">
        <v>137</v>
      </c>
      <c r="AV446" s="15" t="s">
        <v>167</v>
      </c>
      <c r="AW446" s="15" t="s">
        <v>30</v>
      </c>
      <c r="AX446" s="15" t="s">
        <v>82</v>
      </c>
      <c r="AY446" s="286" t="s">
        <v>159</v>
      </c>
    </row>
    <row r="447" s="2" customFormat="1" ht="21.75" customHeight="1">
      <c r="A447" s="40"/>
      <c r="B447" s="41"/>
      <c r="C447" s="241" t="s">
        <v>434</v>
      </c>
      <c r="D447" s="241" t="s">
        <v>163</v>
      </c>
      <c r="E447" s="242" t="s">
        <v>435</v>
      </c>
      <c r="F447" s="243" t="s">
        <v>436</v>
      </c>
      <c r="G447" s="244" t="s">
        <v>166</v>
      </c>
      <c r="H447" s="245">
        <v>5.0380000000000003</v>
      </c>
      <c r="I447" s="246"/>
      <c r="J447" s="247">
        <f>ROUND(I447*H447,2)</f>
        <v>0</v>
      </c>
      <c r="K447" s="248"/>
      <c r="L447" s="43"/>
      <c r="M447" s="249" t="s">
        <v>1</v>
      </c>
      <c r="N447" s="250" t="s">
        <v>41</v>
      </c>
      <c r="O447" s="93"/>
      <c r="P447" s="251">
        <f>O447*H447</f>
        <v>0</v>
      </c>
      <c r="Q447" s="251">
        <v>0.0045100000000000001</v>
      </c>
      <c r="R447" s="251">
        <f>Q447*H447</f>
        <v>0.022721380000000003</v>
      </c>
      <c r="S447" s="251">
        <v>0</v>
      </c>
      <c r="T447" s="252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53" t="s">
        <v>324</v>
      </c>
      <c r="AT447" s="253" t="s">
        <v>163</v>
      </c>
      <c r="AU447" s="253" t="s">
        <v>137</v>
      </c>
      <c r="AY447" s="17" t="s">
        <v>159</v>
      </c>
      <c r="BE447" s="141">
        <f>IF(N447="základní",J447,0)</f>
        <v>0</v>
      </c>
      <c r="BF447" s="141">
        <f>IF(N447="snížená",J447,0)</f>
        <v>0</v>
      </c>
      <c r="BG447" s="141">
        <f>IF(N447="zákl. přenesená",J447,0)</f>
        <v>0</v>
      </c>
      <c r="BH447" s="141">
        <f>IF(N447="sníž. přenesená",J447,0)</f>
        <v>0</v>
      </c>
      <c r="BI447" s="141">
        <f>IF(N447="nulová",J447,0)</f>
        <v>0</v>
      </c>
      <c r="BJ447" s="17" t="s">
        <v>137</v>
      </c>
      <c r="BK447" s="141">
        <f>ROUND(I447*H447,2)</f>
        <v>0</v>
      </c>
      <c r="BL447" s="17" t="s">
        <v>324</v>
      </c>
      <c r="BM447" s="253" t="s">
        <v>437</v>
      </c>
    </row>
    <row r="448" s="13" customFormat="1">
      <c r="A448" s="13"/>
      <c r="B448" s="254"/>
      <c r="C448" s="255"/>
      <c r="D448" s="256" t="s">
        <v>169</v>
      </c>
      <c r="E448" s="257" t="s">
        <v>1</v>
      </c>
      <c r="F448" s="258" t="s">
        <v>438</v>
      </c>
      <c r="G448" s="255"/>
      <c r="H448" s="257" t="s">
        <v>1</v>
      </c>
      <c r="I448" s="259"/>
      <c r="J448" s="255"/>
      <c r="K448" s="255"/>
      <c r="L448" s="260"/>
      <c r="M448" s="261"/>
      <c r="N448" s="262"/>
      <c r="O448" s="262"/>
      <c r="P448" s="262"/>
      <c r="Q448" s="262"/>
      <c r="R448" s="262"/>
      <c r="S448" s="262"/>
      <c r="T448" s="26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4" t="s">
        <v>169</v>
      </c>
      <c r="AU448" s="264" t="s">
        <v>137</v>
      </c>
      <c r="AV448" s="13" t="s">
        <v>82</v>
      </c>
      <c r="AW448" s="13" t="s">
        <v>30</v>
      </c>
      <c r="AX448" s="13" t="s">
        <v>75</v>
      </c>
      <c r="AY448" s="264" t="s">
        <v>159</v>
      </c>
    </row>
    <row r="449" s="13" customFormat="1">
      <c r="A449" s="13"/>
      <c r="B449" s="254"/>
      <c r="C449" s="255"/>
      <c r="D449" s="256" t="s">
        <v>169</v>
      </c>
      <c r="E449" s="257" t="s">
        <v>1</v>
      </c>
      <c r="F449" s="258" t="s">
        <v>203</v>
      </c>
      <c r="G449" s="255"/>
      <c r="H449" s="257" t="s">
        <v>1</v>
      </c>
      <c r="I449" s="259"/>
      <c r="J449" s="255"/>
      <c r="K449" s="255"/>
      <c r="L449" s="260"/>
      <c r="M449" s="261"/>
      <c r="N449" s="262"/>
      <c r="O449" s="262"/>
      <c r="P449" s="262"/>
      <c r="Q449" s="262"/>
      <c r="R449" s="262"/>
      <c r="S449" s="262"/>
      <c r="T449" s="26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4" t="s">
        <v>169</v>
      </c>
      <c r="AU449" s="264" t="s">
        <v>137</v>
      </c>
      <c r="AV449" s="13" t="s">
        <v>82</v>
      </c>
      <c r="AW449" s="13" t="s">
        <v>30</v>
      </c>
      <c r="AX449" s="13" t="s">
        <v>75</v>
      </c>
      <c r="AY449" s="264" t="s">
        <v>159</v>
      </c>
    </row>
    <row r="450" s="14" customFormat="1">
      <c r="A450" s="14"/>
      <c r="B450" s="265"/>
      <c r="C450" s="266"/>
      <c r="D450" s="256" t="s">
        <v>169</v>
      </c>
      <c r="E450" s="267" t="s">
        <v>1</v>
      </c>
      <c r="F450" s="268" t="s">
        <v>439</v>
      </c>
      <c r="G450" s="266"/>
      <c r="H450" s="269">
        <v>0.56100000000000005</v>
      </c>
      <c r="I450" s="270"/>
      <c r="J450" s="266"/>
      <c r="K450" s="266"/>
      <c r="L450" s="271"/>
      <c r="M450" s="272"/>
      <c r="N450" s="273"/>
      <c r="O450" s="273"/>
      <c r="P450" s="273"/>
      <c r="Q450" s="273"/>
      <c r="R450" s="273"/>
      <c r="S450" s="273"/>
      <c r="T450" s="27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75" t="s">
        <v>169</v>
      </c>
      <c r="AU450" s="275" t="s">
        <v>137</v>
      </c>
      <c r="AV450" s="14" t="s">
        <v>137</v>
      </c>
      <c r="AW450" s="14" t="s">
        <v>30</v>
      </c>
      <c r="AX450" s="14" t="s">
        <v>75</v>
      </c>
      <c r="AY450" s="275" t="s">
        <v>159</v>
      </c>
    </row>
    <row r="451" s="13" customFormat="1">
      <c r="A451" s="13"/>
      <c r="B451" s="254"/>
      <c r="C451" s="255"/>
      <c r="D451" s="256" t="s">
        <v>169</v>
      </c>
      <c r="E451" s="257" t="s">
        <v>1</v>
      </c>
      <c r="F451" s="258" t="s">
        <v>205</v>
      </c>
      <c r="G451" s="255"/>
      <c r="H451" s="257" t="s">
        <v>1</v>
      </c>
      <c r="I451" s="259"/>
      <c r="J451" s="255"/>
      <c r="K451" s="255"/>
      <c r="L451" s="260"/>
      <c r="M451" s="261"/>
      <c r="N451" s="262"/>
      <c r="O451" s="262"/>
      <c r="P451" s="262"/>
      <c r="Q451" s="262"/>
      <c r="R451" s="262"/>
      <c r="S451" s="262"/>
      <c r="T451" s="26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64" t="s">
        <v>169</v>
      </c>
      <c r="AU451" s="264" t="s">
        <v>137</v>
      </c>
      <c r="AV451" s="13" t="s">
        <v>82</v>
      </c>
      <c r="AW451" s="13" t="s">
        <v>30</v>
      </c>
      <c r="AX451" s="13" t="s">
        <v>75</v>
      </c>
      <c r="AY451" s="264" t="s">
        <v>159</v>
      </c>
    </row>
    <row r="452" s="14" customFormat="1">
      <c r="A452" s="14"/>
      <c r="B452" s="265"/>
      <c r="C452" s="266"/>
      <c r="D452" s="256" t="s">
        <v>169</v>
      </c>
      <c r="E452" s="267" t="s">
        <v>1</v>
      </c>
      <c r="F452" s="268" t="s">
        <v>440</v>
      </c>
      <c r="G452" s="266"/>
      <c r="H452" s="269">
        <v>0.69699999999999995</v>
      </c>
      <c r="I452" s="270"/>
      <c r="J452" s="266"/>
      <c r="K452" s="266"/>
      <c r="L452" s="271"/>
      <c r="M452" s="272"/>
      <c r="N452" s="273"/>
      <c r="O452" s="273"/>
      <c r="P452" s="273"/>
      <c r="Q452" s="273"/>
      <c r="R452" s="273"/>
      <c r="S452" s="273"/>
      <c r="T452" s="27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75" t="s">
        <v>169</v>
      </c>
      <c r="AU452" s="275" t="s">
        <v>137</v>
      </c>
      <c r="AV452" s="14" t="s">
        <v>137</v>
      </c>
      <c r="AW452" s="14" t="s">
        <v>30</v>
      </c>
      <c r="AX452" s="14" t="s">
        <v>75</v>
      </c>
      <c r="AY452" s="275" t="s">
        <v>159</v>
      </c>
    </row>
    <row r="453" s="13" customFormat="1">
      <c r="A453" s="13"/>
      <c r="B453" s="254"/>
      <c r="C453" s="255"/>
      <c r="D453" s="256" t="s">
        <v>169</v>
      </c>
      <c r="E453" s="257" t="s">
        <v>1</v>
      </c>
      <c r="F453" s="258" t="s">
        <v>441</v>
      </c>
      <c r="G453" s="255"/>
      <c r="H453" s="257" t="s">
        <v>1</v>
      </c>
      <c r="I453" s="259"/>
      <c r="J453" s="255"/>
      <c r="K453" s="255"/>
      <c r="L453" s="260"/>
      <c r="M453" s="261"/>
      <c r="N453" s="262"/>
      <c r="O453" s="262"/>
      <c r="P453" s="262"/>
      <c r="Q453" s="262"/>
      <c r="R453" s="262"/>
      <c r="S453" s="262"/>
      <c r="T453" s="26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64" t="s">
        <v>169</v>
      </c>
      <c r="AU453" s="264" t="s">
        <v>137</v>
      </c>
      <c r="AV453" s="13" t="s">
        <v>82</v>
      </c>
      <c r="AW453" s="13" t="s">
        <v>30</v>
      </c>
      <c r="AX453" s="13" t="s">
        <v>75</v>
      </c>
      <c r="AY453" s="264" t="s">
        <v>159</v>
      </c>
    </row>
    <row r="454" s="14" customFormat="1">
      <c r="A454" s="14"/>
      <c r="B454" s="265"/>
      <c r="C454" s="266"/>
      <c r="D454" s="256" t="s">
        <v>169</v>
      </c>
      <c r="E454" s="267" t="s">
        <v>1</v>
      </c>
      <c r="F454" s="268" t="s">
        <v>442</v>
      </c>
      <c r="G454" s="266"/>
      <c r="H454" s="269">
        <v>3.7799999999999998</v>
      </c>
      <c r="I454" s="270"/>
      <c r="J454" s="266"/>
      <c r="K454" s="266"/>
      <c r="L454" s="271"/>
      <c r="M454" s="272"/>
      <c r="N454" s="273"/>
      <c r="O454" s="273"/>
      <c r="P454" s="273"/>
      <c r="Q454" s="273"/>
      <c r="R454" s="273"/>
      <c r="S454" s="273"/>
      <c r="T454" s="27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75" t="s">
        <v>169</v>
      </c>
      <c r="AU454" s="275" t="s">
        <v>137</v>
      </c>
      <c r="AV454" s="14" t="s">
        <v>137</v>
      </c>
      <c r="AW454" s="14" t="s">
        <v>30</v>
      </c>
      <c r="AX454" s="14" t="s">
        <v>75</v>
      </c>
      <c r="AY454" s="275" t="s">
        <v>159</v>
      </c>
    </row>
    <row r="455" s="15" customFormat="1">
      <c r="A455" s="15"/>
      <c r="B455" s="276"/>
      <c r="C455" s="277"/>
      <c r="D455" s="256" t="s">
        <v>169</v>
      </c>
      <c r="E455" s="278" t="s">
        <v>1</v>
      </c>
      <c r="F455" s="279" t="s">
        <v>187</v>
      </c>
      <c r="G455" s="277"/>
      <c r="H455" s="280">
        <v>5.0380000000000003</v>
      </c>
      <c r="I455" s="281"/>
      <c r="J455" s="277"/>
      <c r="K455" s="277"/>
      <c r="L455" s="282"/>
      <c r="M455" s="283"/>
      <c r="N455" s="284"/>
      <c r="O455" s="284"/>
      <c r="P455" s="284"/>
      <c r="Q455" s="284"/>
      <c r="R455" s="284"/>
      <c r="S455" s="284"/>
      <c r="T455" s="285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86" t="s">
        <v>169</v>
      </c>
      <c r="AU455" s="286" t="s">
        <v>137</v>
      </c>
      <c r="AV455" s="15" t="s">
        <v>167</v>
      </c>
      <c r="AW455" s="15" t="s">
        <v>30</v>
      </c>
      <c r="AX455" s="15" t="s">
        <v>82</v>
      </c>
      <c r="AY455" s="286" t="s">
        <v>159</v>
      </c>
    </row>
    <row r="456" s="2" customFormat="1" ht="21.75" customHeight="1">
      <c r="A456" s="40"/>
      <c r="B456" s="41"/>
      <c r="C456" s="241" t="s">
        <v>443</v>
      </c>
      <c r="D456" s="241" t="s">
        <v>163</v>
      </c>
      <c r="E456" s="242" t="s">
        <v>444</v>
      </c>
      <c r="F456" s="243" t="s">
        <v>445</v>
      </c>
      <c r="G456" s="244" t="s">
        <v>396</v>
      </c>
      <c r="H456" s="245">
        <v>0.042999999999999997</v>
      </c>
      <c r="I456" s="246"/>
      <c r="J456" s="247">
        <f>ROUND(I456*H456,2)</f>
        <v>0</v>
      </c>
      <c r="K456" s="248"/>
      <c r="L456" s="43"/>
      <c r="M456" s="249" t="s">
        <v>1</v>
      </c>
      <c r="N456" s="250" t="s">
        <v>41</v>
      </c>
      <c r="O456" s="93"/>
      <c r="P456" s="251">
        <f>O456*H456</f>
        <v>0</v>
      </c>
      <c r="Q456" s="251">
        <v>0</v>
      </c>
      <c r="R456" s="251">
        <f>Q456*H456</f>
        <v>0</v>
      </c>
      <c r="S456" s="251">
        <v>0</v>
      </c>
      <c r="T456" s="252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53" t="s">
        <v>324</v>
      </c>
      <c r="AT456" s="253" t="s">
        <v>163</v>
      </c>
      <c r="AU456" s="253" t="s">
        <v>137</v>
      </c>
      <c r="AY456" s="17" t="s">
        <v>159</v>
      </c>
      <c r="BE456" s="141">
        <f>IF(N456="základní",J456,0)</f>
        <v>0</v>
      </c>
      <c r="BF456" s="141">
        <f>IF(N456="snížená",J456,0)</f>
        <v>0</v>
      </c>
      <c r="BG456" s="141">
        <f>IF(N456="zákl. přenesená",J456,0)</f>
        <v>0</v>
      </c>
      <c r="BH456" s="141">
        <f>IF(N456="sníž. přenesená",J456,0)</f>
        <v>0</v>
      </c>
      <c r="BI456" s="141">
        <f>IF(N456="nulová",J456,0)</f>
        <v>0</v>
      </c>
      <c r="BJ456" s="17" t="s">
        <v>137</v>
      </c>
      <c r="BK456" s="141">
        <f>ROUND(I456*H456,2)</f>
        <v>0</v>
      </c>
      <c r="BL456" s="17" t="s">
        <v>324</v>
      </c>
      <c r="BM456" s="253" t="s">
        <v>446</v>
      </c>
    </row>
    <row r="457" s="2" customFormat="1" ht="21.75" customHeight="1">
      <c r="A457" s="40"/>
      <c r="B457" s="41"/>
      <c r="C457" s="241" t="s">
        <v>447</v>
      </c>
      <c r="D457" s="241" t="s">
        <v>163</v>
      </c>
      <c r="E457" s="242" t="s">
        <v>448</v>
      </c>
      <c r="F457" s="243" t="s">
        <v>449</v>
      </c>
      <c r="G457" s="244" t="s">
        <v>396</v>
      </c>
      <c r="H457" s="245">
        <v>0.042999999999999997</v>
      </c>
      <c r="I457" s="246"/>
      <c r="J457" s="247">
        <f>ROUND(I457*H457,2)</f>
        <v>0</v>
      </c>
      <c r="K457" s="248"/>
      <c r="L457" s="43"/>
      <c r="M457" s="249" t="s">
        <v>1</v>
      </c>
      <c r="N457" s="250" t="s">
        <v>41</v>
      </c>
      <c r="O457" s="93"/>
      <c r="P457" s="251">
        <f>O457*H457</f>
        <v>0</v>
      </c>
      <c r="Q457" s="251">
        <v>0</v>
      </c>
      <c r="R457" s="251">
        <f>Q457*H457</f>
        <v>0</v>
      </c>
      <c r="S457" s="251">
        <v>0</v>
      </c>
      <c r="T457" s="252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53" t="s">
        <v>324</v>
      </c>
      <c r="AT457" s="253" t="s">
        <v>163</v>
      </c>
      <c r="AU457" s="253" t="s">
        <v>137</v>
      </c>
      <c r="AY457" s="17" t="s">
        <v>159</v>
      </c>
      <c r="BE457" s="141">
        <f>IF(N457="základní",J457,0)</f>
        <v>0</v>
      </c>
      <c r="BF457" s="141">
        <f>IF(N457="snížená",J457,0)</f>
        <v>0</v>
      </c>
      <c r="BG457" s="141">
        <f>IF(N457="zákl. přenesená",J457,0)</f>
        <v>0</v>
      </c>
      <c r="BH457" s="141">
        <f>IF(N457="sníž. přenesená",J457,0)</f>
        <v>0</v>
      </c>
      <c r="BI457" s="141">
        <f>IF(N457="nulová",J457,0)</f>
        <v>0</v>
      </c>
      <c r="BJ457" s="17" t="s">
        <v>137</v>
      </c>
      <c r="BK457" s="141">
        <f>ROUND(I457*H457,2)</f>
        <v>0</v>
      </c>
      <c r="BL457" s="17" t="s">
        <v>324</v>
      </c>
      <c r="BM457" s="253" t="s">
        <v>450</v>
      </c>
    </row>
    <row r="458" s="2" customFormat="1" ht="21.75" customHeight="1">
      <c r="A458" s="40"/>
      <c r="B458" s="41"/>
      <c r="C458" s="241" t="s">
        <v>451</v>
      </c>
      <c r="D458" s="241" t="s">
        <v>163</v>
      </c>
      <c r="E458" s="242" t="s">
        <v>452</v>
      </c>
      <c r="F458" s="243" t="s">
        <v>453</v>
      </c>
      <c r="G458" s="244" t="s">
        <v>396</v>
      </c>
      <c r="H458" s="245">
        <v>0.042999999999999997</v>
      </c>
      <c r="I458" s="246"/>
      <c r="J458" s="247">
        <f>ROUND(I458*H458,2)</f>
        <v>0</v>
      </c>
      <c r="K458" s="248"/>
      <c r="L458" s="43"/>
      <c r="M458" s="249" t="s">
        <v>1</v>
      </c>
      <c r="N458" s="250" t="s">
        <v>41</v>
      </c>
      <c r="O458" s="93"/>
      <c r="P458" s="251">
        <f>O458*H458</f>
        <v>0</v>
      </c>
      <c r="Q458" s="251">
        <v>0</v>
      </c>
      <c r="R458" s="251">
        <f>Q458*H458</f>
        <v>0</v>
      </c>
      <c r="S458" s="251">
        <v>0</v>
      </c>
      <c r="T458" s="252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53" t="s">
        <v>324</v>
      </c>
      <c r="AT458" s="253" t="s">
        <v>163</v>
      </c>
      <c r="AU458" s="253" t="s">
        <v>137</v>
      </c>
      <c r="AY458" s="17" t="s">
        <v>159</v>
      </c>
      <c r="BE458" s="141">
        <f>IF(N458="základní",J458,0)</f>
        <v>0</v>
      </c>
      <c r="BF458" s="141">
        <f>IF(N458="snížená",J458,0)</f>
        <v>0</v>
      </c>
      <c r="BG458" s="141">
        <f>IF(N458="zákl. přenesená",J458,0)</f>
        <v>0</v>
      </c>
      <c r="BH458" s="141">
        <f>IF(N458="sníž. přenesená",J458,0)</f>
        <v>0</v>
      </c>
      <c r="BI458" s="141">
        <f>IF(N458="nulová",J458,0)</f>
        <v>0</v>
      </c>
      <c r="BJ458" s="17" t="s">
        <v>137</v>
      </c>
      <c r="BK458" s="141">
        <f>ROUND(I458*H458,2)</f>
        <v>0</v>
      </c>
      <c r="BL458" s="17" t="s">
        <v>324</v>
      </c>
      <c r="BM458" s="253" t="s">
        <v>454</v>
      </c>
    </row>
    <row r="459" s="12" customFormat="1" ht="22.8" customHeight="1">
      <c r="A459" s="12"/>
      <c r="B459" s="225"/>
      <c r="C459" s="226"/>
      <c r="D459" s="227" t="s">
        <v>74</v>
      </c>
      <c r="E459" s="239" t="s">
        <v>455</v>
      </c>
      <c r="F459" s="239" t="s">
        <v>456</v>
      </c>
      <c r="G459" s="226"/>
      <c r="H459" s="226"/>
      <c r="I459" s="229"/>
      <c r="J459" s="240">
        <f>BK459</f>
        <v>0</v>
      </c>
      <c r="K459" s="226"/>
      <c r="L459" s="231"/>
      <c r="M459" s="232"/>
      <c r="N459" s="233"/>
      <c r="O459" s="233"/>
      <c r="P459" s="234">
        <f>SUM(P460:P516)</f>
        <v>0</v>
      </c>
      <c r="Q459" s="233"/>
      <c r="R459" s="234">
        <f>SUM(R460:R516)</f>
        <v>0.0070699999999999999</v>
      </c>
      <c r="S459" s="233"/>
      <c r="T459" s="235">
        <f>SUM(T460:T516)</f>
        <v>0.011429999999999999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36" t="s">
        <v>137</v>
      </c>
      <c r="AT459" s="237" t="s">
        <v>74</v>
      </c>
      <c r="AU459" s="237" t="s">
        <v>82</v>
      </c>
      <c r="AY459" s="236" t="s">
        <v>159</v>
      </c>
      <c r="BK459" s="238">
        <f>SUM(BK460:BK516)</f>
        <v>0</v>
      </c>
    </row>
    <row r="460" s="2" customFormat="1" ht="16.5" customHeight="1">
      <c r="A460" s="40"/>
      <c r="B460" s="41"/>
      <c r="C460" s="241" t="s">
        <v>457</v>
      </c>
      <c r="D460" s="241" t="s">
        <v>163</v>
      </c>
      <c r="E460" s="242" t="s">
        <v>458</v>
      </c>
      <c r="F460" s="243" t="s">
        <v>459</v>
      </c>
      <c r="G460" s="244" t="s">
        <v>267</v>
      </c>
      <c r="H460" s="245">
        <v>1</v>
      </c>
      <c r="I460" s="246"/>
      <c r="J460" s="247">
        <f>ROUND(I460*H460,2)</f>
        <v>0</v>
      </c>
      <c r="K460" s="248"/>
      <c r="L460" s="43"/>
      <c r="M460" s="249" t="s">
        <v>1</v>
      </c>
      <c r="N460" s="250" t="s">
        <v>41</v>
      </c>
      <c r="O460" s="93"/>
      <c r="P460" s="251">
        <f>O460*H460</f>
        <v>0</v>
      </c>
      <c r="Q460" s="251">
        <v>0</v>
      </c>
      <c r="R460" s="251">
        <f>Q460*H460</f>
        <v>0</v>
      </c>
      <c r="S460" s="251">
        <v>0</v>
      </c>
      <c r="T460" s="252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53" t="s">
        <v>324</v>
      </c>
      <c r="AT460" s="253" t="s">
        <v>163</v>
      </c>
      <c r="AU460" s="253" t="s">
        <v>137</v>
      </c>
      <c r="AY460" s="17" t="s">
        <v>159</v>
      </c>
      <c r="BE460" s="141">
        <f>IF(N460="základní",J460,0)</f>
        <v>0</v>
      </c>
      <c r="BF460" s="141">
        <f>IF(N460="snížená",J460,0)</f>
        <v>0</v>
      </c>
      <c r="BG460" s="141">
        <f>IF(N460="zákl. přenesená",J460,0)</f>
        <v>0</v>
      </c>
      <c r="BH460" s="141">
        <f>IF(N460="sníž. přenesená",J460,0)</f>
        <v>0</v>
      </c>
      <c r="BI460" s="141">
        <f>IF(N460="nulová",J460,0)</f>
        <v>0</v>
      </c>
      <c r="BJ460" s="17" t="s">
        <v>137</v>
      </c>
      <c r="BK460" s="141">
        <f>ROUND(I460*H460,2)</f>
        <v>0</v>
      </c>
      <c r="BL460" s="17" t="s">
        <v>324</v>
      </c>
      <c r="BM460" s="253" t="s">
        <v>460</v>
      </c>
    </row>
    <row r="461" s="13" customFormat="1">
      <c r="A461" s="13"/>
      <c r="B461" s="254"/>
      <c r="C461" s="255"/>
      <c r="D461" s="256" t="s">
        <v>169</v>
      </c>
      <c r="E461" s="257" t="s">
        <v>1</v>
      </c>
      <c r="F461" s="258" t="s">
        <v>461</v>
      </c>
      <c r="G461" s="255"/>
      <c r="H461" s="257" t="s">
        <v>1</v>
      </c>
      <c r="I461" s="259"/>
      <c r="J461" s="255"/>
      <c r="K461" s="255"/>
      <c r="L461" s="260"/>
      <c r="M461" s="261"/>
      <c r="N461" s="262"/>
      <c r="O461" s="262"/>
      <c r="P461" s="262"/>
      <c r="Q461" s="262"/>
      <c r="R461" s="262"/>
      <c r="S461" s="262"/>
      <c r="T461" s="26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64" t="s">
        <v>169</v>
      </c>
      <c r="AU461" s="264" t="s">
        <v>137</v>
      </c>
      <c r="AV461" s="13" t="s">
        <v>82</v>
      </c>
      <c r="AW461" s="13" t="s">
        <v>30</v>
      </c>
      <c r="AX461" s="13" t="s">
        <v>75</v>
      </c>
      <c r="AY461" s="264" t="s">
        <v>159</v>
      </c>
    </row>
    <row r="462" s="14" customFormat="1">
      <c r="A462" s="14"/>
      <c r="B462" s="265"/>
      <c r="C462" s="266"/>
      <c r="D462" s="256" t="s">
        <v>169</v>
      </c>
      <c r="E462" s="267" t="s">
        <v>1</v>
      </c>
      <c r="F462" s="268" t="s">
        <v>82</v>
      </c>
      <c r="G462" s="266"/>
      <c r="H462" s="269">
        <v>1</v>
      </c>
      <c r="I462" s="270"/>
      <c r="J462" s="266"/>
      <c r="K462" s="266"/>
      <c r="L462" s="271"/>
      <c r="M462" s="272"/>
      <c r="N462" s="273"/>
      <c r="O462" s="273"/>
      <c r="P462" s="273"/>
      <c r="Q462" s="273"/>
      <c r="R462" s="273"/>
      <c r="S462" s="273"/>
      <c r="T462" s="27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75" t="s">
        <v>169</v>
      </c>
      <c r="AU462" s="275" t="s">
        <v>137</v>
      </c>
      <c r="AV462" s="14" t="s">
        <v>137</v>
      </c>
      <c r="AW462" s="14" t="s">
        <v>30</v>
      </c>
      <c r="AX462" s="14" t="s">
        <v>82</v>
      </c>
      <c r="AY462" s="275" t="s">
        <v>159</v>
      </c>
    </row>
    <row r="463" s="2" customFormat="1" ht="16.5" customHeight="1">
      <c r="A463" s="40"/>
      <c r="B463" s="41"/>
      <c r="C463" s="241" t="s">
        <v>462</v>
      </c>
      <c r="D463" s="241" t="s">
        <v>163</v>
      </c>
      <c r="E463" s="242" t="s">
        <v>463</v>
      </c>
      <c r="F463" s="243" t="s">
        <v>464</v>
      </c>
      <c r="G463" s="244" t="s">
        <v>267</v>
      </c>
      <c r="H463" s="245">
        <v>1</v>
      </c>
      <c r="I463" s="246"/>
      <c r="J463" s="247">
        <f>ROUND(I463*H463,2)</f>
        <v>0</v>
      </c>
      <c r="K463" s="248"/>
      <c r="L463" s="43"/>
      <c r="M463" s="249" t="s">
        <v>1</v>
      </c>
      <c r="N463" s="250" t="s">
        <v>41</v>
      </c>
      <c r="O463" s="93"/>
      <c r="P463" s="251">
        <f>O463*H463</f>
        <v>0</v>
      </c>
      <c r="Q463" s="251">
        <v>0</v>
      </c>
      <c r="R463" s="251">
        <f>Q463*H463</f>
        <v>0</v>
      </c>
      <c r="S463" s="251">
        <v>0</v>
      </c>
      <c r="T463" s="252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53" t="s">
        <v>324</v>
      </c>
      <c r="AT463" s="253" t="s">
        <v>163</v>
      </c>
      <c r="AU463" s="253" t="s">
        <v>137</v>
      </c>
      <c r="AY463" s="17" t="s">
        <v>159</v>
      </c>
      <c r="BE463" s="141">
        <f>IF(N463="základní",J463,0)</f>
        <v>0</v>
      </c>
      <c r="BF463" s="141">
        <f>IF(N463="snížená",J463,0)</f>
        <v>0</v>
      </c>
      <c r="BG463" s="141">
        <f>IF(N463="zákl. přenesená",J463,0)</f>
        <v>0</v>
      </c>
      <c r="BH463" s="141">
        <f>IF(N463="sníž. přenesená",J463,0)</f>
        <v>0</v>
      </c>
      <c r="BI463" s="141">
        <f>IF(N463="nulová",J463,0)</f>
        <v>0</v>
      </c>
      <c r="BJ463" s="17" t="s">
        <v>137</v>
      </c>
      <c r="BK463" s="141">
        <f>ROUND(I463*H463,2)</f>
        <v>0</v>
      </c>
      <c r="BL463" s="17" t="s">
        <v>324</v>
      </c>
      <c r="BM463" s="253" t="s">
        <v>465</v>
      </c>
    </row>
    <row r="464" s="13" customFormat="1">
      <c r="A464" s="13"/>
      <c r="B464" s="254"/>
      <c r="C464" s="255"/>
      <c r="D464" s="256" t="s">
        <v>169</v>
      </c>
      <c r="E464" s="257" t="s">
        <v>1</v>
      </c>
      <c r="F464" s="258" t="s">
        <v>466</v>
      </c>
      <c r="G464" s="255"/>
      <c r="H464" s="257" t="s">
        <v>1</v>
      </c>
      <c r="I464" s="259"/>
      <c r="J464" s="255"/>
      <c r="K464" s="255"/>
      <c r="L464" s="260"/>
      <c r="M464" s="261"/>
      <c r="N464" s="262"/>
      <c r="O464" s="262"/>
      <c r="P464" s="262"/>
      <c r="Q464" s="262"/>
      <c r="R464" s="262"/>
      <c r="S464" s="262"/>
      <c r="T464" s="26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4" t="s">
        <v>169</v>
      </c>
      <c r="AU464" s="264" t="s">
        <v>137</v>
      </c>
      <c r="AV464" s="13" t="s">
        <v>82</v>
      </c>
      <c r="AW464" s="13" t="s">
        <v>30</v>
      </c>
      <c r="AX464" s="13" t="s">
        <v>75</v>
      </c>
      <c r="AY464" s="264" t="s">
        <v>159</v>
      </c>
    </row>
    <row r="465" s="14" customFormat="1">
      <c r="A465" s="14"/>
      <c r="B465" s="265"/>
      <c r="C465" s="266"/>
      <c r="D465" s="256" t="s">
        <v>169</v>
      </c>
      <c r="E465" s="267" t="s">
        <v>1</v>
      </c>
      <c r="F465" s="268" t="s">
        <v>82</v>
      </c>
      <c r="G465" s="266"/>
      <c r="H465" s="269">
        <v>1</v>
      </c>
      <c r="I465" s="270"/>
      <c r="J465" s="266"/>
      <c r="K465" s="266"/>
      <c r="L465" s="271"/>
      <c r="M465" s="272"/>
      <c r="N465" s="273"/>
      <c r="O465" s="273"/>
      <c r="P465" s="273"/>
      <c r="Q465" s="273"/>
      <c r="R465" s="273"/>
      <c r="S465" s="273"/>
      <c r="T465" s="27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75" t="s">
        <v>169</v>
      </c>
      <c r="AU465" s="275" t="s">
        <v>137</v>
      </c>
      <c r="AV465" s="14" t="s">
        <v>137</v>
      </c>
      <c r="AW465" s="14" t="s">
        <v>30</v>
      </c>
      <c r="AX465" s="14" t="s">
        <v>75</v>
      </c>
      <c r="AY465" s="275" t="s">
        <v>159</v>
      </c>
    </row>
    <row r="466" s="15" customFormat="1">
      <c r="A466" s="15"/>
      <c r="B466" s="276"/>
      <c r="C466" s="277"/>
      <c r="D466" s="256" t="s">
        <v>169</v>
      </c>
      <c r="E466" s="278" t="s">
        <v>1</v>
      </c>
      <c r="F466" s="279" t="s">
        <v>187</v>
      </c>
      <c r="G466" s="277"/>
      <c r="H466" s="280">
        <v>1</v>
      </c>
      <c r="I466" s="281"/>
      <c r="J466" s="277"/>
      <c r="K466" s="277"/>
      <c r="L466" s="282"/>
      <c r="M466" s="283"/>
      <c r="N466" s="284"/>
      <c r="O466" s="284"/>
      <c r="P466" s="284"/>
      <c r="Q466" s="284"/>
      <c r="R466" s="284"/>
      <c r="S466" s="284"/>
      <c r="T466" s="28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86" t="s">
        <v>169</v>
      </c>
      <c r="AU466" s="286" t="s">
        <v>137</v>
      </c>
      <c r="AV466" s="15" t="s">
        <v>167</v>
      </c>
      <c r="AW466" s="15" t="s">
        <v>30</v>
      </c>
      <c r="AX466" s="15" t="s">
        <v>82</v>
      </c>
      <c r="AY466" s="286" t="s">
        <v>159</v>
      </c>
    </row>
    <row r="467" s="2" customFormat="1" ht="16.5" customHeight="1">
      <c r="A467" s="40"/>
      <c r="B467" s="41"/>
      <c r="C467" s="241" t="s">
        <v>467</v>
      </c>
      <c r="D467" s="241" t="s">
        <v>163</v>
      </c>
      <c r="E467" s="242" t="s">
        <v>468</v>
      </c>
      <c r="F467" s="243" t="s">
        <v>469</v>
      </c>
      <c r="G467" s="244" t="s">
        <v>181</v>
      </c>
      <c r="H467" s="245">
        <v>4.5</v>
      </c>
      <c r="I467" s="246"/>
      <c r="J467" s="247">
        <f>ROUND(I467*H467,2)</f>
        <v>0</v>
      </c>
      <c r="K467" s="248"/>
      <c r="L467" s="43"/>
      <c r="M467" s="249" t="s">
        <v>1</v>
      </c>
      <c r="N467" s="250" t="s">
        <v>41</v>
      </c>
      <c r="O467" s="93"/>
      <c r="P467" s="251">
        <f>O467*H467</f>
        <v>0</v>
      </c>
      <c r="Q467" s="251">
        <v>0</v>
      </c>
      <c r="R467" s="251">
        <f>Q467*H467</f>
        <v>0</v>
      </c>
      <c r="S467" s="251">
        <v>0.0020999999999999999</v>
      </c>
      <c r="T467" s="252">
        <f>S467*H467</f>
        <v>0.0094500000000000001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53" t="s">
        <v>324</v>
      </c>
      <c r="AT467" s="253" t="s">
        <v>163</v>
      </c>
      <c r="AU467" s="253" t="s">
        <v>137</v>
      </c>
      <c r="AY467" s="17" t="s">
        <v>159</v>
      </c>
      <c r="BE467" s="141">
        <f>IF(N467="základní",J467,0)</f>
        <v>0</v>
      </c>
      <c r="BF467" s="141">
        <f>IF(N467="snížená",J467,0)</f>
        <v>0</v>
      </c>
      <c r="BG467" s="141">
        <f>IF(N467="zákl. přenesená",J467,0)</f>
        <v>0</v>
      </c>
      <c r="BH467" s="141">
        <f>IF(N467="sníž. přenesená",J467,0)</f>
        <v>0</v>
      </c>
      <c r="BI467" s="141">
        <f>IF(N467="nulová",J467,0)</f>
        <v>0</v>
      </c>
      <c r="BJ467" s="17" t="s">
        <v>137</v>
      </c>
      <c r="BK467" s="141">
        <f>ROUND(I467*H467,2)</f>
        <v>0</v>
      </c>
      <c r="BL467" s="17" t="s">
        <v>324</v>
      </c>
      <c r="BM467" s="253" t="s">
        <v>470</v>
      </c>
    </row>
    <row r="468" s="13" customFormat="1">
      <c r="A468" s="13"/>
      <c r="B468" s="254"/>
      <c r="C468" s="255"/>
      <c r="D468" s="256" t="s">
        <v>169</v>
      </c>
      <c r="E468" s="257" t="s">
        <v>1</v>
      </c>
      <c r="F468" s="258" t="s">
        <v>471</v>
      </c>
      <c r="G468" s="255"/>
      <c r="H468" s="257" t="s">
        <v>1</v>
      </c>
      <c r="I468" s="259"/>
      <c r="J468" s="255"/>
      <c r="K468" s="255"/>
      <c r="L468" s="260"/>
      <c r="M468" s="261"/>
      <c r="N468" s="262"/>
      <c r="O468" s="262"/>
      <c r="P468" s="262"/>
      <c r="Q468" s="262"/>
      <c r="R468" s="262"/>
      <c r="S468" s="262"/>
      <c r="T468" s="26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4" t="s">
        <v>169</v>
      </c>
      <c r="AU468" s="264" t="s">
        <v>137</v>
      </c>
      <c r="AV468" s="13" t="s">
        <v>82</v>
      </c>
      <c r="AW468" s="13" t="s">
        <v>30</v>
      </c>
      <c r="AX468" s="13" t="s">
        <v>75</v>
      </c>
      <c r="AY468" s="264" t="s">
        <v>159</v>
      </c>
    </row>
    <row r="469" s="14" customFormat="1">
      <c r="A469" s="14"/>
      <c r="B469" s="265"/>
      <c r="C469" s="266"/>
      <c r="D469" s="256" t="s">
        <v>169</v>
      </c>
      <c r="E469" s="267" t="s">
        <v>1</v>
      </c>
      <c r="F469" s="268" t="s">
        <v>472</v>
      </c>
      <c r="G469" s="266"/>
      <c r="H469" s="269">
        <v>4.5</v>
      </c>
      <c r="I469" s="270"/>
      <c r="J469" s="266"/>
      <c r="K469" s="266"/>
      <c r="L469" s="271"/>
      <c r="M469" s="272"/>
      <c r="N469" s="273"/>
      <c r="O469" s="273"/>
      <c r="P469" s="273"/>
      <c r="Q469" s="273"/>
      <c r="R469" s="273"/>
      <c r="S469" s="273"/>
      <c r="T469" s="27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75" t="s">
        <v>169</v>
      </c>
      <c r="AU469" s="275" t="s">
        <v>137</v>
      </c>
      <c r="AV469" s="14" t="s">
        <v>137</v>
      </c>
      <c r="AW469" s="14" t="s">
        <v>30</v>
      </c>
      <c r="AX469" s="14" t="s">
        <v>75</v>
      </c>
      <c r="AY469" s="275" t="s">
        <v>159</v>
      </c>
    </row>
    <row r="470" s="15" customFormat="1">
      <c r="A470" s="15"/>
      <c r="B470" s="276"/>
      <c r="C470" s="277"/>
      <c r="D470" s="256" t="s">
        <v>169</v>
      </c>
      <c r="E470" s="278" t="s">
        <v>1</v>
      </c>
      <c r="F470" s="279" t="s">
        <v>187</v>
      </c>
      <c r="G470" s="277"/>
      <c r="H470" s="280">
        <v>4.5</v>
      </c>
      <c r="I470" s="281"/>
      <c r="J470" s="277"/>
      <c r="K470" s="277"/>
      <c r="L470" s="282"/>
      <c r="M470" s="283"/>
      <c r="N470" s="284"/>
      <c r="O470" s="284"/>
      <c r="P470" s="284"/>
      <c r="Q470" s="284"/>
      <c r="R470" s="284"/>
      <c r="S470" s="284"/>
      <c r="T470" s="28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86" t="s">
        <v>169</v>
      </c>
      <c r="AU470" s="286" t="s">
        <v>137</v>
      </c>
      <c r="AV470" s="15" t="s">
        <v>167</v>
      </c>
      <c r="AW470" s="15" t="s">
        <v>30</v>
      </c>
      <c r="AX470" s="15" t="s">
        <v>82</v>
      </c>
      <c r="AY470" s="286" t="s">
        <v>159</v>
      </c>
    </row>
    <row r="471" s="2" customFormat="1" ht="16.5" customHeight="1">
      <c r="A471" s="40"/>
      <c r="B471" s="41"/>
      <c r="C471" s="241" t="s">
        <v>473</v>
      </c>
      <c r="D471" s="241" t="s">
        <v>163</v>
      </c>
      <c r="E471" s="242" t="s">
        <v>474</v>
      </c>
      <c r="F471" s="243" t="s">
        <v>475</v>
      </c>
      <c r="G471" s="244" t="s">
        <v>181</v>
      </c>
      <c r="H471" s="245">
        <v>1</v>
      </c>
      <c r="I471" s="246"/>
      <c r="J471" s="247">
        <f>ROUND(I471*H471,2)</f>
        <v>0</v>
      </c>
      <c r="K471" s="248"/>
      <c r="L471" s="43"/>
      <c r="M471" s="249" t="s">
        <v>1</v>
      </c>
      <c r="N471" s="250" t="s">
        <v>41</v>
      </c>
      <c r="O471" s="93"/>
      <c r="P471" s="251">
        <f>O471*H471</f>
        <v>0</v>
      </c>
      <c r="Q471" s="251">
        <v>0</v>
      </c>
      <c r="R471" s="251">
        <f>Q471*H471</f>
        <v>0</v>
      </c>
      <c r="S471" s="251">
        <v>0.00198</v>
      </c>
      <c r="T471" s="252">
        <f>S471*H471</f>
        <v>0.00198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53" t="s">
        <v>324</v>
      </c>
      <c r="AT471" s="253" t="s">
        <v>163</v>
      </c>
      <c r="AU471" s="253" t="s">
        <v>137</v>
      </c>
      <c r="AY471" s="17" t="s">
        <v>159</v>
      </c>
      <c r="BE471" s="141">
        <f>IF(N471="základní",J471,0)</f>
        <v>0</v>
      </c>
      <c r="BF471" s="141">
        <f>IF(N471="snížená",J471,0)</f>
        <v>0</v>
      </c>
      <c r="BG471" s="141">
        <f>IF(N471="zákl. přenesená",J471,0)</f>
        <v>0</v>
      </c>
      <c r="BH471" s="141">
        <f>IF(N471="sníž. přenesená",J471,0)</f>
        <v>0</v>
      </c>
      <c r="BI471" s="141">
        <f>IF(N471="nulová",J471,0)</f>
        <v>0</v>
      </c>
      <c r="BJ471" s="17" t="s">
        <v>137</v>
      </c>
      <c r="BK471" s="141">
        <f>ROUND(I471*H471,2)</f>
        <v>0</v>
      </c>
      <c r="BL471" s="17" t="s">
        <v>324</v>
      </c>
      <c r="BM471" s="253" t="s">
        <v>476</v>
      </c>
    </row>
    <row r="472" s="13" customFormat="1">
      <c r="A472" s="13"/>
      <c r="B472" s="254"/>
      <c r="C472" s="255"/>
      <c r="D472" s="256" t="s">
        <v>169</v>
      </c>
      <c r="E472" s="257" t="s">
        <v>1</v>
      </c>
      <c r="F472" s="258" t="s">
        <v>203</v>
      </c>
      <c r="G472" s="255"/>
      <c r="H472" s="257" t="s">
        <v>1</v>
      </c>
      <c r="I472" s="259"/>
      <c r="J472" s="255"/>
      <c r="K472" s="255"/>
      <c r="L472" s="260"/>
      <c r="M472" s="261"/>
      <c r="N472" s="262"/>
      <c r="O472" s="262"/>
      <c r="P472" s="262"/>
      <c r="Q472" s="262"/>
      <c r="R472" s="262"/>
      <c r="S472" s="262"/>
      <c r="T472" s="26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4" t="s">
        <v>169</v>
      </c>
      <c r="AU472" s="264" t="s">
        <v>137</v>
      </c>
      <c r="AV472" s="13" t="s">
        <v>82</v>
      </c>
      <c r="AW472" s="13" t="s">
        <v>30</v>
      </c>
      <c r="AX472" s="13" t="s">
        <v>75</v>
      </c>
      <c r="AY472" s="264" t="s">
        <v>159</v>
      </c>
    </row>
    <row r="473" s="14" customFormat="1">
      <c r="A473" s="14"/>
      <c r="B473" s="265"/>
      <c r="C473" s="266"/>
      <c r="D473" s="256" t="s">
        <v>169</v>
      </c>
      <c r="E473" s="267" t="s">
        <v>1</v>
      </c>
      <c r="F473" s="268" t="s">
        <v>82</v>
      </c>
      <c r="G473" s="266"/>
      <c r="H473" s="269">
        <v>1</v>
      </c>
      <c r="I473" s="270"/>
      <c r="J473" s="266"/>
      <c r="K473" s="266"/>
      <c r="L473" s="271"/>
      <c r="M473" s="272"/>
      <c r="N473" s="273"/>
      <c r="O473" s="273"/>
      <c r="P473" s="273"/>
      <c r="Q473" s="273"/>
      <c r="R473" s="273"/>
      <c r="S473" s="273"/>
      <c r="T473" s="27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75" t="s">
        <v>169</v>
      </c>
      <c r="AU473" s="275" t="s">
        <v>137</v>
      </c>
      <c r="AV473" s="14" t="s">
        <v>137</v>
      </c>
      <c r="AW473" s="14" t="s">
        <v>30</v>
      </c>
      <c r="AX473" s="14" t="s">
        <v>75</v>
      </c>
      <c r="AY473" s="275" t="s">
        <v>159</v>
      </c>
    </row>
    <row r="474" s="15" customFormat="1">
      <c r="A474" s="15"/>
      <c r="B474" s="276"/>
      <c r="C474" s="277"/>
      <c r="D474" s="256" t="s">
        <v>169</v>
      </c>
      <c r="E474" s="278" t="s">
        <v>1</v>
      </c>
      <c r="F474" s="279" t="s">
        <v>187</v>
      </c>
      <c r="G474" s="277"/>
      <c r="H474" s="280">
        <v>1</v>
      </c>
      <c r="I474" s="281"/>
      <c r="J474" s="277"/>
      <c r="K474" s="277"/>
      <c r="L474" s="282"/>
      <c r="M474" s="283"/>
      <c r="N474" s="284"/>
      <c r="O474" s="284"/>
      <c r="P474" s="284"/>
      <c r="Q474" s="284"/>
      <c r="R474" s="284"/>
      <c r="S474" s="284"/>
      <c r="T474" s="28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86" t="s">
        <v>169</v>
      </c>
      <c r="AU474" s="286" t="s">
        <v>137</v>
      </c>
      <c r="AV474" s="15" t="s">
        <v>167</v>
      </c>
      <c r="AW474" s="15" t="s">
        <v>30</v>
      </c>
      <c r="AX474" s="15" t="s">
        <v>82</v>
      </c>
      <c r="AY474" s="286" t="s">
        <v>159</v>
      </c>
    </row>
    <row r="475" s="2" customFormat="1" ht="16.5" customHeight="1">
      <c r="A475" s="40"/>
      <c r="B475" s="41"/>
      <c r="C475" s="241" t="s">
        <v>477</v>
      </c>
      <c r="D475" s="241" t="s">
        <v>163</v>
      </c>
      <c r="E475" s="242" t="s">
        <v>478</v>
      </c>
      <c r="F475" s="243" t="s">
        <v>479</v>
      </c>
      <c r="G475" s="244" t="s">
        <v>181</v>
      </c>
      <c r="H475" s="245">
        <v>2</v>
      </c>
      <c r="I475" s="246"/>
      <c r="J475" s="247">
        <f>ROUND(I475*H475,2)</f>
        <v>0</v>
      </c>
      <c r="K475" s="248"/>
      <c r="L475" s="43"/>
      <c r="M475" s="249" t="s">
        <v>1</v>
      </c>
      <c r="N475" s="250" t="s">
        <v>41</v>
      </c>
      <c r="O475" s="93"/>
      <c r="P475" s="251">
        <f>O475*H475</f>
        <v>0</v>
      </c>
      <c r="Q475" s="251">
        <v>0.00040999999999999999</v>
      </c>
      <c r="R475" s="251">
        <f>Q475*H475</f>
        <v>0.00081999999999999998</v>
      </c>
      <c r="S475" s="251">
        <v>0</v>
      </c>
      <c r="T475" s="252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53" t="s">
        <v>324</v>
      </c>
      <c r="AT475" s="253" t="s">
        <v>163</v>
      </c>
      <c r="AU475" s="253" t="s">
        <v>137</v>
      </c>
      <c r="AY475" s="17" t="s">
        <v>159</v>
      </c>
      <c r="BE475" s="141">
        <f>IF(N475="základní",J475,0)</f>
        <v>0</v>
      </c>
      <c r="BF475" s="141">
        <f>IF(N475="snížená",J475,0)</f>
        <v>0</v>
      </c>
      <c r="BG475" s="141">
        <f>IF(N475="zákl. přenesená",J475,0)</f>
        <v>0</v>
      </c>
      <c r="BH475" s="141">
        <f>IF(N475="sníž. přenesená",J475,0)</f>
        <v>0</v>
      </c>
      <c r="BI475" s="141">
        <f>IF(N475="nulová",J475,0)</f>
        <v>0</v>
      </c>
      <c r="BJ475" s="17" t="s">
        <v>137</v>
      </c>
      <c r="BK475" s="141">
        <f>ROUND(I475*H475,2)</f>
        <v>0</v>
      </c>
      <c r="BL475" s="17" t="s">
        <v>324</v>
      </c>
      <c r="BM475" s="253" t="s">
        <v>480</v>
      </c>
    </row>
    <row r="476" s="13" customFormat="1">
      <c r="A476" s="13"/>
      <c r="B476" s="254"/>
      <c r="C476" s="255"/>
      <c r="D476" s="256" t="s">
        <v>169</v>
      </c>
      <c r="E476" s="257" t="s">
        <v>1</v>
      </c>
      <c r="F476" s="258" t="s">
        <v>481</v>
      </c>
      <c r="G476" s="255"/>
      <c r="H476" s="257" t="s">
        <v>1</v>
      </c>
      <c r="I476" s="259"/>
      <c r="J476" s="255"/>
      <c r="K476" s="255"/>
      <c r="L476" s="260"/>
      <c r="M476" s="261"/>
      <c r="N476" s="262"/>
      <c r="O476" s="262"/>
      <c r="P476" s="262"/>
      <c r="Q476" s="262"/>
      <c r="R476" s="262"/>
      <c r="S476" s="262"/>
      <c r="T476" s="26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4" t="s">
        <v>169</v>
      </c>
      <c r="AU476" s="264" t="s">
        <v>137</v>
      </c>
      <c r="AV476" s="13" t="s">
        <v>82</v>
      </c>
      <c r="AW476" s="13" t="s">
        <v>30</v>
      </c>
      <c r="AX476" s="13" t="s">
        <v>75</v>
      </c>
      <c r="AY476" s="264" t="s">
        <v>159</v>
      </c>
    </row>
    <row r="477" s="14" customFormat="1">
      <c r="A477" s="14"/>
      <c r="B477" s="265"/>
      <c r="C477" s="266"/>
      <c r="D477" s="256" t="s">
        <v>169</v>
      </c>
      <c r="E477" s="267" t="s">
        <v>1</v>
      </c>
      <c r="F477" s="268" t="s">
        <v>137</v>
      </c>
      <c r="G477" s="266"/>
      <c r="H477" s="269">
        <v>2</v>
      </c>
      <c r="I477" s="270"/>
      <c r="J477" s="266"/>
      <c r="K477" s="266"/>
      <c r="L477" s="271"/>
      <c r="M477" s="272"/>
      <c r="N477" s="273"/>
      <c r="O477" s="273"/>
      <c r="P477" s="273"/>
      <c r="Q477" s="273"/>
      <c r="R477" s="273"/>
      <c r="S477" s="273"/>
      <c r="T477" s="27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75" t="s">
        <v>169</v>
      </c>
      <c r="AU477" s="275" t="s">
        <v>137</v>
      </c>
      <c r="AV477" s="14" t="s">
        <v>137</v>
      </c>
      <c r="AW477" s="14" t="s">
        <v>30</v>
      </c>
      <c r="AX477" s="14" t="s">
        <v>75</v>
      </c>
      <c r="AY477" s="275" t="s">
        <v>159</v>
      </c>
    </row>
    <row r="478" s="15" customFormat="1">
      <c r="A478" s="15"/>
      <c r="B478" s="276"/>
      <c r="C478" s="277"/>
      <c r="D478" s="256" t="s">
        <v>169</v>
      </c>
      <c r="E478" s="278" t="s">
        <v>1</v>
      </c>
      <c r="F478" s="279" t="s">
        <v>187</v>
      </c>
      <c r="G478" s="277"/>
      <c r="H478" s="280">
        <v>2</v>
      </c>
      <c r="I478" s="281"/>
      <c r="J478" s="277"/>
      <c r="K478" s="277"/>
      <c r="L478" s="282"/>
      <c r="M478" s="283"/>
      <c r="N478" s="284"/>
      <c r="O478" s="284"/>
      <c r="P478" s="284"/>
      <c r="Q478" s="284"/>
      <c r="R478" s="284"/>
      <c r="S478" s="284"/>
      <c r="T478" s="285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86" t="s">
        <v>169</v>
      </c>
      <c r="AU478" s="286" t="s">
        <v>137</v>
      </c>
      <c r="AV478" s="15" t="s">
        <v>167</v>
      </c>
      <c r="AW478" s="15" t="s">
        <v>30</v>
      </c>
      <c r="AX478" s="15" t="s">
        <v>82</v>
      </c>
      <c r="AY478" s="286" t="s">
        <v>159</v>
      </c>
    </row>
    <row r="479" s="2" customFormat="1" ht="16.5" customHeight="1">
      <c r="A479" s="40"/>
      <c r="B479" s="41"/>
      <c r="C479" s="241" t="s">
        <v>482</v>
      </c>
      <c r="D479" s="241" t="s">
        <v>163</v>
      </c>
      <c r="E479" s="242" t="s">
        <v>483</v>
      </c>
      <c r="F479" s="243" t="s">
        <v>484</v>
      </c>
      <c r="G479" s="244" t="s">
        <v>181</v>
      </c>
      <c r="H479" s="245">
        <v>3</v>
      </c>
      <c r="I479" s="246"/>
      <c r="J479" s="247">
        <f>ROUND(I479*H479,2)</f>
        <v>0</v>
      </c>
      <c r="K479" s="248"/>
      <c r="L479" s="43"/>
      <c r="M479" s="249" t="s">
        <v>1</v>
      </c>
      <c r="N479" s="250" t="s">
        <v>41</v>
      </c>
      <c r="O479" s="93"/>
      <c r="P479" s="251">
        <f>O479*H479</f>
        <v>0</v>
      </c>
      <c r="Q479" s="251">
        <v>0.00048000000000000001</v>
      </c>
      <c r="R479" s="251">
        <f>Q479*H479</f>
        <v>0.0014400000000000001</v>
      </c>
      <c r="S479" s="251">
        <v>0</v>
      </c>
      <c r="T479" s="252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53" t="s">
        <v>324</v>
      </c>
      <c r="AT479" s="253" t="s">
        <v>163</v>
      </c>
      <c r="AU479" s="253" t="s">
        <v>137</v>
      </c>
      <c r="AY479" s="17" t="s">
        <v>159</v>
      </c>
      <c r="BE479" s="141">
        <f>IF(N479="základní",J479,0)</f>
        <v>0</v>
      </c>
      <c r="BF479" s="141">
        <f>IF(N479="snížená",J479,0)</f>
        <v>0</v>
      </c>
      <c r="BG479" s="141">
        <f>IF(N479="zákl. přenesená",J479,0)</f>
        <v>0</v>
      </c>
      <c r="BH479" s="141">
        <f>IF(N479="sníž. přenesená",J479,0)</f>
        <v>0</v>
      </c>
      <c r="BI479" s="141">
        <f>IF(N479="nulová",J479,0)</f>
        <v>0</v>
      </c>
      <c r="BJ479" s="17" t="s">
        <v>137</v>
      </c>
      <c r="BK479" s="141">
        <f>ROUND(I479*H479,2)</f>
        <v>0</v>
      </c>
      <c r="BL479" s="17" t="s">
        <v>324</v>
      </c>
      <c r="BM479" s="253" t="s">
        <v>485</v>
      </c>
    </row>
    <row r="480" s="13" customFormat="1">
      <c r="A480" s="13"/>
      <c r="B480" s="254"/>
      <c r="C480" s="255"/>
      <c r="D480" s="256" t="s">
        <v>169</v>
      </c>
      <c r="E480" s="257" t="s">
        <v>1</v>
      </c>
      <c r="F480" s="258" t="s">
        <v>358</v>
      </c>
      <c r="G480" s="255"/>
      <c r="H480" s="257" t="s">
        <v>1</v>
      </c>
      <c r="I480" s="259"/>
      <c r="J480" s="255"/>
      <c r="K480" s="255"/>
      <c r="L480" s="260"/>
      <c r="M480" s="261"/>
      <c r="N480" s="262"/>
      <c r="O480" s="262"/>
      <c r="P480" s="262"/>
      <c r="Q480" s="262"/>
      <c r="R480" s="262"/>
      <c r="S480" s="262"/>
      <c r="T480" s="26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4" t="s">
        <v>169</v>
      </c>
      <c r="AU480" s="264" t="s">
        <v>137</v>
      </c>
      <c r="AV480" s="13" t="s">
        <v>82</v>
      </c>
      <c r="AW480" s="13" t="s">
        <v>30</v>
      </c>
      <c r="AX480" s="13" t="s">
        <v>75</v>
      </c>
      <c r="AY480" s="264" t="s">
        <v>159</v>
      </c>
    </row>
    <row r="481" s="14" customFormat="1">
      <c r="A481" s="14"/>
      <c r="B481" s="265"/>
      <c r="C481" s="266"/>
      <c r="D481" s="256" t="s">
        <v>169</v>
      </c>
      <c r="E481" s="267" t="s">
        <v>1</v>
      </c>
      <c r="F481" s="268" t="s">
        <v>160</v>
      </c>
      <c r="G481" s="266"/>
      <c r="H481" s="269">
        <v>3</v>
      </c>
      <c r="I481" s="270"/>
      <c r="J481" s="266"/>
      <c r="K481" s="266"/>
      <c r="L481" s="271"/>
      <c r="M481" s="272"/>
      <c r="N481" s="273"/>
      <c r="O481" s="273"/>
      <c r="P481" s="273"/>
      <c r="Q481" s="273"/>
      <c r="R481" s="273"/>
      <c r="S481" s="273"/>
      <c r="T481" s="27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75" t="s">
        <v>169</v>
      </c>
      <c r="AU481" s="275" t="s">
        <v>137</v>
      </c>
      <c r="AV481" s="14" t="s">
        <v>137</v>
      </c>
      <c r="AW481" s="14" t="s">
        <v>30</v>
      </c>
      <c r="AX481" s="14" t="s">
        <v>75</v>
      </c>
      <c r="AY481" s="275" t="s">
        <v>159</v>
      </c>
    </row>
    <row r="482" s="15" customFormat="1">
      <c r="A482" s="15"/>
      <c r="B482" s="276"/>
      <c r="C482" s="277"/>
      <c r="D482" s="256" t="s">
        <v>169</v>
      </c>
      <c r="E482" s="278" t="s">
        <v>1</v>
      </c>
      <c r="F482" s="279" t="s">
        <v>187</v>
      </c>
      <c r="G482" s="277"/>
      <c r="H482" s="280">
        <v>3</v>
      </c>
      <c r="I482" s="281"/>
      <c r="J482" s="277"/>
      <c r="K482" s="277"/>
      <c r="L482" s="282"/>
      <c r="M482" s="283"/>
      <c r="N482" s="284"/>
      <c r="O482" s="284"/>
      <c r="P482" s="284"/>
      <c r="Q482" s="284"/>
      <c r="R482" s="284"/>
      <c r="S482" s="284"/>
      <c r="T482" s="285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86" t="s">
        <v>169</v>
      </c>
      <c r="AU482" s="286" t="s">
        <v>137</v>
      </c>
      <c r="AV482" s="15" t="s">
        <v>167</v>
      </c>
      <c r="AW482" s="15" t="s">
        <v>30</v>
      </c>
      <c r="AX482" s="15" t="s">
        <v>82</v>
      </c>
      <c r="AY482" s="286" t="s">
        <v>159</v>
      </c>
    </row>
    <row r="483" s="2" customFormat="1" ht="16.5" customHeight="1">
      <c r="A483" s="40"/>
      <c r="B483" s="41"/>
      <c r="C483" s="241" t="s">
        <v>486</v>
      </c>
      <c r="D483" s="241" t="s">
        <v>163</v>
      </c>
      <c r="E483" s="242" t="s">
        <v>487</v>
      </c>
      <c r="F483" s="243" t="s">
        <v>488</v>
      </c>
      <c r="G483" s="244" t="s">
        <v>181</v>
      </c>
      <c r="H483" s="245">
        <v>3</v>
      </c>
      <c r="I483" s="246"/>
      <c r="J483" s="247">
        <f>ROUND(I483*H483,2)</f>
        <v>0</v>
      </c>
      <c r="K483" s="248"/>
      <c r="L483" s="43"/>
      <c r="M483" s="249" t="s">
        <v>1</v>
      </c>
      <c r="N483" s="250" t="s">
        <v>41</v>
      </c>
      <c r="O483" s="93"/>
      <c r="P483" s="251">
        <f>O483*H483</f>
        <v>0</v>
      </c>
      <c r="Q483" s="251">
        <v>0.00071000000000000002</v>
      </c>
      <c r="R483" s="251">
        <f>Q483*H483</f>
        <v>0.0021299999999999999</v>
      </c>
      <c r="S483" s="251">
        <v>0</v>
      </c>
      <c r="T483" s="252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53" t="s">
        <v>324</v>
      </c>
      <c r="AT483" s="253" t="s">
        <v>163</v>
      </c>
      <c r="AU483" s="253" t="s">
        <v>137</v>
      </c>
      <c r="AY483" s="17" t="s">
        <v>159</v>
      </c>
      <c r="BE483" s="141">
        <f>IF(N483="základní",J483,0)</f>
        <v>0</v>
      </c>
      <c r="BF483" s="141">
        <f>IF(N483="snížená",J483,0)</f>
        <v>0</v>
      </c>
      <c r="BG483" s="141">
        <f>IF(N483="zákl. přenesená",J483,0)</f>
        <v>0</v>
      </c>
      <c r="BH483" s="141">
        <f>IF(N483="sníž. přenesená",J483,0)</f>
        <v>0</v>
      </c>
      <c r="BI483" s="141">
        <f>IF(N483="nulová",J483,0)</f>
        <v>0</v>
      </c>
      <c r="BJ483" s="17" t="s">
        <v>137</v>
      </c>
      <c r="BK483" s="141">
        <f>ROUND(I483*H483,2)</f>
        <v>0</v>
      </c>
      <c r="BL483" s="17" t="s">
        <v>324</v>
      </c>
      <c r="BM483" s="253" t="s">
        <v>489</v>
      </c>
    </row>
    <row r="484" s="13" customFormat="1">
      <c r="A484" s="13"/>
      <c r="B484" s="254"/>
      <c r="C484" s="255"/>
      <c r="D484" s="256" t="s">
        <v>169</v>
      </c>
      <c r="E484" s="257" t="s">
        <v>1</v>
      </c>
      <c r="F484" s="258" t="s">
        <v>490</v>
      </c>
      <c r="G484" s="255"/>
      <c r="H484" s="257" t="s">
        <v>1</v>
      </c>
      <c r="I484" s="259"/>
      <c r="J484" s="255"/>
      <c r="K484" s="255"/>
      <c r="L484" s="260"/>
      <c r="M484" s="261"/>
      <c r="N484" s="262"/>
      <c r="O484" s="262"/>
      <c r="P484" s="262"/>
      <c r="Q484" s="262"/>
      <c r="R484" s="262"/>
      <c r="S484" s="262"/>
      <c r="T484" s="26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64" t="s">
        <v>169</v>
      </c>
      <c r="AU484" s="264" t="s">
        <v>137</v>
      </c>
      <c r="AV484" s="13" t="s">
        <v>82</v>
      </c>
      <c r="AW484" s="13" t="s">
        <v>30</v>
      </c>
      <c r="AX484" s="13" t="s">
        <v>75</v>
      </c>
      <c r="AY484" s="264" t="s">
        <v>159</v>
      </c>
    </row>
    <row r="485" s="14" customFormat="1">
      <c r="A485" s="14"/>
      <c r="B485" s="265"/>
      <c r="C485" s="266"/>
      <c r="D485" s="256" t="s">
        <v>169</v>
      </c>
      <c r="E485" s="267" t="s">
        <v>1</v>
      </c>
      <c r="F485" s="268" t="s">
        <v>82</v>
      </c>
      <c r="G485" s="266"/>
      <c r="H485" s="269">
        <v>1</v>
      </c>
      <c r="I485" s="270"/>
      <c r="J485" s="266"/>
      <c r="K485" s="266"/>
      <c r="L485" s="271"/>
      <c r="M485" s="272"/>
      <c r="N485" s="273"/>
      <c r="O485" s="273"/>
      <c r="P485" s="273"/>
      <c r="Q485" s="273"/>
      <c r="R485" s="273"/>
      <c r="S485" s="273"/>
      <c r="T485" s="27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75" t="s">
        <v>169</v>
      </c>
      <c r="AU485" s="275" t="s">
        <v>137</v>
      </c>
      <c r="AV485" s="14" t="s">
        <v>137</v>
      </c>
      <c r="AW485" s="14" t="s">
        <v>30</v>
      </c>
      <c r="AX485" s="14" t="s">
        <v>75</v>
      </c>
      <c r="AY485" s="275" t="s">
        <v>159</v>
      </c>
    </row>
    <row r="486" s="13" customFormat="1">
      <c r="A486" s="13"/>
      <c r="B486" s="254"/>
      <c r="C486" s="255"/>
      <c r="D486" s="256" t="s">
        <v>169</v>
      </c>
      <c r="E486" s="257" t="s">
        <v>1</v>
      </c>
      <c r="F486" s="258" t="s">
        <v>491</v>
      </c>
      <c r="G486" s="255"/>
      <c r="H486" s="257" t="s">
        <v>1</v>
      </c>
      <c r="I486" s="259"/>
      <c r="J486" s="255"/>
      <c r="K486" s="255"/>
      <c r="L486" s="260"/>
      <c r="M486" s="261"/>
      <c r="N486" s="262"/>
      <c r="O486" s="262"/>
      <c r="P486" s="262"/>
      <c r="Q486" s="262"/>
      <c r="R486" s="262"/>
      <c r="S486" s="262"/>
      <c r="T486" s="26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4" t="s">
        <v>169</v>
      </c>
      <c r="AU486" s="264" t="s">
        <v>137</v>
      </c>
      <c r="AV486" s="13" t="s">
        <v>82</v>
      </c>
      <c r="AW486" s="13" t="s">
        <v>30</v>
      </c>
      <c r="AX486" s="13" t="s">
        <v>75</v>
      </c>
      <c r="AY486" s="264" t="s">
        <v>159</v>
      </c>
    </row>
    <row r="487" s="14" customFormat="1">
      <c r="A487" s="14"/>
      <c r="B487" s="265"/>
      <c r="C487" s="266"/>
      <c r="D487" s="256" t="s">
        <v>169</v>
      </c>
      <c r="E487" s="267" t="s">
        <v>1</v>
      </c>
      <c r="F487" s="268" t="s">
        <v>137</v>
      </c>
      <c r="G487" s="266"/>
      <c r="H487" s="269">
        <v>2</v>
      </c>
      <c r="I487" s="270"/>
      <c r="J487" s="266"/>
      <c r="K487" s="266"/>
      <c r="L487" s="271"/>
      <c r="M487" s="272"/>
      <c r="N487" s="273"/>
      <c r="O487" s="273"/>
      <c r="P487" s="273"/>
      <c r="Q487" s="273"/>
      <c r="R487" s="273"/>
      <c r="S487" s="273"/>
      <c r="T487" s="27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75" t="s">
        <v>169</v>
      </c>
      <c r="AU487" s="275" t="s">
        <v>137</v>
      </c>
      <c r="AV487" s="14" t="s">
        <v>137</v>
      </c>
      <c r="AW487" s="14" t="s">
        <v>30</v>
      </c>
      <c r="AX487" s="14" t="s">
        <v>75</v>
      </c>
      <c r="AY487" s="275" t="s">
        <v>159</v>
      </c>
    </row>
    <row r="488" s="15" customFormat="1">
      <c r="A488" s="15"/>
      <c r="B488" s="276"/>
      <c r="C488" s="277"/>
      <c r="D488" s="256" t="s">
        <v>169</v>
      </c>
      <c r="E488" s="278" t="s">
        <v>1</v>
      </c>
      <c r="F488" s="279" t="s">
        <v>187</v>
      </c>
      <c r="G488" s="277"/>
      <c r="H488" s="280">
        <v>3</v>
      </c>
      <c r="I488" s="281"/>
      <c r="J488" s="277"/>
      <c r="K488" s="277"/>
      <c r="L488" s="282"/>
      <c r="M488" s="283"/>
      <c r="N488" s="284"/>
      <c r="O488" s="284"/>
      <c r="P488" s="284"/>
      <c r="Q488" s="284"/>
      <c r="R488" s="284"/>
      <c r="S488" s="284"/>
      <c r="T488" s="285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86" t="s">
        <v>169</v>
      </c>
      <c r="AU488" s="286" t="s">
        <v>137</v>
      </c>
      <c r="AV488" s="15" t="s">
        <v>167</v>
      </c>
      <c r="AW488" s="15" t="s">
        <v>30</v>
      </c>
      <c r="AX488" s="15" t="s">
        <v>82</v>
      </c>
      <c r="AY488" s="286" t="s">
        <v>159</v>
      </c>
    </row>
    <row r="489" s="2" customFormat="1" ht="16.5" customHeight="1">
      <c r="A489" s="40"/>
      <c r="B489" s="41"/>
      <c r="C489" s="241" t="s">
        <v>492</v>
      </c>
      <c r="D489" s="241" t="s">
        <v>163</v>
      </c>
      <c r="E489" s="242" t="s">
        <v>493</v>
      </c>
      <c r="F489" s="243" t="s">
        <v>494</v>
      </c>
      <c r="G489" s="244" t="s">
        <v>181</v>
      </c>
      <c r="H489" s="245">
        <v>1</v>
      </c>
      <c r="I489" s="246"/>
      <c r="J489" s="247">
        <f>ROUND(I489*H489,2)</f>
        <v>0</v>
      </c>
      <c r="K489" s="248"/>
      <c r="L489" s="43"/>
      <c r="M489" s="249" t="s">
        <v>1</v>
      </c>
      <c r="N489" s="250" t="s">
        <v>41</v>
      </c>
      <c r="O489" s="93"/>
      <c r="P489" s="251">
        <f>O489*H489</f>
        <v>0</v>
      </c>
      <c r="Q489" s="251">
        <v>0.0022399999999999998</v>
      </c>
      <c r="R489" s="251">
        <f>Q489*H489</f>
        <v>0.0022399999999999998</v>
      </c>
      <c r="S489" s="251">
        <v>0</v>
      </c>
      <c r="T489" s="252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53" t="s">
        <v>324</v>
      </c>
      <c r="AT489" s="253" t="s">
        <v>163</v>
      </c>
      <c r="AU489" s="253" t="s">
        <v>137</v>
      </c>
      <c r="AY489" s="17" t="s">
        <v>159</v>
      </c>
      <c r="BE489" s="141">
        <f>IF(N489="základní",J489,0)</f>
        <v>0</v>
      </c>
      <c r="BF489" s="141">
        <f>IF(N489="snížená",J489,0)</f>
        <v>0</v>
      </c>
      <c r="BG489" s="141">
        <f>IF(N489="zákl. přenesená",J489,0)</f>
        <v>0</v>
      </c>
      <c r="BH489" s="141">
        <f>IF(N489="sníž. přenesená",J489,0)</f>
        <v>0</v>
      </c>
      <c r="BI489" s="141">
        <f>IF(N489="nulová",J489,0)</f>
        <v>0</v>
      </c>
      <c r="BJ489" s="17" t="s">
        <v>137</v>
      </c>
      <c r="BK489" s="141">
        <f>ROUND(I489*H489,2)</f>
        <v>0</v>
      </c>
      <c r="BL489" s="17" t="s">
        <v>324</v>
      </c>
      <c r="BM489" s="253" t="s">
        <v>495</v>
      </c>
    </row>
    <row r="490" s="13" customFormat="1">
      <c r="A490" s="13"/>
      <c r="B490" s="254"/>
      <c r="C490" s="255"/>
      <c r="D490" s="256" t="s">
        <v>169</v>
      </c>
      <c r="E490" s="257" t="s">
        <v>1</v>
      </c>
      <c r="F490" s="258" t="s">
        <v>203</v>
      </c>
      <c r="G490" s="255"/>
      <c r="H490" s="257" t="s">
        <v>1</v>
      </c>
      <c r="I490" s="259"/>
      <c r="J490" s="255"/>
      <c r="K490" s="255"/>
      <c r="L490" s="260"/>
      <c r="M490" s="261"/>
      <c r="N490" s="262"/>
      <c r="O490" s="262"/>
      <c r="P490" s="262"/>
      <c r="Q490" s="262"/>
      <c r="R490" s="262"/>
      <c r="S490" s="262"/>
      <c r="T490" s="26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4" t="s">
        <v>169</v>
      </c>
      <c r="AU490" s="264" t="s">
        <v>137</v>
      </c>
      <c r="AV490" s="13" t="s">
        <v>82</v>
      </c>
      <c r="AW490" s="13" t="s">
        <v>30</v>
      </c>
      <c r="AX490" s="13" t="s">
        <v>75</v>
      </c>
      <c r="AY490" s="264" t="s">
        <v>159</v>
      </c>
    </row>
    <row r="491" s="14" customFormat="1">
      <c r="A491" s="14"/>
      <c r="B491" s="265"/>
      <c r="C491" s="266"/>
      <c r="D491" s="256" t="s">
        <v>169</v>
      </c>
      <c r="E491" s="267" t="s">
        <v>1</v>
      </c>
      <c r="F491" s="268" t="s">
        <v>82</v>
      </c>
      <c r="G491" s="266"/>
      <c r="H491" s="269">
        <v>1</v>
      </c>
      <c r="I491" s="270"/>
      <c r="J491" s="266"/>
      <c r="K491" s="266"/>
      <c r="L491" s="271"/>
      <c r="M491" s="272"/>
      <c r="N491" s="273"/>
      <c r="O491" s="273"/>
      <c r="P491" s="273"/>
      <c r="Q491" s="273"/>
      <c r="R491" s="273"/>
      <c r="S491" s="273"/>
      <c r="T491" s="27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75" t="s">
        <v>169</v>
      </c>
      <c r="AU491" s="275" t="s">
        <v>137</v>
      </c>
      <c r="AV491" s="14" t="s">
        <v>137</v>
      </c>
      <c r="AW491" s="14" t="s">
        <v>30</v>
      </c>
      <c r="AX491" s="14" t="s">
        <v>82</v>
      </c>
      <c r="AY491" s="275" t="s">
        <v>159</v>
      </c>
    </row>
    <row r="492" s="2" customFormat="1" ht="16.5" customHeight="1">
      <c r="A492" s="40"/>
      <c r="B492" s="41"/>
      <c r="C492" s="241" t="s">
        <v>496</v>
      </c>
      <c r="D492" s="241" t="s">
        <v>163</v>
      </c>
      <c r="E492" s="242" t="s">
        <v>497</v>
      </c>
      <c r="F492" s="243" t="s">
        <v>498</v>
      </c>
      <c r="G492" s="244" t="s">
        <v>267</v>
      </c>
      <c r="H492" s="245">
        <v>1</v>
      </c>
      <c r="I492" s="246"/>
      <c r="J492" s="247">
        <f>ROUND(I492*H492,2)</f>
        <v>0</v>
      </c>
      <c r="K492" s="248"/>
      <c r="L492" s="43"/>
      <c r="M492" s="249" t="s">
        <v>1</v>
      </c>
      <c r="N492" s="250" t="s">
        <v>41</v>
      </c>
      <c r="O492" s="93"/>
      <c r="P492" s="251">
        <f>O492*H492</f>
        <v>0</v>
      </c>
      <c r="Q492" s="251">
        <v>0</v>
      </c>
      <c r="R492" s="251">
        <f>Q492*H492</f>
        <v>0</v>
      </c>
      <c r="S492" s="251">
        <v>0</v>
      </c>
      <c r="T492" s="252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53" t="s">
        <v>324</v>
      </c>
      <c r="AT492" s="253" t="s">
        <v>163</v>
      </c>
      <c r="AU492" s="253" t="s">
        <v>137</v>
      </c>
      <c r="AY492" s="17" t="s">
        <v>159</v>
      </c>
      <c r="BE492" s="141">
        <f>IF(N492="základní",J492,0)</f>
        <v>0</v>
      </c>
      <c r="BF492" s="141">
        <f>IF(N492="snížená",J492,0)</f>
        <v>0</v>
      </c>
      <c r="BG492" s="141">
        <f>IF(N492="zákl. přenesená",J492,0)</f>
        <v>0</v>
      </c>
      <c r="BH492" s="141">
        <f>IF(N492="sníž. přenesená",J492,0)</f>
        <v>0</v>
      </c>
      <c r="BI492" s="141">
        <f>IF(N492="nulová",J492,0)</f>
        <v>0</v>
      </c>
      <c r="BJ492" s="17" t="s">
        <v>137</v>
      </c>
      <c r="BK492" s="141">
        <f>ROUND(I492*H492,2)</f>
        <v>0</v>
      </c>
      <c r="BL492" s="17" t="s">
        <v>324</v>
      </c>
      <c r="BM492" s="253" t="s">
        <v>499</v>
      </c>
    </row>
    <row r="493" s="13" customFormat="1">
      <c r="A493" s="13"/>
      <c r="B493" s="254"/>
      <c r="C493" s="255"/>
      <c r="D493" s="256" t="s">
        <v>169</v>
      </c>
      <c r="E493" s="257" t="s">
        <v>1</v>
      </c>
      <c r="F493" s="258" t="s">
        <v>500</v>
      </c>
      <c r="G493" s="255"/>
      <c r="H493" s="257" t="s">
        <v>1</v>
      </c>
      <c r="I493" s="259"/>
      <c r="J493" s="255"/>
      <c r="K493" s="255"/>
      <c r="L493" s="260"/>
      <c r="M493" s="261"/>
      <c r="N493" s="262"/>
      <c r="O493" s="262"/>
      <c r="P493" s="262"/>
      <c r="Q493" s="262"/>
      <c r="R493" s="262"/>
      <c r="S493" s="262"/>
      <c r="T493" s="26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64" t="s">
        <v>169</v>
      </c>
      <c r="AU493" s="264" t="s">
        <v>137</v>
      </c>
      <c r="AV493" s="13" t="s">
        <v>82</v>
      </c>
      <c r="AW493" s="13" t="s">
        <v>30</v>
      </c>
      <c r="AX493" s="13" t="s">
        <v>75</v>
      </c>
      <c r="AY493" s="264" t="s">
        <v>159</v>
      </c>
    </row>
    <row r="494" s="14" customFormat="1">
      <c r="A494" s="14"/>
      <c r="B494" s="265"/>
      <c r="C494" s="266"/>
      <c r="D494" s="256" t="s">
        <v>169</v>
      </c>
      <c r="E494" s="267" t="s">
        <v>1</v>
      </c>
      <c r="F494" s="268" t="s">
        <v>82</v>
      </c>
      <c r="G494" s="266"/>
      <c r="H494" s="269">
        <v>1</v>
      </c>
      <c r="I494" s="270"/>
      <c r="J494" s="266"/>
      <c r="K494" s="266"/>
      <c r="L494" s="271"/>
      <c r="M494" s="272"/>
      <c r="N494" s="273"/>
      <c r="O494" s="273"/>
      <c r="P494" s="273"/>
      <c r="Q494" s="273"/>
      <c r="R494" s="273"/>
      <c r="S494" s="273"/>
      <c r="T494" s="27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75" t="s">
        <v>169</v>
      </c>
      <c r="AU494" s="275" t="s">
        <v>137</v>
      </c>
      <c r="AV494" s="14" t="s">
        <v>137</v>
      </c>
      <c r="AW494" s="14" t="s">
        <v>30</v>
      </c>
      <c r="AX494" s="14" t="s">
        <v>75</v>
      </c>
      <c r="AY494" s="275" t="s">
        <v>159</v>
      </c>
    </row>
    <row r="495" s="15" customFormat="1">
      <c r="A495" s="15"/>
      <c r="B495" s="276"/>
      <c r="C495" s="277"/>
      <c r="D495" s="256" t="s">
        <v>169</v>
      </c>
      <c r="E495" s="278" t="s">
        <v>1</v>
      </c>
      <c r="F495" s="279" t="s">
        <v>187</v>
      </c>
      <c r="G495" s="277"/>
      <c r="H495" s="280">
        <v>1</v>
      </c>
      <c r="I495" s="281"/>
      <c r="J495" s="277"/>
      <c r="K495" s="277"/>
      <c r="L495" s="282"/>
      <c r="M495" s="283"/>
      <c r="N495" s="284"/>
      <c r="O495" s="284"/>
      <c r="P495" s="284"/>
      <c r="Q495" s="284"/>
      <c r="R495" s="284"/>
      <c r="S495" s="284"/>
      <c r="T495" s="285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86" t="s">
        <v>169</v>
      </c>
      <c r="AU495" s="286" t="s">
        <v>137</v>
      </c>
      <c r="AV495" s="15" t="s">
        <v>167</v>
      </c>
      <c r="AW495" s="15" t="s">
        <v>30</v>
      </c>
      <c r="AX495" s="15" t="s">
        <v>82</v>
      </c>
      <c r="AY495" s="286" t="s">
        <v>159</v>
      </c>
    </row>
    <row r="496" s="2" customFormat="1" ht="16.5" customHeight="1">
      <c r="A496" s="40"/>
      <c r="B496" s="41"/>
      <c r="C496" s="241" t="s">
        <v>501</v>
      </c>
      <c r="D496" s="241" t="s">
        <v>163</v>
      </c>
      <c r="E496" s="242" t="s">
        <v>502</v>
      </c>
      <c r="F496" s="243" t="s">
        <v>503</v>
      </c>
      <c r="G496" s="244" t="s">
        <v>267</v>
      </c>
      <c r="H496" s="245">
        <v>3</v>
      </c>
      <c r="I496" s="246"/>
      <c r="J496" s="247">
        <f>ROUND(I496*H496,2)</f>
        <v>0</v>
      </c>
      <c r="K496" s="248"/>
      <c r="L496" s="43"/>
      <c r="M496" s="249" t="s">
        <v>1</v>
      </c>
      <c r="N496" s="250" t="s">
        <v>41</v>
      </c>
      <c r="O496" s="93"/>
      <c r="P496" s="251">
        <f>O496*H496</f>
        <v>0</v>
      </c>
      <c r="Q496" s="251">
        <v>0</v>
      </c>
      <c r="R496" s="251">
        <f>Q496*H496</f>
        <v>0</v>
      </c>
      <c r="S496" s="251">
        <v>0</v>
      </c>
      <c r="T496" s="252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53" t="s">
        <v>324</v>
      </c>
      <c r="AT496" s="253" t="s">
        <v>163</v>
      </c>
      <c r="AU496" s="253" t="s">
        <v>137</v>
      </c>
      <c r="AY496" s="17" t="s">
        <v>159</v>
      </c>
      <c r="BE496" s="141">
        <f>IF(N496="základní",J496,0)</f>
        <v>0</v>
      </c>
      <c r="BF496" s="141">
        <f>IF(N496="snížená",J496,0)</f>
        <v>0</v>
      </c>
      <c r="BG496" s="141">
        <f>IF(N496="zákl. přenesená",J496,0)</f>
        <v>0</v>
      </c>
      <c r="BH496" s="141">
        <f>IF(N496="sníž. přenesená",J496,0)</f>
        <v>0</v>
      </c>
      <c r="BI496" s="141">
        <f>IF(N496="nulová",J496,0)</f>
        <v>0</v>
      </c>
      <c r="BJ496" s="17" t="s">
        <v>137</v>
      </c>
      <c r="BK496" s="141">
        <f>ROUND(I496*H496,2)</f>
        <v>0</v>
      </c>
      <c r="BL496" s="17" t="s">
        <v>324</v>
      </c>
      <c r="BM496" s="253" t="s">
        <v>504</v>
      </c>
    </row>
    <row r="497" s="13" customFormat="1">
      <c r="A497" s="13"/>
      <c r="B497" s="254"/>
      <c r="C497" s="255"/>
      <c r="D497" s="256" t="s">
        <v>169</v>
      </c>
      <c r="E497" s="257" t="s">
        <v>1</v>
      </c>
      <c r="F497" s="258" t="s">
        <v>505</v>
      </c>
      <c r="G497" s="255"/>
      <c r="H497" s="257" t="s">
        <v>1</v>
      </c>
      <c r="I497" s="259"/>
      <c r="J497" s="255"/>
      <c r="K497" s="255"/>
      <c r="L497" s="260"/>
      <c r="M497" s="261"/>
      <c r="N497" s="262"/>
      <c r="O497" s="262"/>
      <c r="P497" s="262"/>
      <c r="Q497" s="262"/>
      <c r="R497" s="262"/>
      <c r="S497" s="262"/>
      <c r="T497" s="26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64" t="s">
        <v>169</v>
      </c>
      <c r="AU497" s="264" t="s">
        <v>137</v>
      </c>
      <c r="AV497" s="13" t="s">
        <v>82</v>
      </c>
      <c r="AW497" s="13" t="s">
        <v>30</v>
      </c>
      <c r="AX497" s="13" t="s">
        <v>75</v>
      </c>
      <c r="AY497" s="264" t="s">
        <v>159</v>
      </c>
    </row>
    <row r="498" s="14" customFormat="1">
      <c r="A498" s="14"/>
      <c r="B498" s="265"/>
      <c r="C498" s="266"/>
      <c r="D498" s="256" t="s">
        <v>169</v>
      </c>
      <c r="E498" s="267" t="s">
        <v>1</v>
      </c>
      <c r="F498" s="268" t="s">
        <v>506</v>
      </c>
      <c r="G498" s="266"/>
      <c r="H498" s="269">
        <v>3</v>
      </c>
      <c r="I498" s="270"/>
      <c r="J498" s="266"/>
      <c r="K498" s="266"/>
      <c r="L498" s="271"/>
      <c r="M498" s="272"/>
      <c r="N498" s="273"/>
      <c r="O498" s="273"/>
      <c r="P498" s="273"/>
      <c r="Q498" s="273"/>
      <c r="R498" s="273"/>
      <c r="S498" s="273"/>
      <c r="T498" s="27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75" t="s">
        <v>169</v>
      </c>
      <c r="AU498" s="275" t="s">
        <v>137</v>
      </c>
      <c r="AV498" s="14" t="s">
        <v>137</v>
      </c>
      <c r="AW498" s="14" t="s">
        <v>30</v>
      </c>
      <c r="AX498" s="14" t="s">
        <v>75</v>
      </c>
      <c r="AY498" s="275" t="s">
        <v>159</v>
      </c>
    </row>
    <row r="499" s="15" customFormat="1">
      <c r="A499" s="15"/>
      <c r="B499" s="276"/>
      <c r="C499" s="277"/>
      <c r="D499" s="256" t="s">
        <v>169</v>
      </c>
      <c r="E499" s="278" t="s">
        <v>1</v>
      </c>
      <c r="F499" s="279" t="s">
        <v>187</v>
      </c>
      <c r="G499" s="277"/>
      <c r="H499" s="280">
        <v>3</v>
      </c>
      <c r="I499" s="281"/>
      <c r="J499" s="277"/>
      <c r="K499" s="277"/>
      <c r="L499" s="282"/>
      <c r="M499" s="283"/>
      <c r="N499" s="284"/>
      <c r="O499" s="284"/>
      <c r="P499" s="284"/>
      <c r="Q499" s="284"/>
      <c r="R499" s="284"/>
      <c r="S499" s="284"/>
      <c r="T499" s="285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86" t="s">
        <v>169</v>
      </c>
      <c r="AU499" s="286" t="s">
        <v>137</v>
      </c>
      <c r="AV499" s="15" t="s">
        <v>167</v>
      </c>
      <c r="AW499" s="15" t="s">
        <v>30</v>
      </c>
      <c r="AX499" s="15" t="s">
        <v>82</v>
      </c>
      <c r="AY499" s="286" t="s">
        <v>159</v>
      </c>
    </row>
    <row r="500" s="2" customFormat="1" ht="16.5" customHeight="1">
      <c r="A500" s="40"/>
      <c r="B500" s="41"/>
      <c r="C500" s="241" t="s">
        <v>507</v>
      </c>
      <c r="D500" s="241" t="s">
        <v>163</v>
      </c>
      <c r="E500" s="242" t="s">
        <v>508</v>
      </c>
      <c r="F500" s="243" t="s">
        <v>509</v>
      </c>
      <c r="G500" s="244" t="s">
        <v>267</v>
      </c>
      <c r="H500" s="245">
        <v>1</v>
      </c>
      <c r="I500" s="246"/>
      <c r="J500" s="247">
        <f>ROUND(I500*H500,2)</f>
        <v>0</v>
      </c>
      <c r="K500" s="248"/>
      <c r="L500" s="43"/>
      <c r="M500" s="249" t="s">
        <v>1</v>
      </c>
      <c r="N500" s="250" t="s">
        <v>41</v>
      </c>
      <c r="O500" s="93"/>
      <c r="P500" s="251">
        <f>O500*H500</f>
        <v>0</v>
      </c>
      <c r="Q500" s="251">
        <v>0</v>
      </c>
      <c r="R500" s="251">
        <f>Q500*H500</f>
        <v>0</v>
      </c>
      <c r="S500" s="251">
        <v>0</v>
      </c>
      <c r="T500" s="252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53" t="s">
        <v>324</v>
      </c>
      <c r="AT500" s="253" t="s">
        <v>163</v>
      </c>
      <c r="AU500" s="253" t="s">
        <v>137</v>
      </c>
      <c r="AY500" s="17" t="s">
        <v>159</v>
      </c>
      <c r="BE500" s="141">
        <f>IF(N500="základní",J500,0)</f>
        <v>0</v>
      </c>
      <c r="BF500" s="141">
        <f>IF(N500="snížená",J500,0)</f>
        <v>0</v>
      </c>
      <c r="BG500" s="141">
        <f>IF(N500="zákl. přenesená",J500,0)</f>
        <v>0</v>
      </c>
      <c r="BH500" s="141">
        <f>IF(N500="sníž. přenesená",J500,0)</f>
        <v>0</v>
      </c>
      <c r="BI500" s="141">
        <f>IF(N500="nulová",J500,0)</f>
        <v>0</v>
      </c>
      <c r="BJ500" s="17" t="s">
        <v>137</v>
      </c>
      <c r="BK500" s="141">
        <f>ROUND(I500*H500,2)</f>
        <v>0</v>
      </c>
      <c r="BL500" s="17" t="s">
        <v>324</v>
      </c>
      <c r="BM500" s="253" t="s">
        <v>510</v>
      </c>
    </row>
    <row r="501" s="13" customFormat="1">
      <c r="A501" s="13"/>
      <c r="B501" s="254"/>
      <c r="C501" s="255"/>
      <c r="D501" s="256" t="s">
        <v>169</v>
      </c>
      <c r="E501" s="257" t="s">
        <v>1</v>
      </c>
      <c r="F501" s="258" t="s">
        <v>511</v>
      </c>
      <c r="G501" s="255"/>
      <c r="H501" s="257" t="s">
        <v>1</v>
      </c>
      <c r="I501" s="259"/>
      <c r="J501" s="255"/>
      <c r="K501" s="255"/>
      <c r="L501" s="260"/>
      <c r="M501" s="261"/>
      <c r="N501" s="262"/>
      <c r="O501" s="262"/>
      <c r="P501" s="262"/>
      <c r="Q501" s="262"/>
      <c r="R501" s="262"/>
      <c r="S501" s="262"/>
      <c r="T501" s="26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64" t="s">
        <v>169</v>
      </c>
      <c r="AU501" s="264" t="s">
        <v>137</v>
      </c>
      <c r="AV501" s="13" t="s">
        <v>82</v>
      </c>
      <c r="AW501" s="13" t="s">
        <v>30</v>
      </c>
      <c r="AX501" s="13" t="s">
        <v>75</v>
      </c>
      <c r="AY501" s="264" t="s">
        <v>159</v>
      </c>
    </row>
    <row r="502" s="14" customFormat="1">
      <c r="A502" s="14"/>
      <c r="B502" s="265"/>
      <c r="C502" s="266"/>
      <c r="D502" s="256" t="s">
        <v>169</v>
      </c>
      <c r="E502" s="267" t="s">
        <v>1</v>
      </c>
      <c r="F502" s="268" t="s">
        <v>82</v>
      </c>
      <c r="G502" s="266"/>
      <c r="H502" s="269">
        <v>1</v>
      </c>
      <c r="I502" s="270"/>
      <c r="J502" s="266"/>
      <c r="K502" s="266"/>
      <c r="L502" s="271"/>
      <c r="M502" s="272"/>
      <c r="N502" s="273"/>
      <c r="O502" s="273"/>
      <c r="P502" s="273"/>
      <c r="Q502" s="273"/>
      <c r="R502" s="273"/>
      <c r="S502" s="273"/>
      <c r="T502" s="27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75" t="s">
        <v>169</v>
      </c>
      <c r="AU502" s="275" t="s">
        <v>137</v>
      </c>
      <c r="AV502" s="14" t="s">
        <v>137</v>
      </c>
      <c r="AW502" s="14" t="s">
        <v>30</v>
      </c>
      <c r="AX502" s="14" t="s">
        <v>75</v>
      </c>
      <c r="AY502" s="275" t="s">
        <v>159</v>
      </c>
    </row>
    <row r="503" s="15" customFormat="1">
      <c r="A503" s="15"/>
      <c r="B503" s="276"/>
      <c r="C503" s="277"/>
      <c r="D503" s="256" t="s">
        <v>169</v>
      </c>
      <c r="E503" s="278" t="s">
        <v>1</v>
      </c>
      <c r="F503" s="279" t="s">
        <v>187</v>
      </c>
      <c r="G503" s="277"/>
      <c r="H503" s="280">
        <v>1</v>
      </c>
      <c r="I503" s="281"/>
      <c r="J503" s="277"/>
      <c r="K503" s="277"/>
      <c r="L503" s="282"/>
      <c r="M503" s="283"/>
      <c r="N503" s="284"/>
      <c r="O503" s="284"/>
      <c r="P503" s="284"/>
      <c r="Q503" s="284"/>
      <c r="R503" s="284"/>
      <c r="S503" s="284"/>
      <c r="T503" s="285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86" t="s">
        <v>169</v>
      </c>
      <c r="AU503" s="286" t="s">
        <v>137</v>
      </c>
      <c r="AV503" s="15" t="s">
        <v>167</v>
      </c>
      <c r="AW503" s="15" t="s">
        <v>30</v>
      </c>
      <c r="AX503" s="15" t="s">
        <v>82</v>
      </c>
      <c r="AY503" s="286" t="s">
        <v>159</v>
      </c>
    </row>
    <row r="504" s="2" customFormat="1" ht="21.75" customHeight="1">
      <c r="A504" s="40"/>
      <c r="B504" s="41"/>
      <c r="C504" s="241" t="s">
        <v>512</v>
      </c>
      <c r="D504" s="241" t="s">
        <v>163</v>
      </c>
      <c r="E504" s="242" t="s">
        <v>513</v>
      </c>
      <c r="F504" s="243" t="s">
        <v>514</v>
      </c>
      <c r="G504" s="244" t="s">
        <v>267</v>
      </c>
      <c r="H504" s="245">
        <v>1</v>
      </c>
      <c r="I504" s="246"/>
      <c r="J504" s="247">
        <f>ROUND(I504*H504,2)</f>
        <v>0</v>
      </c>
      <c r="K504" s="248"/>
      <c r="L504" s="43"/>
      <c r="M504" s="249" t="s">
        <v>1</v>
      </c>
      <c r="N504" s="250" t="s">
        <v>41</v>
      </c>
      <c r="O504" s="93"/>
      <c r="P504" s="251">
        <f>O504*H504</f>
        <v>0</v>
      </c>
      <c r="Q504" s="251">
        <v>0</v>
      </c>
      <c r="R504" s="251">
        <f>Q504*H504</f>
        <v>0</v>
      </c>
      <c r="S504" s="251">
        <v>0</v>
      </c>
      <c r="T504" s="252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53" t="s">
        <v>324</v>
      </c>
      <c r="AT504" s="253" t="s">
        <v>163</v>
      </c>
      <c r="AU504" s="253" t="s">
        <v>137</v>
      </c>
      <c r="AY504" s="17" t="s">
        <v>159</v>
      </c>
      <c r="BE504" s="141">
        <f>IF(N504="základní",J504,0)</f>
        <v>0</v>
      </c>
      <c r="BF504" s="141">
        <f>IF(N504="snížená",J504,0)</f>
        <v>0</v>
      </c>
      <c r="BG504" s="141">
        <f>IF(N504="zákl. přenesená",J504,0)</f>
        <v>0</v>
      </c>
      <c r="BH504" s="141">
        <f>IF(N504="sníž. přenesená",J504,0)</f>
        <v>0</v>
      </c>
      <c r="BI504" s="141">
        <f>IF(N504="nulová",J504,0)</f>
        <v>0</v>
      </c>
      <c r="BJ504" s="17" t="s">
        <v>137</v>
      </c>
      <c r="BK504" s="141">
        <f>ROUND(I504*H504,2)</f>
        <v>0</v>
      </c>
      <c r="BL504" s="17" t="s">
        <v>324</v>
      </c>
      <c r="BM504" s="253" t="s">
        <v>515</v>
      </c>
    </row>
    <row r="505" s="13" customFormat="1">
      <c r="A505" s="13"/>
      <c r="B505" s="254"/>
      <c r="C505" s="255"/>
      <c r="D505" s="256" t="s">
        <v>169</v>
      </c>
      <c r="E505" s="257" t="s">
        <v>1</v>
      </c>
      <c r="F505" s="258" t="s">
        <v>203</v>
      </c>
      <c r="G505" s="255"/>
      <c r="H505" s="257" t="s">
        <v>1</v>
      </c>
      <c r="I505" s="259"/>
      <c r="J505" s="255"/>
      <c r="K505" s="255"/>
      <c r="L505" s="260"/>
      <c r="M505" s="261"/>
      <c r="N505" s="262"/>
      <c r="O505" s="262"/>
      <c r="P505" s="262"/>
      <c r="Q505" s="262"/>
      <c r="R505" s="262"/>
      <c r="S505" s="262"/>
      <c r="T505" s="26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64" t="s">
        <v>169</v>
      </c>
      <c r="AU505" s="264" t="s">
        <v>137</v>
      </c>
      <c r="AV505" s="13" t="s">
        <v>82</v>
      </c>
      <c r="AW505" s="13" t="s">
        <v>30</v>
      </c>
      <c r="AX505" s="13" t="s">
        <v>75</v>
      </c>
      <c r="AY505" s="264" t="s">
        <v>159</v>
      </c>
    </row>
    <row r="506" s="14" customFormat="1">
      <c r="A506" s="14"/>
      <c r="B506" s="265"/>
      <c r="C506" s="266"/>
      <c r="D506" s="256" t="s">
        <v>169</v>
      </c>
      <c r="E506" s="267" t="s">
        <v>1</v>
      </c>
      <c r="F506" s="268" t="s">
        <v>82</v>
      </c>
      <c r="G506" s="266"/>
      <c r="H506" s="269">
        <v>1</v>
      </c>
      <c r="I506" s="270"/>
      <c r="J506" s="266"/>
      <c r="K506" s="266"/>
      <c r="L506" s="271"/>
      <c r="M506" s="272"/>
      <c r="N506" s="273"/>
      <c r="O506" s="273"/>
      <c r="P506" s="273"/>
      <c r="Q506" s="273"/>
      <c r="R506" s="273"/>
      <c r="S506" s="273"/>
      <c r="T506" s="27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75" t="s">
        <v>169</v>
      </c>
      <c r="AU506" s="275" t="s">
        <v>137</v>
      </c>
      <c r="AV506" s="14" t="s">
        <v>137</v>
      </c>
      <c r="AW506" s="14" t="s">
        <v>30</v>
      </c>
      <c r="AX506" s="14" t="s">
        <v>75</v>
      </c>
      <c r="AY506" s="275" t="s">
        <v>159</v>
      </c>
    </row>
    <row r="507" s="15" customFormat="1">
      <c r="A507" s="15"/>
      <c r="B507" s="276"/>
      <c r="C507" s="277"/>
      <c r="D507" s="256" t="s">
        <v>169</v>
      </c>
      <c r="E507" s="278" t="s">
        <v>1</v>
      </c>
      <c r="F507" s="279" t="s">
        <v>187</v>
      </c>
      <c r="G507" s="277"/>
      <c r="H507" s="280">
        <v>1</v>
      </c>
      <c r="I507" s="281"/>
      <c r="J507" s="277"/>
      <c r="K507" s="277"/>
      <c r="L507" s="282"/>
      <c r="M507" s="283"/>
      <c r="N507" s="284"/>
      <c r="O507" s="284"/>
      <c r="P507" s="284"/>
      <c r="Q507" s="284"/>
      <c r="R507" s="284"/>
      <c r="S507" s="284"/>
      <c r="T507" s="285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86" t="s">
        <v>169</v>
      </c>
      <c r="AU507" s="286" t="s">
        <v>137</v>
      </c>
      <c r="AV507" s="15" t="s">
        <v>167</v>
      </c>
      <c r="AW507" s="15" t="s">
        <v>30</v>
      </c>
      <c r="AX507" s="15" t="s">
        <v>82</v>
      </c>
      <c r="AY507" s="286" t="s">
        <v>159</v>
      </c>
    </row>
    <row r="508" s="2" customFormat="1" ht="21.75" customHeight="1">
      <c r="A508" s="40"/>
      <c r="B508" s="41"/>
      <c r="C508" s="241" t="s">
        <v>516</v>
      </c>
      <c r="D508" s="241" t="s">
        <v>163</v>
      </c>
      <c r="E508" s="242" t="s">
        <v>517</v>
      </c>
      <c r="F508" s="243" t="s">
        <v>518</v>
      </c>
      <c r="G508" s="244" t="s">
        <v>267</v>
      </c>
      <c r="H508" s="245">
        <v>2</v>
      </c>
      <c r="I508" s="246"/>
      <c r="J508" s="247">
        <f>ROUND(I508*H508,2)</f>
        <v>0</v>
      </c>
      <c r="K508" s="248"/>
      <c r="L508" s="43"/>
      <c r="M508" s="249" t="s">
        <v>1</v>
      </c>
      <c r="N508" s="250" t="s">
        <v>41</v>
      </c>
      <c r="O508" s="93"/>
      <c r="P508" s="251">
        <f>O508*H508</f>
        <v>0</v>
      </c>
      <c r="Q508" s="251">
        <v>0.00022000000000000001</v>
      </c>
      <c r="R508" s="251">
        <f>Q508*H508</f>
        <v>0.00044000000000000002</v>
      </c>
      <c r="S508" s="251">
        <v>0</v>
      </c>
      <c r="T508" s="252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53" t="s">
        <v>324</v>
      </c>
      <c r="AT508" s="253" t="s">
        <v>163</v>
      </c>
      <c r="AU508" s="253" t="s">
        <v>137</v>
      </c>
      <c r="AY508" s="17" t="s">
        <v>159</v>
      </c>
      <c r="BE508" s="141">
        <f>IF(N508="základní",J508,0)</f>
        <v>0</v>
      </c>
      <c r="BF508" s="141">
        <f>IF(N508="snížená",J508,0)</f>
        <v>0</v>
      </c>
      <c r="BG508" s="141">
        <f>IF(N508="zákl. přenesená",J508,0)</f>
        <v>0</v>
      </c>
      <c r="BH508" s="141">
        <f>IF(N508="sníž. přenesená",J508,0)</f>
        <v>0</v>
      </c>
      <c r="BI508" s="141">
        <f>IF(N508="nulová",J508,0)</f>
        <v>0</v>
      </c>
      <c r="BJ508" s="17" t="s">
        <v>137</v>
      </c>
      <c r="BK508" s="141">
        <f>ROUND(I508*H508,2)</f>
        <v>0</v>
      </c>
      <c r="BL508" s="17" t="s">
        <v>324</v>
      </c>
      <c r="BM508" s="253" t="s">
        <v>519</v>
      </c>
    </row>
    <row r="509" s="13" customFormat="1">
      <c r="A509" s="13"/>
      <c r="B509" s="254"/>
      <c r="C509" s="255"/>
      <c r="D509" s="256" t="s">
        <v>169</v>
      </c>
      <c r="E509" s="257" t="s">
        <v>1</v>
      </c>
      <c r="F509" s="258" t="s">
        <v>520</v>
      </c>
      <c r="G509" s="255"/>
      <c r="H509" s="257" t="s">
        <v>1</v>
      </c>
      <c r="I509" s="259"/>
      <c r="J509" s="255"/>
      <c r="K509" s="255"/>
      <c r="L509" s="260"/>
      <c r="M509" s="261"/>
      <c r="N509" s="262"/>
      <c r="O509" s="262"/>
      <c r="P509" s="262"/>
      <c r="Q509" s="262"/>
      <c r="R509" s="262"/>
      <c r="S509" s="262"/>
      <c r="T509" s="26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64" t="s">
        <v>169</v>
      </c>
      <c r="AU509" s="264" t="s">
        <v>137</v>
      </c>
      <c r="AV509" s="13" t="s">
        <v>82</v>
      </c>
      <c r="AW509" s="13" t="s">
        <v>30</v>
      </c>
      <c r="AX509" s="13" t="s">
        <v>75</v>
      </c>
      <c r="AY509" s="264" t="s">
        <v>159</v>
      </c>
    </row>
    <row r="510" s="14" customFormat="1">
      <c r="A510" s="14"/>
      <c r="B510" s="265"/>
      <c r="C510" s="266"/>
      <c r="D510" s="256" t="s">
        <v>169</v>
      </c>
      <c r="E510" s="267" t="s">
        <v>1</v>
      </c>
      <c r="F510" s="268" t="s">
        <v>521</v>
      </c>
      <c r="G510" s="266"/>
      <c r="H510" s="269">
        <v>2</v>
      </c>
      <c r="I510" s="270"/>
      <c r="J510" s="266"/>
      <c r="K510" s="266"/>
      <c r="L510" s="271"/>
      <c r="M510" s="272"/>
      <c r="N510" s="273"/>
      <c r="O510" s="273"/>
      <c r="P510" s="273"/>
      <c r="Q510" s="273"/>
      <c r="R510" s="273"/>
      <c r="S510" s="273"/>
      <c r="T510" s="27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75" t="s">
        <v>169</v>
      </c>
      <c r="AU510" s="275" t="s">
        <v>137</v>
      </c>
      <c r="AV510" s="14" t="s">
        <v>137</v>
      </c>
      <c r="AW510" s="14" t="s">
        <v>30</v>
      </c>
      <c r="AX510" s="14" t="s">
        <v>75</v>
      </c>
      <c r="AY510" s="275" t="s">
        <v>159</v>
      </c>
    </row>
    <row r="511" s="15" customFormat="1">
      <c r="A511" s="15"/>
      <c r="B511" s="276"/>
      <c r="C511" s="277"/>
      <c r="D511" s="256" t="s">
        <v>169</v>
      </c>
      <c r="E511" s="278" t="s">
        <v>1</v>
      </c>
      <c r="F511" s="279" t="s">
        <v>187</v>
      </c>
      <c r="G511" s="277"/>
      <c r="H511" s="280">
        <v>2</v>
      </c>
      <c r="I511" s="281"/>
      <c r="J511" s="277"/>
      <c r="K511" s="277"/>
      <c r="L511" s="282"/>
      <c r="M511" s="283"/>
      <c r="N511" s="284"/>
      <c r="O511" s="284"/>
      <c r="P511" s="284"/>
      <c r="Q511" s="284"/>
      <c r="R511" s="284"/>
      <c r="S511" s="284"/>
      <c r="T511" s="285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86" t="s">
        <v>169</v>
      </c>
      <c r="AU511" s="286" t="s">
        <v>137</v>
      </c>
      <c r="AV511" s="15" t="s">
        <v>167</v>
      </c>
      <c r="AW511" s="15" t="s">
        <v>30</v>
      </c>
      <c r="AX511" s="15" t="s">
        <v>82</v>
      </c>
      <c r="AY511" s="286" t="s">
        <v>159</v>
      </c>
    </row>
    <row r="512" s="2" customFormat="1" ht="21.75" customHeight="1">
      <c r="A512" s="40"/>
      <c r="B512" s="41"/>
      <c r="C512" s="241" t="s">
        <v>522</v>
      </c>
      <c r="D512" s="241" t="s">
        <v>163</v>
      </c>
      <c r="E512" s="242" t="s">
        <v>523</v>
      </c>
      <c r="F512" s="243" t="s">
        <v>524</v>
      </c>
      <c r="G512" s="244" t="s">
        <v>181</v>
      </c>
      <c r="H512" s="245">
        <v>9</v>
      </c>
      <c r="I512" s="246"/>
      <c r="J512" s="247">
        <f>ROUND(I512*H512,2)</f>
        <v>0</v>
      </c>
      <c r="K512" s="248"/>
      <c r="L512" s="43"/>
      <c r="M512" s="249" t="s">
        <v>1</v>
      </c>
      <c r="N512" s="250" t="s">
        <v>41</v>
      </c>
      <c r="O512" s="93"/>
      <c r="P512" s="251">
        <f>O512*H512</f>
        <v>0</v>
      </c>
      <c r="Q512" s="251">
        <v>0</v>
      </c>
      <c r="R512" s="251">
        <f>Q512*H512</f>
        <v>0</v>
      </c>
      <c r="S512" s="251">
        <v>0</v>
      </c>
      <c r="T512" s="252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53" t="s">
        <v>324</v>
      </c>
      <c r="AT512" s="253" t="s">
        <v>163</v>
      </c>
      <c r="AU512" s="253" t="s">
        <v>137</v>
      </c>
      <c r="AY512" s="17" t="s">
        <v>159</v>
      </c>
      <c r="BE512" s="141">
        <f>IF(N512="základní",J512,0)</f>
        <v>0</v>
      </c>
      <c r="BF512" s="141">
        <f>IF(N512="snížená",J512,0)</f>
        <v>0</v>
      </c>
      <c r="BG512" s="141">
        <f>IF(N512="zákl. přenesená",J512,0)</f>
        <v>0</v>
      </c>
      <c r="BH512" s="141">
        <f>IF(N512="sníž. přenesená",J512,0)</f>
        <v>0</v>
      </c>
      <c r="BI512" s="141">
        <f>IF(N512="nulová",J512,0)</f>
        <v>0</v>
      </c>
      <c r="BJ512" s="17" t="s">
        <v>137</v>
      </c>
      <c r="BK512" s="141">
        <f>ROUND(I512*H512,2)</f>
        <v>0</v>
      </c>
      <c r="BL512" s="17" t="s">
        <v>324</v>
      </c>
      <c r="BM512" s="253" t="s">
        <v>525</v>
      </c>
    </row>
    <row r="513" s="14" customFormat="1">
      <c r="A513" s="14"/>
      <c r="B513" s="265"/>
      <c r="C513" s="266"/>
      <c r="D513" s="256" t="s">
        <v>169</v>
      </c>
      <c r="E513" s="267" t="s">
        <v>1</v>
      </c>
      <c r="F513" s="268" t="s">
        <v>277</v>
      </c>
      <c r="G513" s="266"/>
      <c r="H513" s="269">
        <v>9</v>
      </c>
      <c r="I513" s="270"/>
      <c r="J513" s="266"/>
      <c r="K513" s="266"/>
      <c r="L513" s="271"/>
      <c r="M513" s="272"/>
      <c r="N513" s="273"/>
      <c r="O513" s="273"/>
      <c r="P513" s="273"/>
      <c r="Q513" s="273"/>
      <c r="R513" s="273"/>
      <c r="S513" s="273"/>
      <c r="T513" s="27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75" t="s">
        <v>169</v>
      </c>
      <c r="AU513" s="275" t="s">
        <v>137</v>
      </c>
      <c r="AV513" s="14" t="s">
        <v>137</v>
      </c>
      <c r="AW513" s="14" t="s">
        <v>30</v>
      </c>
      <c r="AX513" s="14" t="s">
        <v>82</v>
      </c>
      <c r="AY513" s="275" t="s">
        <v>159</v>
      </c>
    </row>
    <row r="514" s="2" customFormat="1" ht="21.75" customHeight="1">
      <c r="A514" s="40"/>
      <c r="B514" s="41"/>
      <c r="C514" s="241" t="s">
        <v>526</v>
      </c>
      <c r="D514" s="241" t="s">
        <v>163</v>
      </c>
      <c r="E514" s="242" t="s">
        <v>527</v>
      </c>
      <c r="F514" s="243" t="s">
        <v>528</v>
      </c>
      <c r="G514" s="244" t="s">
        <v>396</v>
      </c>
      <c r="H514" s="245">
        <v>0.0070000000000000001</v>
      </c>
      <c r="I514" s="246"/>
      <c r="J514" s="247">
        <f>ROUND(I514*H514,2)</f>
        <v>0</v>
      </c>
      <c r="K514" s="248"/>
      <c r="L514" s="43"/>
      <c r="M514" s="249" t="s">
        <v>1</v>
      </c>
      <c r="N514" s="250" t="s">
        <v>41</v>
      </c>
      <c r="O514" s="93"/>
      <c r="P514" s="251">
        <f>O514*H514</f>
        <v>0</v>
      </c>
      <c r="Q514" s="251">
        <v>0</v>
      </c>
      <c r="R514" s="251">
        <f>Q514*H514</f>
        <v>0</v>
      </c>
      <c r="S514" s="251">
        <v>0</v>
      </c>
      <c r="T514" s="252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53" t="s">
        <v>324</v>
      </c>
      <c r="AT514" s="253" t="s">
        <v>163</v>
      </c>
      <c r="AU514" s="253" t="s">
        <v>137</v>
      </c>
      <c r="AY514" s="17" t="s">
        <v>159</v>
      </c>
      <c r="BE514" s="141">
        <f>IF(N514="základní",J514,0)</f>
        <v>0</v>
      </c>
      <c r="BF514" s="141">
        <f>IF(N514="snížená",J514,0)</f>
        <v>0</v>
      </c>
      <c r="BG514" s="141">
        <f>IF(N514="zákl. přenesená",J514,0)</f>
        <v>0</v>
      </c>
      <c r="BH514" s="141">
        <f>IF(N514="sníž. přenesená",J514,0)</f>
        <v>0</v>
      </c>
      <c r="BI514" s="141">
        <f>IF(N514="nulová",J514,0)</f>
        <v>0</v>
      </c>
      <c r="BJ514" s="17" t="s">
        <v>137</v>
      </c>
      <c r="BK514" s="141">
        <f>ROUND(I514*H514,2)</f>
        <v>0</v>
      </c>
      <c r="BL514" s="17" t="s">
        <v>324</v>
      </c>
      <c r="BM514" s="253" t="s">
        <v>529</v>
      </c>
    </row>
    <row r="515" s="2" customFormat="1" ht="21.75" customHeight="1">
      <c r="A515" s="40"/>
      <c r="B515" s="41"/>
      <c r="C515" s="241" t="s">
        <v>530</v>
      </c>
      <c r="D515" s="241" t="s">
        <v>163</v>
      </c>
      <c r="E515" s="242" t="s">
        <v>531</v>
      </c>
      <c r="F515" s="243" t="s">
        <v>532</v>
      </c>
      <c r="G515" s="244" t="s">
        <v>396</v>
      </c>
      <c r="H515" s="245">
        <v>0.0070000000000000001</v>
      </c>
      <c r="I515" s="246"/>
      <c r="J515" s="247">
        <f>ROUND(I515*H515,2)</f>
        <v>0</v>
      </c>
      <c r="K515" s="248"/>
      <c r="L515" s="43"/>
      <c r="M515" s="249" t="s">
        <v>1</v>
      </c>
      <c r="N515" s="250" t="s">
        <v>41</v>
      </c>
      <c r="O515" s="93"/>
      <c r="P515" s="251">
        <f>O515*H515</f>
        <v>0</v>
      </c>
      <c r="Q515" s="251">
        <v>0</v>
      </c>
      <c r="R515" s="251">
        <f>Q515*H515</f>
        <v>0</v>
      </c>
      <c r="S515" s="251">
        <v>0</v>
      </c>
      <c r="T515" s="252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53" t="s">
        <v>324</v>
      </c>
      <c r="AT515" s="253" t="s">
        <v>163</v>
      </c>
      <c r="AU515" s="253" t="s">
        <v>137</v>
      </c>
      <c r="AY515" s="17" t="s">
        <v>159</v>
      </c>
      <c r="BE515" s="141">
        <f>IF(N515="základní",J515,0)</f>
        <v>0</v>
      </c>
      <c r="BF515" s="141">
        <f>IF(N515="snížená",J515,0)</f>
        <v>0</v>
      </c>
      <c r="BG515" s="141">
        <f>IF(N515="zákl. přenesená",J515,0)</f>
        <v>0</v>
      </c>
      <c r="BH515" s="141">
        <f>IF(N515="sníž. přenesená",J515,0)</f>
        <v>0</v>
      </c>
      <c r="BI515" s="141">
        <f>IF(N515="nulová",J515,0)</f>
        <v>0</v>
      </c>
      <c r="BJ515" s="17" t="s">
        <v>137</v>
      </c>
      <c r="BK515" s="141">
        <f>ROUND(I515*H515,2)</f>
        <v>0</v>
      </c>
      <c r="BL515" s="17" t="s">
        <v>324</v>
      </c>
      <c r="BM515" s="253" t="s">
        <v>533</v>
      </c>
    </row>
    <row r="516" s="2" customFormat="1" ht="21.75" customHeight="1">
      <c r="A516" s="40"/>
      <c r="B516" s="41"/>
      <c r="C516" s="241" t="s">
        <v>534</v>
      </c>
      <c r="D516" s="241" t="s">
        <v>163</v>
      </c>
      <c r="E516" s="242" t="s">
        <v>535</v>
      </c>
      <c r="F516" s="243" t="s">
        <v>536</v>
      </c>
      <c r="G516" s="244" t="s">
        <v>396</v>
      </c>
      <c r="H516" s="245">
        <v>0.0070000000000000001</v>
      </c>
      <c r="I516" s="246"/>
      <c r="J516" s="247">
        <f>ROUND(I516*H516,2)</f>
        <v>0</v>
      </c>
      <c r="K516" s="248"/>
      <c r="L516" s="43"/>
      <c r="M516" s="249" t="s">
        <v>1</v>
      </c>
      <c r="N516" s="250" t="s">
        <v>41</v>
      </c>
      <c r="O516" s="93"/>
      <c r="P516" s="251">
        <f>O516*H516</f>
        <v>0</v>
      </c>
      <c r="Q516" s="251">
        <v>0</v>
      </c>
      <c r="R516" s="251">
        <f>Q516*H516</f>
        <v>0</v>
      </c>
      <c r="S516" s="251">
        <v>0</v>
      </c>
      <c r="T516" s="252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53" t="s">
        <v>324</v>
      </c>
      <c r="AT516" s="253" t="s">
        <v>163</v>
      </c>
      <c r="AU516" s="253" t="s">
        <v>137</v>
      </c>
      <c r="AY516" s="17" t="s">
        <v>159</v>
      </c>
      <c r="BE516" s="141">
        <f>IF(N516="základní",J516,0)</f>
        <v>0</v>
      </c>
      <c r="BF516" s="141">
        <f>IF(N516="snížená",J516,0)</f>
        <v>0</v>
      </c>
      <c r="BG516" s="141">
        <f>IF(N516="zákl. přenesená",J516,0)</f>
        <v>0</v>
      </c>
      <c r="BH516" s="141">
        <f>IF(N516="sníž. přenesená",J516,0)</f>
        <v>0</v>
      </c>
      <c r="BI516" s="141">
        <f>IF(N516="nulová",J516,0)</f>
        <v>0</v>
      </c>
      <c r="BJ516" s="17" t="s">
        <v>137</v>
      </c>
      <c r="BK516" s="141">
        <f>ROUND(I516*H516,2)</f>
        <v>0</v>
      </c>
      <c r="BL516" s="17" t="s">
        <v>324</v>
      </c>
      <c r="BM516" s="253" t="s">
        <v>537</v>
      </c>
    </row>
    <row r="517" s="12" customFormat="1" ht="22.8" customHeight="1">
      <c r="A517" s="12"/>
      <c r="B517" s="225"/>
      <c r="C517" s="226"/>
      <c r="D517" s="227" t="s">
        <v>74</v>
      </c>
      <c r="E517" s="239" t="s">
        <v>538</v>
      </c>
      <c r="F517" s="239" t="s">
        <v>539</v>
      </c>
      <c r="G517" s="226"/>
      <c r="H517" s="226"/>
      <c r="I517" s="229"/>
      <c r="J517" s="240">
        <f>BK517</f>
        <v>0</v>
      </c>
      <c r="K517" s="226"/>
      <c r="L517" s="231"/>
      <c r="M517" s="232"/>
      <c r="N517" s="233"/>
      <c r="O517" s="233"/>
      <c r="P517" s="234">
        <f>SUM(P518:P607)</f>
        <v>0</v>
      </c>
      <c r="Q517" s="233"/>
      <c r="R517" s="234">
        <f>SUM(R518:R607)</f>
        <v>0.038339999999999999</v>
      </c>
      <c r="S517" s="233"/>
      <c r="T517" s="235">
        <f>SUM(T518:T607)</f>
        <v>0.030335000000000001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36" t="s">
        <v>137</v>
      </c>
      <c r="AT517" s="237" t="s">
        <v>74</v>
      </c>
      <c r="AU517" s="237" t="s">
        <v>82</v>
      </c>
      <c r="AY517" s="236" t="s">
        <v>159</v>
      </c>
      <c r="BK517" s="238">
        <f>SUM(BK518:BK607)</f>
        <v>0</v>
      </c>
    </row>
    <row r="518" s="2" customFormat="1" ht="16.5" customHeight="1">
      <c r="A518" s="40"/>
      <c r="B518" s="41"/>
      <c r="C518" s="241" t="s">
        <v>540</v>
      </c>
      <c r="D518" s="241" t="s">
        <v>163</v>
      </c>
      <c r="E518" s="242" t="s">
        <v>541</v>
      </c>
      <c r="F518" s="243" t="s">
        <v>542</v>
      </c>
      <c r="G518" s="244" t="s">
        <v>181</v>
      </c>
      <c r="H518" s="245">
        <v>17.5</v>
      </c>
      <c r="I518" s="246"/>
      <c r="J518" s="247">
        <f>ROUND(I518*H518,2)</f>
        <v>0</v>
      </c>
      <c r="K518" s="248"/>
      <c r="L518" s="43"/>
      <c r="M518" s="249" t="s">
        <v>1</v>
      </c>
      <c r="N518" s="250" t="s">
        <v>41</v>
      </c>
      <c r="O518" s="93"/>
      <c r="P518" s="251">
        <f>O518*H518</f>
        <v>0</v>
      </c>
      <c r="Q518" s="251">
        <v>0</v>
      </c>
      <c r="R518" s="251">
        <f>Q518*H518</f>
        <v>0</v>
      </c>
      <c r="S518" s="251">
        <v>0.00027999999999999998</v>
      </c>
      <c r="T518" s="252">
        <f>S518*H518</f>
        <v>0.0048999999999999998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53" t="s">
        <v>324</v>
      </c>
      <c r="AT518" s="253" t="s">
        <v>163</v>
      </c>
      <c r="AU518" s="253" t="s">
        <v>137</v>
      </c>
      <c r="AY518" s="17" t="s">
        <v>159</v>
      </c>
      <c r="BE518" s="141">
        <f>IF(N518="základní",J518,0)</f>
        <v>0</v>
      </c>
      <c r="BF518" s="141">
        <f>IF(N518="snížená",J518,0)</f>
        <v>0</v>
      </c>
      <c r="BG518" s="141">
        <f>IF(N518="zákl. přenesená",J518,0)</f>
        <v>0</v>
      </c>
      <c r="BH518" s="141">
        <f>IF(N518="sníž. přenesená",J518,0)</f>
        <v>0</v>
      </c>
      <c r="BI518" s="141">
        <f>IF(N518="nulová",J518,0)</f>
        <v>0</v>
      </c>
      <c r="BJ518" s="17" t="s">
        <v>137</v>
      </c>
      <c r="BK518" s="141">
        <f>ROUND(I518*H518,2)</f>
        <v>0</v>
      </c>
      <c r="BL518" s="17" t="s">
        <v>324</v>
      </c>
      <c r="BM518" s="253" t="s">
        <v>543</v>
      </c>
    </row>
    <row r="519" s="13" customFormat="1">
      <c r="A519" s="13"/>
      <c r="B519" s="254"/>
      <c r="C519" s="255"/>
      <c r="D519" s="256" t="s">
        <v>169</v>
      </c>
      <c r="E519" s="257" t="s">
        <v>1</v>
      </c>
      <c r="F519" s="258" t="s">
        <v>544</v>
      </c>
      <c r="G519" s="255"/>
      <c r="H519" s="257" t="s">
        <v>1</v>
      </c>
      <c r="I519" s="259"/>
      <c r="J519" s="255"/>
      <c r="K519" s="255"/>
      <c r="L519" s="260"/>
      <c r="M519" s="261"/>
      <c r="N519" s="262"/>
      <c r="O519" s="262"/>
      <c r="P519" s="262"/>
      <c r="Q519" s="262"/>
      <c r="R519" s="262"/>
      <c r="S519" s="262"/>
      <c r="T519" s="26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64" t="s">
        <v>169</v>
      </c>
      <c r="AU519" s="264" t="s">
        <v>137</v>
      </c>
      <c r="AV519" s="13" t="s">
        <v>82</v>
      </c>
      <c r="AW519" s="13" t="s">
        <v>30</v>
      </c>
      <c r="AX519" s="13" t="s">
        <v>75</v>
      </c>
      <c r="AY519" s="264" t="s">
        <v>159</v>
      </c>
    </row>
    <row r="520" s="14" customFormat="1">
      <c r="A520" s="14"/>
      <c r="B520" s="265"/>
      <c r="C520" s="266"/>
      <c r="D520" s="256" t="s">
        <v>169</v>
      </c>
      <c r="E520" s="267" t="s">
        <v>1</v>
      </c>
      <c r="F520" s="268" t="s">
        <v>545</v>
      </c>
      <c r="G520" s="266"/>
      <c r="H520" s="269">
        <v>16</v>
      </c>
      <c r="I520" s="270"/>
      <c r="J520" s="266"/>
      <c r="K520" s="266"/>
      <c r="L520" s="271"/>
      <c r="M520" s="272"/>
      <c r="N520" s="273"/>
      <c r="O520" s="273"/>
      <c r="P520" s="273"/>
      <c r="Q520" s="273"/>
      <c r="R520" s="273"/>
      <c r="S520" s="273"/>
      <c r="T520" s="27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75" t="s">
        <v>169</v>
      </c>
      <c r="AU520" s="275" t="s">
        <v>137</v>
      </c>
      <c r="AV520" s="14" t="s">
        <v>137</v>
      </c>
      <c r="AW520" s="14" t="s">
        <v>30</v>
      </c>
      <c r="AX520" s="14" t="s">
        <v>75</v>
      </c>
      <c r="AY520" s="275" t="s">
        <v>159</v>
      </c>
    </row>
    <row r="521" s="13" customFormat="1">
      <c r="A521" s="13"/>
      <c r="B521" s="254"/>
      <c r="C521" s="255"/>
      <c r="D521" s="256" t="s">
        <v>169</v>
      </c>
      <c r="E521" s="257" t="s">
        <v>1</v>
      </c>
      <c r="F521" s="258" t="s">
        <v>546</v>
      </c>
      <c r="G521" s="255"/>
      <c r="H521" s="257" t="s">
        <v>1</v>
      </c>
      <c r="I521" s="259"/>
      <c r="J521" s="255"/>
      <c r="K521" s="255"/>
      <c r="L521" s="260"/>
      <c r="M521" s="261"/>
      <c r="N521" s="262"/>
      <c r="O521" s="262"/>
      <c r="P521" s="262"/>
      <c r="Q521" s="262"/>
      <c r="R521" s="262"/>
      <c r="S521" s="262"/>
      <c r="T521" s="26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64" t="s">
        <v>169</v>
      </c>
      <c r="AU521" s="264" t="s">
        <v>137</v>
      </c>
      <c r="AV521" s="13" t="s">
        <v>82</v>
      </c>
      <c r="AW521" s="13" t="s">
        <v>30</v>
      </c>
      <c r="AX521" s="13" t="s">
        <v>75</v>
      </c>
      <c r="AY521" s="264" t="s">
        <v>159</v>
      </c>
    </row>
    <row r="522" s="14" customFormat="1">
      <c r="A522" s="14"/>
      <c r="B522" s="265"/>
      <c r="C522" s="266"/>
      <c r="D522" s="256" t="s">
        <v>169</v>
      </c>
      <c r="E522" s="267" t="s">
        <v>1</v>
      </c>
      <c r="F522" s="268" t="s">
        <v>352</v>
      </c>
      <c r="G522" s="266"/>
      <c r="H522" s="269">
        <v>1.5</v>
      </c>
      <c r="I522" s="270"/>
      <c r="J522" s="266"/>
      <c r="K522" s="266"/>
      <c r="L522" s="271"/>
      <c r="M522" s="272"/>
      <c r="N522" s="273"/>
      <c r="O522" s="273"/>
      <c r="P522" s="273"/>
      <c r="Q522" s="273"/>
      <c r="R522" s="273"/>
      <c r="S522" s="273"/>
      <c r="T522" s="27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75" t="s">
        <v>169</v>
      </c>
      <c r="AU522" s="275" t="s">
        <v>137</v>
      </c>
      <c r="AV522" s="14" t="s">
        <v>137</v>
      </c>
      <c r="AW522" s="14" t="s">
        <v>30</v>
      </c>
      <c r="AX522" s="14" t="s">
        <v>75</v>
      </c>
      <c r="AY522" s="275" t="s">
        <v>159</v>
      </c>
    </row>
    <row r="523" s="15" customFormat="1">
      <c r="A523" s="15"/>
      <c r="B523" s="276"/>
      <c r="C523" s="277"/>
      <c r="D523" s="256" t="s">
        <v>169</v>
      </c>
      <c r="E523" s="278" t="s">
        <v>1</v>
      </c>
      <c r="F523" s="279" t="s">
        <v>187</v>
      </c>
      <c r="G523" s="277"/>
      <c r="H523" s="280">
        <v>17.5</v>
      </c>
      <c r="I523" s="281"/>
      <c r="J523" s="277"/>
      <c r="K523" s="277"/>
      <c r="L523" s="282"/>
      <c r="M523" s="283"/>
      <c r="N523" s="284"/>
      <c r="O523" s="284"/>
      <c r="P523" s="284"/>
      <c r="Q523" s="284"/>
      <c r="R523" s="284"/>
      <c r="S523" s="284"/>
      <c r="T523" s="28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86" t="s">
        <v>169</v>
      </c>
      <c r="AU523" s="286" t="s">
        <v>137</v>
      </c>
      <c r="AV523" s="15" t="s">
        <v>167</v>
      </c>
      <c r="AW523" s="15" t="s">
        <v>30</v>
      </c>
      <c r="AX523" s="15" t="s">
        <v>82</v>
      </c>
      <c r="AY523" s="286" t="s">
        <v>159</v>
      </c>
    </row>
    <row r="524" s="2" customFormat="1" ht="21.75" customHeight="1">
      <c r="A524" s="40"/>
      <c r="B524" s="41"/>
      <c r="C524" s="241" t="s">
        <v>547</v>
      </c>
      <c r="D524" s="241" t="s">
        <v>163</v>
      </c>
      <c r="E524" s="242" t="s">
        <v>548</v>
      </c>
      <c r="F524" s="243" t="s">
        <v>549</v>
      </c>
      <c r="G524" s="244" t="s">
        <v>181</v>
      </c>
      <c r="H524" s="245">
        <v>26</v>
      </c>
      <c r="I524" s="246"/>
      <c r="J524" s="247">
        <f>ROUND(I524*H524,2)</f>
        <v>0</v>
      </c>
      <c r="K524" s="248"/>
      <c r="L524" s="43"/>
      <c r="M524" s="249" t="s">
        <v>1</v>
      </c>
      <c r="N524" s="250" t="s">
        <v>41</v>
      </c>
      <c r="O524" s="93"/>
      <c r="P524" s="251">
        <f>O524*H524</f>
        <v>0</v>
      </c>
      <c r="Q524" s="251">
        <v>0.00097999999999999997</v>
      </c>
      <c r="R524" s="251">
        <f>Q524*H524</f>
        <v>0.025479999999999999</v>
      </c>
      <c r="S524" s="251">
        <v>0</v>
      </c>
      <c r="T524" s="252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53" t="s">
        <v>324</v>
      </c>
      <c r="AT524" s="253" t="s">
        <v>163</v>
      </c>
      <c r="AU524" s="253" t="s">
        <v>137</v>
      </c>
      <c r="AY524" s="17" t="s">
        <v>159</v>
      </c>
      <c r="BE524" s="141">
        <f>IF(N524="základní",J524,0)</f>
        <v>0</v>
      </c>
      <c r="BF524" s="141">
        <f>IF(N524="snížená",J524,0)</f>
        <v>0</v>
      </c>
      <c r="BG524" s="141">
        <f>IF(N524="zákl. přenesená",J524,0)</f>
        <v>0</v>
      </c>
      <c r="BH524" s="141">
        <f>IF(N524="sníž. přenesená",J524,0)</f>
        <v>0</v>
      </c>
      <c r="BI524" s="141">
        <f>IF(N524="nulová",J524,0)</f>
        <v>0</v>
      </c>
      <c r="BJ524" s="17" t="s">
        <v>137</v>
      </c>
      <c r="BK524" s="141">
        <f>ROUND(I524*H524,2)</f>
        <v>0</v>
      </c>
      <c r="BL524" s="17" t="s">
        <v>324</v>
      </c>
      <c r="BM524" s="253" t="s">
        <v>550</v>
      </c>
    </row>
    <row r="525" s="13" customFormat="1">
      <c r="A525" s="13"/>
      <c r="B525" s="254"/>
      <c r="C525" s="255"/>
      <c r="D525" s="256" t="s">
        <v>169</v>
      </c>
      <c r="E525" s="257" t="s">
        <v>1</v>
      </c>
      <c r="F525" s="258" t="s">
        <v>551</v>
      </c>
      <c r="G525" s="255"/>
      <c r="H525" s="257" t="s">
        <v>1</v>
      </c>
      <c r="I525" s="259"/>
      <c r="J525" s="255"/>
      <c r="K525" s="255"/>
      <c r="L525" s="260"/>
      <c r="M525" s="261"/>
      <c r="N525" s="262"/>
      <c r="O525" s="262"/>
      <c r="P525" s="262"/>
      <c r="Q525" s="262"/>
      <c r="R525" s="262"/>
      <c r="S525" s="262"/>
      <c r="T525" s="26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4" t="s">
        <v>169</v>
      </c>
      <c r="AU525" s="264" t="s">
        <v>137</v>
      </c>
      <c r="AV525" s="13" t="s">
        <v>82</v>
      </c>
      <c r="AW525" s="13" t="s">
        <v>30</v>
      </c>
      <c r="AX525" s="13" t="s">
        <v>75</v>
      </c>
      <c r="AY525" s="264" t="s">
        <v>159</v>
      </c>
    </row>
    <row r="526" s="14" customFormat="1">
      <c r="A526" s="14"/>
      <c r="B526" s="265"/>
      <c r="C526" s="266"/>
      <c r="D526" s="256" t="s">
        <v>169</v>
      </c>
      <c r="E526" s="267" t="s">
        <v>1</v>
      </c>
      <c r="F526" s="268" t="s">
        <v>552</v>
      </c>
      <c r="G526" s="266"/>
      <c r="H526" s="269">
        <v>11</v>
      </c>
      <c r="I526" s="270"/>
      <c r="J526" s="266"/>
      <c r="K526" s="266"/>
      <c r="L526" s="271"/>
      <c r="M526" s="272"/>
      <c r="N526" s="273"/>
      <c r="O526" s="273"/>
      <c r="P526" s="273"/>
      <c r="Q526" s="273"/>
      <c r="R526" s="273"/>
      <c r="S526" s="273"/>
      <c r="T526" s="27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75" t="s">
        <v>169</v>
      </c>
      <c r="AU526" s="275" t="s">
        <v>137</v>
      </c>
      <c r="AV526" s="14" t="s">
        <v>137</v>
      </c>
      <c r="AW526" s="14" t="s">
        <v>30</v>
      </c>
      <c r="AX526" s="14" t="s">
        <v>75</v>
      </c>
      <c r="AY526" s="275" t="s">
        <v>159</v>
      </c>
    </row>
    <row r="527" s="13" customFormat="1">
      <c r="A527" s="13"/>
      <c r="B527" s="254"/>
      <c r="C527" s="255"/>
      <c r="D527" s="256" t="s">
        <v>169</v>
      </c>
      <c r="E527" s="257" t="s">
        <v>1</v>
      </c>
      <c r="F527" s="258" t="s">
        <v>553</v>
      </c>
      <c r="G527" s="255"/>
      <c r="H527" s="257" t="s">
        <v>1</v>
      </c>
      <c r="I527" s="259"/>
      <c r="J527" s="255"/>
      <c r="K527" s="255"/>
      <c r="L527" s="260"/>
      <c r="M527" s="261"/>
      <c r="N527" s="262"/>
      <c r="O527" s="262"/>
      <c r="P527" s="262"/>
      <c r="Q527" s="262"/>
      <c r="R527" s="262"/>
      <c r="S527" s="262"/>
      <c r="T527" s="26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64" t="s">
        <v>169</v>
      </c>
      <c r="AU527" s="264" t="s">
        <v>137</v>
      </c>
      <c r="AV527" s="13" t="s">
        <v>82</v>
      </c>
      <c r="AW527" s="13" t="s">
        <v>30</v>
      </c>
      <c r="AX527" s="13" t="s">
        <v>75</v>
      </c>
      <c r="AY527" s="264" t="s">
        <v>159</v>
      </c>
    </row>
    <row r="528" s="14" customFormat="1">
      <c r="A528" s="14"/>
      <c r="B528" s="265"/>
      <c r="C528" s="266"/>
      <c r="D528" s="256" t="s">
        <v>169</v>
      </c>
      <c r="E528" s="267" t="s">
        <v>1</v>
      </c>
      <c r="F528" s="268" t="s">
        <v>137</v>
      </c>
      <c r="G528" s="266"/>
      <c r="H528" s="269">
        <v>2</v>
      </c>
      <c r="I528" s="270"/>
      <c r="J528" s="266"/>
      <c r="K528" s="266"/>
      <c r="L528" s="271"/>
      <c r="M528" s="272"/>
      <c r="N528" s="273"/>
      <c r="O528" s="273"/>
      <c r="P528" s="273"/>
      <c r="Q528" s="273"/>
      <c r="R528" s="273"/>
      <c r="S528" s="273"/>
      <c r="T528" s="27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75" t="s">
        <v>169</v>
      </c>
      <c r="AU528" s="275" t="s">
        <v>137</v>
      </c>
      <c r="AV528" s="14" t="s">
        <v>137</v>
      </c>
      <c r="AW528" s="14" t="s">
        <v>30</v>
      </c>
      <c r="AX528" s="14" t="s">
        <v>75</v>
      </c>
      <c r="AY528" s="275" t="s">
        <v>159</v>
      </c>
    </row>
    <row r="529" s="13" customFormat="1">
      <c r="A529" s="13"/>
      <c r="B529" s="254"/>
      <c r="C529" s="255"/>
      <c r="D529" s="256" t="s">
        <v>169</v>
      </c>
      <c r="E529" s="257" t="s">
        <v>1</v>
      </c>
      <c r="F529" s="258" t="s">
        <v>554</v>
      </c>
      <c r="G529" s="255"/>
      <c r="H529" s="257" t="s">
        <v>1</v>
      </c>
      <c r="I529" s="259"/>
      <c r="J529" s="255"/>
      <c r="K529" s="255"/>
      <c r="L529" s="260"/>
      <c r="M529" s="261"/>
      <c r="N529" s="262"/>
      <c r="O529" s="262"/>
      <c r="P529" s="262"/>
      <c r="Q529" s="262"/>
      <c r="R529" s="262"/>
      <c r="S529" s="262"/>
      <c r="T529" s="26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64" t="s">
        <v>169</v>
      </c>
      <c r="AU529" s="264" t="s">
        <v>137</v>
      </c>
      <c r="AV529" s="13" t="s">
        <v>82</v>
      </c>
      <c r="AW529" s="13" t="s">
        <v>30</v>
      </c>
      <c r="AX529" s="13" t="s">
        <v>75</v>
      </c>
      <c r="AY529" s="264" t="s">
        <v>159</v>
      </c>
    </row>
    <row r="530" s="14" customFormat="1">
      <c r="A530" s="14"/>
      <c r="B530" s="265"/>
      <c r="C530" s="266"/>
      <c r="D530" s="256" t="s">
        <v>169</v>
      </c>
      <c r="E530" s="267" t="s">
        <v>1</v>
      </c>
      <c r="F530" s="268" t="s">
        <v>555</v>
      </c>
      <c r="G530" s="266"/>
      <c r="H530" s="269">
        <v>13</v>
      </c>
      <c r="I530" s="270"/>
      <c r="J530" s="266"/>
      <c r="K530" s="266"/>
      <c r="L530" s="271"/>
      <c r="M530" s="272"/>
      <c r="N530" s="273"/>
      <c r="O530" s="273"/>
      <c r="P530" s="273"/>
      <c r="Q530" s="273"/>
      <c r="R530" s="273"/>
      <c r="S530" s="273"/>
      <c r="T530" s="27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75" t="s">
        <v>169</v>
      </c>
      <c r="AU530" s="275" t="s">
        <v>137</v>
      </c>
      <c r="AV530" s="14" t="s">
        <v>137</v>
      </c>
      <c r="AW530" s="14" t="s">
        <v>30</v>
      </c>
      <c r="AX530" s="14" t="s">
        <v>75</v>
      </c>
      <c r="AY530" s="275" t="s">
        <v>159</v>
      </c>
    </row>
    <row r="531" s="15" customFormat="1">
      <c r="A531" s="15"/>
      <c r="B531" s="276"/>
      <c r="C531" s="277"/>
      <c r="D531" s="256" t="s">
        <v>169</v>
      </c>
      <c r="E531" s="278" t="s">
        <v>1</v>
      </c>
      <c r="F531" s="279" t="s">
        <v>187</v>
      </c>
      <c r="G531" s="277"/>
      <c r="H531" s="280">
        <v>26</v>
      </c>
      <c r="I531" s="281"/>
      <c r="J531" s="277"/>
      <c r="K531" s="277"/>
      <c r="L531" s="282"/>
      <c r="M531" s="283"/>
      <c r="N531" s="284"/>
      <c r="O531" s="284"/>
      <c r="P531" s="284"/>
      <c r="Q531" s="284"/>
      <c r="R531" s="284"/>
      <c r="S531" s="284"/>
      <c r="T531" s="285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86" t="s">
        <v>169</v>
      </c>
      <c r="AU531" s="286" t="s">
        <v>137</v>
      </c>
      <c r="AV531" s="15" t="s">
        <v>167</v>
      </c>
      <c r="AW531" s="15" t="s">
        <v>30</v>
      </c>
      <c r="AX531" s="15" t="s">
        <v>82</v>
      </c>
      <c r="AY531" s="286" t="s">
        <v>159</v>
      </c>
    </row>
    <row r="532" s="2" customFormat="1" ht="21.75" customHeight="1">
      <c r="A532" s="40"/>
      <c r="B532" s="41"/>
      <c r="C532" s="241" t="s">
        <v>556</v>
      </c>
      <c r="D532" s="241" t="s">
        <v>163</v>
      </c>
      <c r="E532" s="242" t="s">
        <v>557</v>
      </c>
      <c r="F532" s="243" t="s">
        <v>558</v>
      </c>
      <c r="G532" s="244" t="s">
        <v>559</v>
      </c>
      <c r="H532" s="245">
        <v>1</v>
      </c>
      <c r="I532" s="246"/>
      <c r="J532" s="247">
        <f>ROUND(I532*H532,2)</f>
        <v>0</v>
      </c>
      <c r="K532" s="248"/>
      <c r="L532" s="43"/>
      <c r="M532" s="249" t="s">
        <v>1</v>
      </c>
      <c r="N532" s="250" t="s">
        <v>41</v>
      </c>
      <c r="O532" s="93"/>
      <c r="P532" s="251">
        <f>O532*H532</f>
        <v>0</v>
      </c>
      <c r="Q532" s="251">
        <v>0</v>
      </c>
      <c r="R532" s="251">
        <f>Q532*H532</f>
        <v>0</v>
      </c>
      <c r="S532" s="251">
        <v>0</v>
      </c>
      <c r="T532" s="252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53" t="s">
        <v>324</v>
      </c>
      <c r="AT532" s="253" t="s">
        <v>163</v>
      </c>
      <c r="AU532" s="253" t="s">
        <v>137</v>
      </c>
      <c r="AY532" s="17" t="s">
        <v>159</v>
      </c>
      <c r="BE532" s="141">
        <f>IF(N532="základní",J532,0)</f>
        <v>0</v>
      </c>
      <c r="BF532" s="141">
        <f>IF(N532="snížená",J532,0)</f>
        <v>0</v>
      </c>
      <c r="BG532" s="141">
        <f>IF(N532="zákl. přenesená",J532,0)</f>
        <v>0</v>
      </c>
      <c r="BH532" s="141">
        <f>IF(N532="sníž. přenesená",J532,0)</f>
        <v>0</v>
      </c>
      <c r="BI532" s="141">
        <f>IF(N532="nulová",J532,0)</f>
        <v>0</v>
      </c>
      <c r="BJ532" s="17" t="s">
        <v>137</v>
      </c>
      <c r="BK532" s="141">
        <f>ROUND(I532*H532,2)</f>
        <v>0</v>
      </c>
      <c r="BL532" s="17" t="s">
        <v>324</v>
      </c>
      <c r="BM532" s="253" t="s">
        <v>560</v>
      </c>
    </row>
    <row r="533" s="2" customFormat="1" ht="21.75" customHeight="1">
      <c r="A533" s="40"/>
      <c r="B533" s="41"/>
      <c r="C533" s="241" t="s">
        <v>561</v>
      </c>
      <c r="D533" s="241" t="s">
        <v>163</v>
      </c>
      <c r="E533" s="242" t="s">
        <v>562</v>
      </c>
      <c r="F533" s="243" t="s">
        <v>563</v>
      </c>
      <c r="G533" s="244" t="s">
        <v>559</v>
      </c>
      <c r="H533" s="245">
        <v>1</v>
      </c>
      <c r="I533" s="246"/>
      <c r="J533" s="247">
        <f>ROUND(I533*H533,2)</f>
        <v>0</v>
      </c>
      <c r="K533" s="248"/>
      <c r="L533" s="43"/>
      <c r="M533" s="249" t="s">
        <v>1</v>
      </c>
      <c r="N533" s="250" t="s">
        <v>41</v>
      </c>
      <c r="O533" s="93"/>
      <c r="P533" s="251">
        <f>O533*H533</f>
        <v>0</v>
      </c>
      <c r="Q533" s="251">
        <v>0</v>
      </c>
      <c r="R533" s="251">
        <f>Q533*H533</f>
        <v>0</v>
      </c>
      <c r="S533" s="251">
        <v>0</v>
      </c>
      <c r="T533" s="252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53" t="s">
        <v>324</v>
      </c>
      <c r="AT533" s="253" t="s">
        <v>163</v>
      </c>
      <c r="AU533" s="253" t="s">
        <v>137</v>
      </c>
      <c r="AY533" s="17" t="s">
        <v>159</v>
      </c>
      <c r="BE533" s="141">
        <f>IF(N533="základní",J533,0)</f>
        <v>0</v>
      </c>
      <c r="BF533" s="141">
        <f>IF(N533="snížená",J533,0)</f>
        <v>0</v>
      </c>
      <c r="BG533" s="141">
        <f>IF(N533="zákl. přenesená",J533,0)</f>
        <v>0</v>
      </c>
      <c r="BH533" s="141">
        <f>IF(N533="sníž. přenesená",J533,0)</f>
        <v>0</v>
      </c>
      <c r="BI533" s="141">
        <f>IF(N533="nulová",J533,0)</f>
        <v>0</v>
      </c>
      <c r="BJ533" s="17" t="s">
        <v>137</v>
      </c>
      <c r="BK533" s="141">
        <f>ROUND(I533*H533,2)</f>
        <v>0</v>
      </c>
      <c r="BL533" s="17" t="s">
        <v>324</v>
      </c>
      <c r="BM533" s="253" t="s">
        <v>564</v>
      </c>
    </row>
    <row r="534" s="2" customFormat="1" ht="33" customHeight="1">
      <c r="A534" s="40"/>
      <c r="B534" s="41"/>
      <c r="C534" s="241" t="s">
        <v>565</v>
      </c>
      <c r="D534" s="241" t="s">
        <v>163</v>
      </c>
      <c r="E534" s="242" t="s">
        <v>566</v>
      </c>
      <c r="F534" s="243" t="s">
        <v>567</v>
      </c>
      <c r="G534" s="244" t="s">
        <v>181</v>
      </c>
      <c r="H534" s="245">
        <v>26</v>
      </c>
      <c r="I534" s="246"/>
      <c r="J534" s="247">
        <f>ROUND(I534*H534,2)</f>
        <v>0</v>
      </c>
      <c r="K534" s="248"/>
      <c r="L534" s="43"/>
      <c r="M534" s="249" t="s">
        <v>1</v>
      </c>
      <c r="N534" s="250" t="s">
        <v>41</v>
      </c>
      <c r="O534" s="93"/>
      <c r="P534" s="251">
        <f>O534*H534</f>
        <v>0</v>
      </c>
      <c r="Q534" s="251">
        <v>4.0000000000000003E-05</v>
      </c>
      <c r="R534" s="251">
        <f>Q534*H534</f>
        <v>0.0010400000000000001</v>
      </c>
      <c r="S534" s="251">
        <v>0</v>
      </c>
      <c r="T534" s="252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53" t="s">
        <v>324</v>
      </c>
      <c r="AT534" s="253" t="s">
        <v>163</v>
      </c>
      <c r="AU534" s="253" t="s">
        <v>137</v>
      </c>
      <c r="AY534" s="17" t="s">
        <v>159</v>
      </c>
      <c r="BE534" s="141">
        <f>IF(N534="základní",J534,0)</f>
        <v>0</v>
      </c>
      <c r="BF534" s="141">
        <f>IF(N534="snížená",J534,0)</f>
        <v>0</v>
      </c>
      <c r="BG534" s="141">
        <f>IF(N534="zákl. přenesená",J534,0)</f>
        <v>0</v>
      </c>
      <c r="BH534" s="141">
        <f>IF(N534="sníž. přenesená",J534,0)</f>
        <v>0</v>
      </c>
      <c r="BI534" s="141">
        <f>IF(N534="nulová",J534,0)</f>
        <v>0</v>
      </c>
      <c r="BJ534" s="17" t="s">
        <v>137</v>
      </c>
      <c r="BK534" s="141">
        <f>ROUND(I534*H534,2)</f>
        <v>0</v>
      </c>
      <c r="BL534" s="17" t="s">
        <v>324</v>
      </c>
      <c r="BM534" s="253" t="s">
        <v>568</v>
      </c>
    </row>
    <row r="535" s="13" customFormat="1">
      <c r="A535" s="13"/>
      <c r="B535" s="254"/>
      <c r="C535" s="255"/>
      <c r="D535" s="256" t="s">
        <v>169</v>
      </c>
      <c r="E535" s="257" t="s">
        <v>1</v>
      </c>
      <c r="F535" s="258" t="s">
        <v>551</v>
      </c>
      <c r="G535" s="255"/>
      <c r="H535" s="257" t="s">
        <v>1</v>
      </c>
      <c r="I535" s="259"/>
      <c r="J535" s="255"/>
      <c r="K535" s="255"/>
      <c r="L535" s="260"/>
      <c r="M535" s="261"/>
      <c r="N535" s="262"/>
      <c r="O535" s="262"/>
      <c r="P535" s="262"/>
      <c r="Q535" s="262"/>
      <c r="R535" s="262"/>
      <c r="S535" s="262"/>
      <c r="T535" s="26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64" t="s">
        <v>169</v>
      </c>
      <c r="AU535" s="264" t="s">
        <v>137</v>
      </c>
      <c r="AV535" s="13" t="s">
        <v>82</v>
      </c>
      <c r="AW535" s="13" t="s">
        <v>30</v>
      </c>
      <c r="AX535" s="13" t="s">
        <v>75</v>
      </c>
      <c r="AY535" s="264" t="s">
        <v>159</v>
      </c>
    </row>
    <row r="536" s="14" customFormat="1">
      <c r="A536" s="14"/>
      <c r="B536" s="265"/>
      <c r="C536" s="266"/>
      <c r="D536" s="256" t="s">
        <v>169</v>
      </c>
      <c r="E536" s="267" t="s">
        <v>1</v>
      </c>
      <c r="F536" s="268" t="s">
        <v>552</v>
      </c>
      <c r="G536" s="266"/>
      <c r="H536" s="269">
        <v>11</v>
      </c>
      <c r="I536" s="270"/>
      <c r="J536" s="266"/>
      <c r="K536" s="266"/>
      <c r="L536" s="271"/>
      <c r="M536" s="272"/>
      <c r="N536" s="273"/>
      <c r="O536" s="273"/>
      <c r="P536" s="273"/>
      <c r="Q536" s="273"/>
      <c r="R536" s="273"/>
      <c r="S536" s="273"/>
      <c r="T536" s="27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75" t="s">
        <v>169</v>
      </c>
      <c r="AU536" s="275" t="s">
        <v>137</v>
      </c>
      <c r="AV536" s="14" t="s">
        <v>137</v>
      </c>
      <c r="AW536" s="14" t="s">
        <v>30</v>
      </c>
      <c r="AX536" s="14" t="s">
        <v>75</v>
      </c>
      <c r="AY536" s="275" t="s">
        <v>159</v>
      </c>
    </row>
    <row r="537" s="13" customFormat="1">
      <c r="A537" s="13"/>
      <c r="B537" s="254"/>
      <c r="C537" s="255"/>
      <c r="D537" s="256" t="s">
        <v>169</v>
      </c>
      <c r="E537" s="257" t="s">
        <v>1</v>
      </c>
      <c r="F537" s="258" t="s">
        <v>553</v>
      </c>
      <c r="G537" s="255"/>
      <c r="H537" s="257" t="s">
        <v>1</v>
      </c>
      <c r="I537" s="259"/>
      <c r="J537" s="255"/>
      <c r="K537" s="255"/>
      <c r="L537" s="260"/>
      <c r="M537" s="261"/>
      <c r="N537" s="262"/>
      <c r="O537" s="262"/>
      <c r="P537" s="262"/>
      <c r="Q537" s="262"/>
      <c r="R537" s="262"/>
      <c r="S537" s="262"/>
      <c r="T537" s="26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64" t="s">
        <v>169</v>
      </c>
      <c r="AU537" s="264" t="s">
        <v>137</v>
      </c>
      <c r="AV537" s="13" t="s">
        <v>82</v>
      </c>
      <c r="AW537" s="13" t="s">
        <v>30</v>
      </c>
      <c r="AX537" s="13" t="s">
        <v>75</v>
      </c>
      <c r="AY537" s="264" t="s">
        <v>159</v>
      </c>
    </row>
    <row r="538" s="14" customFormat="1">
      <c r="A538" s="14"/>
      <c r="B538" s="265"/>
      <c r="C538" s="266"/>
      <c r="D538" s="256" t="s">
        <v>169</v>
      </c>
      <c r="E538" s="267" t="s">
        <v>1</v>
      </c>
      <c r="F538" s="268" t="s">
        <v>137</v>
      </c>
      <c r="G538" s="266"/>
      <c r="H538" s="269">
        <v>2</v>
      </c>
      <c r="I538" s="270"/>
      <c r="J538" s="266"/>
      <c r="K538" s="266"/>
      <c r="L538" s="271"/>
      <c r="M538" s="272"/>
      <c r="N538" s="273"/>
      <c r="O538" s="273"/>
      <c r="P538" s="273"/>
      <c r="Q538" s="273"/>
      <c r="R538" s="273"/>
      <c r="S538" s="273"/>
      <c r="T538" s="27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75" t="s">
        <v>169</v>
      </c>
      <c r="AU538" s="275" t="s">
        <v>137</v>
      </c>
      <c r="AV538" s="14" t="s">
        <v>137</v>
      </c>
      <c r="AW538" s="14" t="s">
        <v>30</v>
      </c>
      <c r="AX538" s="14" t="s">
        <v>75</v>
      </c>
      <c r="AY538" s="275" t="s">
        <v>159</v>
      </c>
    </row>
    <row r="539" s="13" customFormat="1">
      <c r="A539" s="13"/>
      <c r="B539" s="254"/>
      <c r="C539" s="255"/>
      <c r="D539" s="256" t="s">
        <v>169</v>
      </c>
      <c r="E539" s="257" t="s">
        <v>1</v>
      </c>
      <c r="F539" s="258" t="s">
        <v>554</v>
      </c>
      <c r="G539" s="255"/>
      <c r="H539" s="257" t="s">
        <v>1</v>
      </c>
      <c r="I539" s="259"/>
      <c r="J539" s="255"/>
      <c r="K539" s="255"/>
      <c r="L539" s="260"/>
      <c r="M539" s="261"/>
      <c r="N539" s="262"/>
      <c r="O539" s="262"/>
      <c r="P539" s="262"/>
      <c r="Q539" s="262"/>
      <c r="R539" s="262"/>
      <c r="S539" s="262"/>
      <c r="T539" s="26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64" t="s">
        <v>169</v>
      </c>
      <c r="AU539" s="264" t="s">
        <v>137</v>
      </c>
      <c r="AV539" s="13" t="s">
        <v>82</v>
      </c>
      <c r="AW539" s="13" t="s">
        <v>30</v>
      </c>
      <c r="AX539" s="13" t="s">
        <v>75</v>
      </c>
      <c r="AY539" s="264" t="s">
        <v>159</v>
      </c>
    </row>
    <row r="540" s="14" customFormat="1">
      <c r="A540" s="14"/>
      <c r="B540" s="265"/>
      <c r="C540" s="266"/>
      <c r="D540" s="256" t="s">
        <v>169</v>
      </c>
      <c r="E540" s="267" t="s">
        <v>1</v>
      </c>
      <c r="F540" s="268" t="s">
        <v>555</v>
      </c>
      <c r="G540" s="266"/>
      <c r="H540" s="269">
        <v>13</v>
      </c>
      <c r="I540" s="270"/>
      <c r="J540" s="266"/>
      <c r="K540" s="266"/>
      <c r="L540" s="271"/>
      <c r="M540" s="272"/>
      <c r="N540" s="273"/>
      <c r="O540" s="273"/>
      <c r="P540" s="273"/>
      <c r="Q540" s="273"/>
      <c r="R540" s="273"/>
      <c r="S540" s="273"/>
      <c r="T540" s="27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75" t="s">
        <v>169</v>
      </c>
      <c r="AU540" s="275" t="s">
        <v>137</v>
      </c>
      <c r="AV540" s="14" t="s">
        <v>137</v>
      </c>
      <c r="AW540" s="14" t="s">
        <v>30</v>
      </c>
      <c r="AX540" s="14" t="s">
        <v>75</v>
      </c>
      <c r="AY540" s="275" t="s">
        <v>159</v>
      </c>
    </row>
    <row r="541" s="15" customFormat="1">
      <c r="A541" s="15"/>
      <c r="B541" s="276"/>
      <c r="C541" s="277"/>
      <c r="D541" s="256" t="s">
        <v>169</v>
      </c>
      <c r="E541" s="278" t="s">
        <v>1</v>
      </c>
      <c r="F541" s="279" t="s">
        <v>187</v>
      </c>
      <c r="G541" s="277"/>
      <c r="H541" s="280">
        <v>26</v>
      </c>
      <c r="I541" s="281"/>
      <c r="J541" s="277"/>
      <c r="K541" s="277"/>
      <c r="L541" s="282"/>
      <c r="M541" s="283"/>
      <c r="N541" s="284"/>
      <c r="O541" s="284"/>
      <c r="P541" s="284"/>
      <c r="Q541" s="284"/>
      <c r="R541" s="284"/>
      <c r="S541" s="284"/>
      <c r="T541" s="285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86" t="s">
        <v>169</v>
      </c>
      <c r="AU541" s="286" t="s">
        <v>137</v>
      </c>
      <c r="AV541" s="15" t="s">
        <v>167</v>
      </c>
      <c r="AW541" s="15" t="s">
        <v>30</v>
      </c>
      <c r="AX541" s="15" t="s">
        <v>82</v>
      </c>
      <c r="AY541" s="286" t="s">
        <v>159</v>
      </c>
    </row>
    <row r="542" s="2" customFormat="1" ht="16.5" customHeight="1">
      <c r="A542" s="40"/>
      <c r="B542" s="41"/>
      <c r="C542" s="241" t="s">
        <v>569</v>
      </c>
      <c r="D542" s="241" t="s">
        <v>163</v>
      </c>
      <c r="E542" s="242" t="s">
        <v>570</v>
      </c>
      <c r="F542" s="243" t="s">
        <v>571</v>
      </c>
      <c r="G542" s="244" t="s">
        <v>181</v>
      </c>
      <c r="H542" s="245">
        <v>14.5</v>
      </c>
      <c r="I542" s="246"/>
      <c r="J542" s="247">
        <f>ROUND(I542*H542,2)</f>
        <v>0</v>
      </c>
      <c r="K542" s="248"/>
      <c r="L542" s="43"/>
      <c r="M542" s="249" t="s">
        <v>1</v>
      </c>
      <c r="N542" s="250" t="s">
        <v>41</v>
      </c>
      <c r="O542" s="93"/>
      <c r="P542" s="251">
        <f>O542*H542</f>
        <v>0</v>
      </c>
      <c r="Q542" s="251">
        <v>0</v>
      </c>
      <c r="R542" s="251">
        <f>Q542*H542</f>
        <v>0</v>
      </c>
      <c r="S542" s="251">
        <v>0.00023000000000000001</v>
      </c>
      <c r="T542" s="252">
        <f>S542*H542</f>
        <v>0.0033350000000000003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53" t="s">
        <v>324</v>
      </c>
      <c r="AT542" s="253" t="s">
        <v>163</v>
      </c>
      <c r="AU542" s="253" t="s">
        <v>137</v>
      </c>
      <c r="AY542" s="17" t="s">
        <v>159</v>
      </c>
      <c r="BE542" s="141">
        <f>IF(N542="základní",J542,0)</f>
        <v>0</v>
      </c>
      <c r="BF542" s="141">
        <f>IF(N542="snížená",J542,0)</f>
        <v>0</v>
      </c>
      <c r="BG542" s="141">
        <f>IF(N542="zákl. přenesená",J542,0)</f>
        <v>0</v>
      </c>
      <c r="BH542" s="141">
        <f>IF(N542="sníž. přenesená",J542,0)</f>
        <v>0</v>
      </c>
      <c r="BI542" s="141">
        <f>IF(N542="nulová",J542,0)</f>
        <v>0</v>
      </c>
      <c r="BJ542" s="17" t="s">
        <v>137</v>
      </c>
      <c r="BK542" s="141">
        <f>ROUND(I542*H542,2)</f>
        <v>0</v>
      </c>
      <c r="BL542" s="17" t="s">
        <v>324</v>
      </c>
      <c r="BM542" s="253" t="s">
        <v>572</v>
      </c>
    </row>
    <row r="543" s="14" customFormat="1">
      <c r="A543" s="14"/>
      <c r="B543" s="265"/>
      <c r="C543" s="266"/>
      <c r="D543" s="256" t="s">
        <v>169</v>
      </c>
      <c r="E543" s="267" t="s">
        <v>1</v>
      </c>
      <c r="F543" s="268" t="s">
        <v>573</v>
      </c>
      <c r="G543" s="266"/>
      <c r="H543" s="269">
        <v>14.5</v>
      </c>
      <c r="I543" s="270"/>
      <c r="J543" s="266"/>
      <c r="K543" s="266"/>
      <c r="L543" s="271"/>
      <c r="M543" s="272"/>
      <c r="N543" s="273"/>
      <c r="O543" s="273"/>
      <c r="P543" s="273"/>
      <c r="Q543" s="273"/>
      <c r="R543" s="273"/>
      <c r="S543" s="273"/>
      <c r="T543" s="27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75" t="s">
        <v>169</v>
      </c>
      <c r="AU543" s="275" t="s">
        <v>137</v>
      </c>
      <c r="AV543" s="14" t="s">
        <v>137</v>
      </c>
      <c r="AW543" s="14" t="s">
        <v>30</v>
      </c>
      <c r="AX543" s="14" t="s">
        <v>82</v>
      </c>
      <c r="AY543" s="275" t="s">
        <v>159</v>
      </c>
    </row>
    <row r="544" s="2" customFormat="1" ht="16.5" customHeight="1">
      <c r="A544" s="40"/>
      <c r="B544" s="41"/>
      <c r="C544" s="241" t="s">
        <v>574</v>
      </c>
      <c r="D544" s="241" t="s">
        <v>163</v>
      </c>
      <c r="E544" s="242" t="s">
        <v>575</v>
      </c>
      <c r="F544" s="243" t="s">
        <v>576</v>
      </c>
      <c r="G544" s="244" t="s">
        <v>267</v>
      </c>
      <c r="H544" s="245">
        <v>9</v>
      </c>
      <c r="I544" s="246"/>
      <c r="J544" s="247">
        <f>ROUND(I544*H544,2)</f>
        <v>0</v>
      </c>
      <c r="K544" s="248"/>
      <c r="L544" s="43"/>
      <c r="M544" s="249" t="s">
        <v>1</v>
      </c>
      <c r="N544" s="250" t="s">
        <v>41</v>
      </c>
      <c r="O544" s="93"/>
      <c r="P544" s="251">
        <f>O544*H544</f>
        <v>0</v>
      </c>
      <c r="Q544" s="251">
        <v>0</v>
      </c>
      <c r="R544" s="251">
        <f>Q544*H544</f>
        <v>0</v>
      </c>
      <c r="S544" s="251">
        <v>0</v>
      </c>
      <c r="T544" s="252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53" t="s">
        <v>324</v>
      </c>
      <c r="AT544" s="253" t="s">
        <v>163</v>
      </c>
      <c r="AU544" s="253" t="s">
        <v>137</v>
      </c>
      <c r="AY544" s="17" t="s">
        <v>159</v>
      </c>
      <c r="BE544" s="141">
        <f>IF(N544="základní",J544,0)</f>
        <v>0</v>
      </c>
      <c r="BF544" s="141">
        <f>IF(N544="snížená",J544,0)</f>
        <v>0</v>
      </c>
      <c r="BG544" s="141">
        <f>IF(N544="zákl. přenesená",J544,0)</f>
        <v>0</v>
      </c>
      <c r="BH544" s="141">
        <f>IF(N544="sníž. přenesená",J544,0)</f>
        <v>0</v>
      </c>
      <c r="BI544" s="141">
        <f>IF(N544="nulová",J544,0)</f>
        <v>0</v>
      </c>
      <c r="BJ544" s="17" t="s">
        <v>137</v>
      </c>
      <c r="BK544" s="141">
        <f>ROUND(I544*H544,2)</f>
        <v>0</v>
      </c>
      <c r="BL544" s="17" t="s">
        <v>324</v>
      </c>
      <c r="BM544" s="253" t="s">
        <v>577</v>
      </c>
    </row>
    <row r="545" s="13" customFormat="1">
      <c r="A545" s="13"/>
      <c r="B545" s="254"/>
      <c r="C545" s="255"/>
      <c r="D545" s="256" t="s">
        <v>169</v>
      </c>
      <c r="E545" s="257" t="s">
        <v>1</v>
      </c>
      <c r="F545" s="258" t="s">
        <v>578</v>
      </c>
      <c r="G545" s="255"/>
      <c r="H545" s="257" t="s">
        <v>1</v>
      </c>
      <c r="I545" s="259"/>
      <c r="J545" s="255"/>
      <c r="K545" s="255"/>
      <c r="L545" s="260"/>
      <c r="M545" s="261"/>
      <c r="N545" s="262"/>
      <c r="O545" s="262"/>
      <c r="P545" s="262"/>
      <c r="Q545" s="262"/>
      <c r="R545" s="262"/>
      <c r="S545" s="262"/>
      <c r="T545" s="26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64" t="s">
        <v>169</v>
      </c>
      <c r="AU545" s="264" t="s">
        <v>137</v>
      </c>
      <c r="AV545" s="13" t="s">
        <v>82</v>
      </c>
      <c r="AW545" s="13" t="s">
        <v>30</v>
      </c>
      <c r="AX545" s="13" t="s">
        <v>75</v>
      </c>
      <c r="AY545" s="264" t="s">
        <v>159</v>
      </c>
    </row>
    <row r="546" s="14" customFormat="1">
      <c r="A546" s="14"/>
      <c r="B546" s="265"/>
      <c r="C546" s="266"/>
      <c r="D546" s="256" t="s">
        <v>169</v>
      </c>
      <c r="E546" s="267" t="s">
        <v>1</v>
      </c>
      <c r="F546" s="268" t="s">
        <v>579</v>
      </c>
      <c r="G546" s="266"/>
      <c r="H546" s="269">
        <v>4</v>
      </c>
      <c r="I546" s="270"/>
      <c r="J546" s="266"/>
      <c r="K546" s="266"/>
      <c r="L546" s="271"/>
      <c r="M546" s="272"/>
      <c r="N546" s="273"/>
      <c r="O546" s="273"/>
      <c r="P546" s="273"/>
      <c r="Q546" s="273"/>
      <c r="R546" s="273"/>
      <c r="S546" s="273"/>
      <c r="T546" s="27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75" t="s">
        <v>169</v>
      </c>
      <c r="AU546" s="275" t="s">
        <v>137</v>
      </c>
      <c r="AV546" s="14" t="s">
        <v>137</v>
      </c>
      <c r="AW546" s="14" t="s">
        <v>30</v>
      </c>
      <c r="AX546" s="14" t="s">
        <v>75</v>
      </c>
      <c r="AY546" s="275" t="s">
        <v>159</v>
      </c>
    </row>
    <row r="547" s="13" customFormat="1">
      <c r="A547" s="13"/>
      <c r="B547" s="254"/>
      <c r="C547" s="255"/>
      <c r="D547" s="256" t="s">
        <v>169</v>
      </c>
      <c r="E547" s="257" t="s">
        <v>1</v>
      </c>
      <c r="F547" s="258" t="s">
        <v>203</v>
      </c>
      <c r="G547" s="255"/>
      <c r="H547" s="257" t="s">
        <v>1</v>
      </c>
      <c r="I547" s="259"/>
      <c r="J547" s="255"/>
      <c r="K547" s="255"/>
      <c r="L547" s="260"/>
      <c r="M547" s="261"/>
      <c r="N547" s="262"/>
      <c r="O547" s="262"/>
      <c r="P547" s="262"/>
      <c r="Q547" s="262"/>
      <c r="R547" s="262"/>
      <c r="S547" s="262"/>
      <c r="T547" s="26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64" t="s">
        <v>169</v>
      </c>
      <c r="AU547" s="264" t="s">
        <v>137</v>
      </c>
      <c r="AV547" s="13" t="s">
        <v>82</v>
      </c>
      <c r="AW547" s="13" t="s">
        <v>30</v>
      </c>
      <c r="AX547" s="13" t="s">
        <v>75</v>
      </c>
      <c r="AY547" s="264" t="s">
        <v>159</v>
      </c>
    </row>
    <row r="548" s="14" customFormat="1">
      <c r="A548" s="14"/>
      <c r="B548" s="265"/>
      <c r="C548" s="266"/>
      <c r="D548" s="256" t="s">
        <v>169</v>
      </c>
      <c r="E548" s="267" t="s">
        <v>1</v>
      </c>
      <c r="F548" s="268" t="s">
        <v>82</v>
      </c>
      <c r="G548" s="266"/>
      <c r="H548" s="269">
        <v>1</v>
      </c>
      <c r="I548" s="270"/>
      <c r="J548" s="266"/>
      <c r="K548" s="266"/>
      <c r="L548" s="271"/>
      <c r="M548" s="272"/>
      <c r="N548" s="273"/>
      <c r="O548" s="273"/>
      <c r="P548" s="273"/>
      <c r="Q548" s="273"/>
      <c r="R548" s="273"/>
      <c r="S548" s="273"/>
      <c r="T548" s="274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75" t="s">
        <v>169</v>
      </c>
      <c r="AU548" s="275" t="s">
        <v>137</v>
      </c>
      <c r="AV548" s="14" t="s">
        <v>137</v>
      </c>
      <c r="AW548" s="14" t="s">
        <v>30</v>
      </c>
      <c r="AX548" s="14" t="s">
        <v>75</v>
      </c>
      <c r="AY548" s="275" t="s">
        <v>159</v>
      </c>
    </row>
    <row r="549" s="13" customFormat="1">
      <c r="A549" s="13"/>
      <c r="B549" s="254"/>
      <c r="C549" s="255"/>
      <c r="D549" s="256" t="s">
        <v>169</v>
      </c>
      <c r="E549" s="257" t="s">
        <v>1</v>
      </c>
      <c r="F549" s="258" t="s">
        <v>580</v>
      </c>
      <c r="G549" s="255"/>
      <c r="H549" s="257" t="s">
        <v>1</v>
      </c>
      <c r="I549" s="259"/>
      <c r="J549" s="255"/>
      <c r="K549" s="255"/>
      <c r="L549" s="260"/>
      <c r="M549" s="261"/>
      <c r="N549" s="262"/>
      <c r="O549" s="262"/>
      <c r="P549" s="262"/>
      <c r="Q549" s="262"/>
      <c r="R549" s="262"/>
      <c r="S549" s="262"/>
      <c r="T549" s="26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64" t="s">
        <v>169</v>
      </c>
      <c r="AU549" s="264" t="s">
        <v>137</v>
      </c>
      <c r="AV549" s="13" t="s">
        <v>82</v>
      </c>
      <c r="AW549" s="13" t="s">
        <v>30</v>
      </c>
      <c r="AX549" s="13" t="s">
        <v>75</v>
      </c>
      <c r="AY549" s="264" t="s">
        <v>159</v>
      </c>
    </row>
    <row r="550" s="14" customFormat="1">
      <c r="A550" s="14"/>
      <c r="B550" s="265"/>
      <c r="C550" s="266"/>
      <c r="D550" s="256" t="s">
        <v>169</v>
      </c>
      <c r="E550" s="267" t="s">
        <v>1</v>
      </c>
      <c r="F550" s="268" t="s">
        <v>581</v>
      </c>
      <c r="G550" s="266"/>
      <c r="H550" s="269">
        <v>4</v>
      </c>
      <c r="I550" s="270"/>
      <c r="J550" s="266"/>
      <c r="K550" s="266"/>
      <c r="L550" s="271"/>
      <c r="M550" s="272"/>
      <c r="N550" s="273"/>
      <c r="O550" s="273"/>
      <c r="P550" s="273"/>
      <c r="Q550" s="273"/>
      <c r="R550" s="273"/>
      <c r="S550" s="273"/>
      <c r="T550" s="27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75" t="s">
        <v>169</v>
      </c>
      <c r="AU550" s="275" t="s">
        <v>137</v>
      </c>
      <c r="AV550" s="14" t="s">
        <v>137</v>
      </c>
      <c r="AW550" s="14" t="s">
        <v>30</v>
      </c>
      <c r="AX550" s="14" t="s">
        <v>75</v>
      </c>
      <c r="AY550" s="275" t="s">
        <v>159</v>
      </c>
    </row>
    <row r="551" s="15" customFormat="1">
      <c r="A551" s="15"/>
      <c r="B551" s="276"/>
      <c r="C551" s="277"/>
      <c r="D551" s="256" t="s">
        <v>169</v>
      </c>
      <c r="E551" s="278" t="s">
        <v>1</v>
      </c>
      <c r="F551" s="279" t="s">
        <v>187</v>
      </c>
      <c r="G551" s="277"/>
      <c r="H551" s="280">
        <v>9</v>
      </c>
      <c r="I551" s="281"/>
      <c r="J551" s="277"/>
      <c r="K551" s="277"/>
      <c r="L551" s="282"/>
      <c r="M551" s="283"/>
      <c r="N551" s="284"/>
      <c r="O551" s="284"/>
      <c r="P551" s="284"/>
      <c r="Q551" s="284"/>
      <c r="R551" s="284"/>
      <c r="S551" s="284"/>
      <c r="T551" s="285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86" t="s">
        <v>169</v>
      </c>
      <c r="AU551" s="286" t="s">
        <v>137</v>
      </c>
      <c r="AV551" s="15" t="s">
        <v>167</v>
      </c>
      <c r="AW551" s="15" t="s">
        <v>30</v>
      </c>
      <c r="AX551" s="15" t="s">
        <v>82</v>
      </c>
      <c r="AY551" s="286" t="s">
        <v>159</v>
      </c>
    </row>
    <row r="552" s="2" customFormat="1" ht="21.75" customHeight="1">
      <c r="A552" s="40"/>
      <c r="B552" s="41"/>
      <c r="C552" s="241" t="s">
        <v>582</v>
      </c>
      <c r="D552" s="241" t="s">
        <v>163</v>
      </c>
      <c r="E552" s="242" t="s">
        <v>583</v>
      </c>
      <c r="F552" s="243" t="s">
        <v>584</v>
      </c>
      <c r="G552" s="244" t="s">
        <v>267</v>
      </c>
      <c r="H552" s="245">
        <v>2</v>
      </c>
      <c r="I552" s="246"/>
      <c r="J552" s="247">
        <f>ROUND(I552*H552,2)</f>
        <v>0</v>
      </c>
      <c r="K552" s="248"/>
      <c r="L552" s="43"/>
      <c r="M552" s="249" t="s">
        <v>1</v>
      </c>
      <c r="N552" s="250" t="s">
        <v>41</v>
      </c>
      <c r="O552" s="93"/>
      <c r="P552" s="251">
        <f>O552*H552</f>
        <v>0</v>
      </c>
      <c r="Q552" s="251">
        <v>0</v>
      </c>
      <c r="R552" s="251">
        <f>Q552*H552</f>
        <v>0</v>
      </c>
      <c r="S552" s="251">
        <v>0</v>
      </c>
      <c r="T552" s="252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53" t="s">
        <v>324</v>
      </c>
      <c r="AT552" s="253" t="s">
        <v>163</v>
      </c>
      <c r="AU552" s="253" t="s">
        <v>137</v>
      </c>
      <c r="AY552" s="17" t="s">
        <v>159</v>
      </c>
      <c r="BE552" s="141">
        <f>IF(N552="základní",J552,0)</f>
        <v>0</v>
      </c>
      <c r="BF552" s="141">
        <f>IF(N552="snížená",J552,0)</f>
        <v>0</v>
      </c>
      <c r="BG552" s="141">
        <f>IF(N552="zákl. přenesená",J552,0)</f>
        <v>0</v>
      </c>
      <c r="BH552" s="141">
        <f>IF(N552="sníž. přenesená",J552,0)</f>
        <v>0</v>
      </c>
      <c r="BI552" s="141">
        <f>IF(N552="nulová",J552,0)</f>
        <v>0</v>
      </c>
      <c r="BJ552" s="17" t="s">
        <v>137</v>
      </c>
      <c r="BK552" s="141">
        <f>ROUND(I552*H552,2)</f>
        <v>0</v>
      </c>
      <c r="BL552" s="17" t="s">
        <v>324</v>
      </c>
      <c r="BM552" s="253" t="s">
        <v>585</v>
      </c>
    </row>
    <row r="553" s="2" customFormat="1" ht="21.75" customHeight="1">
      <c r="A553" s="40"/>
      <c r="B553" s="41"/>
      <c r="C553" s="241" t="s">
        <v>586</v>
      </c>
      <c r="D553" s="241" t="s">
        <v>163</v>
      </c>
      <c r="E553" s="242" t="s">
        <v>587</v>
      </c>
      <c r="F553" s="243" t="s">
        <v>588</v>
      </c>
      <c r="G553" s="244" t="s">
        <v>267</v>
      </c>
      <c r="H553" s="245">
        <v>7</v>
      </c>
      <c r="I553" s="246"/>
      <c r="J553" s="247">
        <f>ROUND(I553*H553,2)</f>
        <v>0</v>
      </c>
      <c r="K553" s="248"/>
      <c r="L553" s="43"/>
      <c r="M553" s="249" t="s">
        <v>1</v>
      </c>
      <c r="N553" s="250" t="s">
        <v>41</v>
      </c>
      <c r="O553" s="93"/>
      <c r="P553" s="251">
        <f>O553*H553</f>
        <v>0</v>
      </c>
      <c r="Q553" s="251">
        <v>0.00017000000000000001</v>
      </c>
      <c r="R553" s="251">
        <f>Q553*H553</f>
        <v>0.0011900000000000001</v>
      </c>
      <c r="S553" s="251">
        <v>0</v>
      </c>
      <c r="T553" s="252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53" t="s">
        <v>324</v>
      </c>
      <c r="AT553" s="253" t="s">
        <v>163</v>
      </c>
      <c r="AU553" s="253" t="s">
        <v>137</v>
      </c>
      <c r="AY553" s="17" t="s">
        <v>159</v>
      </c>
      <c r="BE553" s="141">
        <f>IF(N553="základní",J553,0)</f>
        <v>0</v>
      </c>
      <c r="BF553" s="141">
        <f>IF(N553="snížená",J553,0)</f>
        <v>0</v>
      </c>
      <c r="BG553" s="141">
        <f>IF(N553="zákl. přenesená",J553,0)</f>
        <v>0</v>
      </c>
      <c r="BH553" s="141">
        <f>IF(N553="sníž. přenesená",J553,0)</f>
        <v>0</v>
      </c>
      <c r="BI553" s="141">
        <f>IF(N553="nulová",J553,0)</f>
        <v>0</v>
      </c>
      <c r="BJ553" s="17" t="s">
        <v>137</v>
      </c>
      <c r="BK553" s="141">
        <f>ROUND(I553*H553,2)</f>
        <v>0</v>
      </c>
      <c r="BL553" s="17" t="s">
        <v>324</v>
      </c>
      <c r="BM553" s="253" t="s">
        <v>589</v>
      </c>
    </row>
    <row r="554" s="13" customFormat="1">
      <c r="A554" s="13"/>
      <c r="B554" s="254"/>
      <c r="C554" s="255"/>
      <c r="D554" s="256" t="s">
        <v>169</v>
      </c>
      <c r="E554" s="257" t="s">
        <v>1</v>
      </c>
      <c r="F554" s="258" t="s">
        <v>590</v>
      </c>
      <c r="G554" s="255"/>
      <c r="H554" s="257" t="s">
        <v>1</v>
      </c>
      <c r="I554" s="259"/>
      <c r="J554" s="255"/>
      <c r="K554" s="255"/>
      <c r="L554" s="260"/>
      <c r="M554" s="261"/>
      <c r="N554" s="262"/>
      <c r="O554" s="262"/>
      <c r="P554" s="262"/>
      <c r="Q554" s="262"/>
      <c r="R554" s="262"/>
      <c r="S554" s="262"/>
      <c r="T554" s="26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64" t="s">
        <v>169</v>
      </c>
      <c r="AU554" s="264" t="s">
        <v>137</v>
      </c>
      <c r="AV554" s="13" t="s">
        <v>82</v>
      </c>
      <c r="AW554" s="13" t="s">
        <v>30</v>
      </c>
      <c r="AX554" s="13" t="s">
        <v>75</v>
      </c>
      <c r="AY554" s="264" t="s">
        <v>159</v>
      </c>
    </row>
    <row r="555" s="14" customFormat="1">
      <c r="A555" s="14"/>
      <c r="B555" s="265"/>
      <c r="C555" s="266"/>
      <c r="D555" s="256" t="s">
        <v>169</v>
      </c>
      <c r="E555" s="267" t="s">
        <v>1</v>
      </c>
      <c r="F555" s="268" t="s">
        <v>137</v>
      </c>
      <c r="G555" s="266"/>
      <c r="H555" s="269">
        <v>2</v>
      </c>
      <c r="I555" s="270"/>
      <c r="J555" s="266"/>
      <c r="K555" s="266"/>
      <c r="L555" s="271"/>
      <c r="M555" s="272"/>
      <c r="N555" s="273"/>
      <c r="O555" s="273"/>
      <c r="P555" s="273"/>
      <c r="Q555" s="273"/>
      <c r="R555" s="273"/>
      <c r="S555" s="273"/>
      <c r="T555" s="27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75" t="s">
        <v>169</v>
      </c>
      <c r="AU555" s="275" t="s">
        <v>137</v>
      </c>
      <c r="AV555" s="14" t="s">
        <v>137</v>
      </c>
      <c r="AW555" s="14" t="s">
        <v>30</v>
      </c>
      <c r="AX555" s="14" t="s">
        <v>75</v>
      </c>
      <c r="AY555" s="275" t="s">
        <v>159</v>
      </c>
    </row>
    <row r="556" s="13" customFormat="1">
      <c r="A556" s="13"/>
      <c r="B556" s="254"/>
      <c r="C556" s="255"/>
      <c r="D556" s="256" t="s">
        <v>169</v>
      </c>
      <c r="E556" s="257" t="s">
        <v>1</v>
      </c>
      <c r="F556" s="258" t="s">
        <v>591</v>
      </c>
      <c r="G556" s="255"/>
      <c r="H556" s="257" t="s">
        <v>1</v>
      </c>
      <c r="I556" s="259"/>
      <c r="J556" s="255"/>
      <c r="K556" s="255"/>
      <c r="L556" s="260"/>
      <c r="M556" s="261"/>
      <c r="N556" s="262"/>
      <c r="O556" s="262"/>
      <c r="P556" s="262"/>
      <c r="Q556" s="262"/>
      <c r="R556" s="262"/>
      <c r="S556" s="262"/>
      <c r="T556" s="26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64" t="s">
        <v>169</v>
      </c>
      <c r="AU556" s="264" t="s">
        <v>137</v>
      </c>
      <c r="AV556" s="13" t="s">
        <v>82</v>
      </c>
      <c r="AW556" s="13" t="s">
        <v>30</v>
      </c>
      <c r="AX556" s="13" t="s">
        <v>75</v>
      </c>
      <c r="AY556" s="264" t="s">
        <v>159</v>
      </c>
    </row>
    <row r="557" s="14" customFormat="1">
      <c r="A557" s="14"/>
      <c r="B557" s="265"/>
      <c r="C557" s="266"/>
      <c r="D557" s="256" t="s">
        <v>169</v>
      </c>
      <c r="E557" s="267" t="s">
        <v>1</v>
      </c>
      <c r="F557" s="268" t="s">
        <v>82</v>
      </c>
      <c r="G557" s="266"/>
      <c r="H557" s="269">
        <v>1</v>
      </c>
      <c r="I557" s="270"/>
      <c r="J557" s="266"/>
      <c r="K557" s="266"/>
      <c r="L557" s="271"/>
      <c r="M557" s="272"/>
      <c r="N557" s="273"/>
      <c r="O557" s="273"/>
      <c r="P557" s="273"/>
      <c r="Q557" s="273"/>
      <c r="R557" s="273"/>
      <c r="S557" s="273"/>
      <c r="T557" s="27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75" t="s">
        <v>169</v>
      </c>
      <c r="AU557" s="275" t="s">
        <v>137</v>
      </c>
      <c r="AV557" s="14" t="s">
        <v>137</v>
      </c>
      <c r="AW557" s="14" t="s">
        <v>30</v>
      </c>
      <c r="AX557" s="14" t="s">
        <v>75</v>
      </c>
      <c r="AY557" s="275" t="s">
        <v>159</v>
      </c>
    </row>
    <row r="558" s="13" customFormat="1">
      <c r="A558" s="13"/>
      <c r="B558" s="254"/>
      <c r="C558" s="255"/>
      <c r="D558" s="256" t="s">
        <v>169</v>
      </c>
      <c r="E558" s="257" t="s">
        <v>1</v>
      </c>
      <c r="F558" s="258" t="s">
        <v>592</v>
      </c>
      <c r="G558" s="255"/>
      <c r="H558" s="257" t="s">
        <v>1</v>
      </c>
      <c r="I558" s="259"/>
      <c r="J558" s="255"/>
      <c r="K558" s="255"/>
      <c r="L558" s="260"/>
      <c r="M558" s="261"/>
      <c r="N558" s="262"/>
      <c r="O558" s="262"/>
      <c r="P558" s="262"/>
      <c r="Q558" s="262"/>
      <c r="R558" s="262"/>
      <c r="S558" s="262"/>
      <c r="T558" s="26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64" t="s">
        <v>169</v>
      </c>
      <c r="AU558" s="264" t="s">
        <v>137</v>
      </c>
      <c r="AV558" s="13" t="s">
        <v>82</v>
      </c>
      <c r="AW558" s="13" t="s">
        <v>30</v>
      </c>
      <c r="AX558" s="13" t="s">
        <v>75</v>
      </c>
      <c r="AY558" s="264" t="s">
        <v>159</v>
      </c>
    </row>
    <row r="559" s="14" customFormat="1">
      <c r="A559" s="14"/>
      <c r="B559" s="265"/>
      <c r="C559" s="266"/>
      <c r="D559" s="256" t="s">
        <v>169</v>
      </c>
      <c r="E559" s="267" t="s">
        <v>1</v>
      </c>
      <c r="F559" s="268" t="s">
        <v>82</v>
      </c>
      <c r="G559" s="266"/>
      <c r="H559" s="269">
        <v>1</v>
      </c>
      <c r="I559" s="270"/>
      <c r="J559" s="266"/>
      <c r="K559" s="266"/>
      <c r="L559" s="271"/>
      <c r="M559" s="272"/>
      <c r="N559" s="273"/>
      <c r="O559" s="273"/>
      <c r="P559" s="273"/>
      <c r="Q559" s="273"/>
      <c r="R559" s="273"/>
      <c r="S559" s="273"/>
      <c r="T559" s="27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75" t="s">
        <v>169</v>
      </c>
      <c r="AU559" s="275" t="s">
        <v>137</v>
      </c>
      <c r="AV559" s="14" t="s">
        <v>137</v>
      </c>
      <c r="AW559" s="14" t="s">
        <v>30</v>
      </c>
      <c r="AX559" s="14" t="s">
        <v>75</v>
      </c>
      <c r="AY559" s="275" t="s">
        <v>159</v>
      </c>
    </row>
    <row r="560" s="13" customFormat="1">
      <c r="A560" s="13"/>
      <c r="B560" s="254"/>
      <c r="C560" s="255"/>
      <c r="D560" s="256" t="s">
        <v>169</v>
      </c>
      <c r="E560" s="257" t="s">
        <v>1</v>
      </c>
      <c r="F560" s="258" t="s">
        <v>203</v>
      </c>
      <c r="G560" s="255"/>
      <c r="H560" s="257" t="s">
        <v>1</v>
      </c>
      <c r="I560" s="259"/>
      <c r="J560" s="255"/>
      <c r="K560" s="255"/>
      <c r="L560" s="260"/>
      <c r="M560" s="261"/>
      <c r="N560" s="262"/>
      <c r="O560" s="262"/>
      <c r="P560" s="262"/>
      <c r="Q560" s="262"/>
      <c r="R560" s="262"/>
      <c r="S560" s="262"/>
      <c r="T560" s="26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64" t="s">
        <v>169</v>
      </c>
      <c r="AU560" s="264" t="s">
        <v>137</v>
      </c>
      <c r="AV560" s="13" t="s">
        <v>82</v>
      </c>
      <c r="AW560" s="13" t="s">
        <v>30</v>
      </c>
      <c r="AX560" s="13" t="s">
        <v>75</v>
      </c>
      <c r="AY560" s="264" t="s">
        <v>159</v>
      </c>
    </row>
    <row r="561" s="14" customFormat="1">
      <c r="A561" s="14"/>
      <c r="B561" s="265"/>
      <c r="C561" s="266"/>
      <c r="D561" s="256" t="s">
        <v>169</v>
      </c>
      <c r="E561" s="267" t="s">
        <v>1</v>
      </c>
      <c r="F561" s="268" t="s">
        <v>82</v>
      </c>
      <c r="G561" s="266"/>
      <c r="H561" s="269">
        <v>1</v>
      </c>
      <c r="I561" s="270"/>
      <c r="J561" s="266"/>
      <c r="K561" s="266"/>
      <c r="L561" s="271"/>
      <c r="M561" s="272"/>
      <c r="N561" s="273"/>
      <c r="O561" s="273"/>
      <c r="P561" s="273"/>
      <c r="Q561" s="273"/>
      <c r="R561" s="273"/>
      <c r="S561" s="273"/>
      <c r="T561" s="27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75" t="s">
        <v>169</v>
      </c>
      <c r="AU561" s="275" t="s">
        <v>137</v>
      </c>
      <c r="AV561" s="14" t="s">
        <v>137</v>
      </c>
      <c r="AW561" s="14" t="s">
        <v>30</v>
      </c>
      <c r="AX561" s="14" t="s">
        <v>75</v>
      </c>
      <c r="AY561" s="275" t="s">
        <v>159</v>
      </c>
    </row>
    <row r="562" s="13" customFormat="1">
      <c r="A562" s="13"/>
      <c r="B562" s="254"/>
      <c r="C562" s="255"/>
      <c r="D562" s="256" t="s">
        <v>169</v>
      </c>
      <c r="E562" s="257" t="s">
        <v>1</v>
      </c>
      <c r="F562" s="258" t="s">
        <v>593</v>
      </c>
      <c r="G562" s="255"/>
      <c r="H562" s="257" t="s">
        <v>1</v>
      </c>
      <c r="I562" s="259"/>
      <c r="J562" s="255"/>
      <c r="K562" s="255"/>
      <c r="L562" s="260"/>
      <c r="M562" s="261"/>
      <c r="N562" s="262"/>
      <c r="O562" s="262"/>
      <c r="P562" s="262"/>
      <c r="Q562" s="262"/>
      <c r="R562" s="262"/>
      <c r="S562" s="262"/>
      <c r="T562" s="26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64" t="s">
        <v>169</v>
      </c>
      <c r="AU562" s="264" t="s">
        <v>137</v>
      </c>
      <c r="AV562" s="13" t="s">
        <v>82</v>
      </c>
      <c r="AW562" s="13" t="s">
        <v>30</v>
      </c>
      <c r="AX562" s="13" t="s">
        <v>75</v>
      </c>
      <c r="AY562" s="264" t="s">
        <v>159</v>
      </c>
    </row>
    <row r="563" s="14" customFormat="1">
      <c r="A563" s="14"/>
      <c r="B563" s="265"/>
      <c r="C563" s="266"/>
      <c r="D563" s="256" t="s">
        <v>169</v>
      </c>
      <c r="E563" s="267" t="s">
        <v>1</v>
      </c>
      <c r="F563" s="268" t="s">
        <v>137</v>
      </c>
      <c r="G563" s="266"/>
      <c r="H563" s="269">
        <v>2</v>
      </c>
      <c r="I563" s="270"/>
      <c r="J563" s="266"/>
      <c r="K563" s="266"/>
      <c r="L563" s="271"/>
      <c r="M563" s="272"/>
      <c r="N563" s="273"/>
      <c r="O563" s="273"/>
      <c r="P563" s="273"/>
      <c r="Q563" s="273"/>
      <c r="R563" s="273"/>
      <c r="S563" s="273"/>
      <c r="T563" s="27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75" t="s">
        <v>169</v>
      </c>
      <c r="AU563" s="275" t="s">
        <v>137</v>
      </c>
      <c r="AV563" s="14" t="s">
        <v>137</v>
      </c>
      <c r="AW563" s="14" t="s">
        <v>30</v>
      </c>
      <c r="AX563" s="14" t="s">
        <v>75</v>
      </c>
      <c r="AY563" s="275" t="s">
        <v>159</v>
      </c>
    </row>
    <row r="564" s="15" customFormat="1">
      <c r="A564" s="15"/>
      <c r="B564" s="276"/>
      <c r="C564" s="277"/>
      <c r="D564" s="256" t="s">
        <v>169</v>
      </c>
      <c r="E564" s="278" t="s">
        <v>1</v>
      </c>
      <c r="F564" s="279" t="s">
        <v>187</v>
      </c>
      <c r="G564" s="277"/>
      <c r="H564" s="280">
        <v>7</v>
      </c>
      <c r="I564" s="281"/>
      <c r="J564" s="277"/>
      <c r="K564" s="277"/>
      <c r="L564" s="282"/>
      <c r="M564" s="283"/>
      <c r="N564" s="284"/>
      <c r="O564" s="284"/>
      <c r="P564" s="284"/>
      <c r="Q564" s="284"/>
      <c r="R564" s="284"/>
      <c r="S564" s="284"/>
      <c r="T564" s="285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86" t="s">
        <v>169</v>
      </c>
      <c r="AU564" s="286" t="s">
        <v>137</v>
      </c>
      <c r="AV564" s="15" t="s">
        <v>167</v>
      </c>
      <c r="AW564" s="15" t="s">
        <v>30</v>
      </c>
      <c r="AX564" s="15" t="s">
        <v>82</v>
      </c>
      <c r="AY564" s="286" t="s">
        <v>159</v>
      </c>
    </row>
    <row r="565" s="2" customFormat="1" ht="21.75" customHeight="1">
      <c r="A565" s="40"/>
      <c r="B565" s="41"/>
      <c r="C565" s="241" t="s">
        <v>594</v>
      </c>
      <c r="D565" s="241" t="s">
        <v>163</v>
      </c>
      <c r="E565" s="242" t="s">
        <v>595</v>
      </c>
      <c r="F565" s="243" t="s">
        <v>596</v>
      </c>
      <c r="G565" s="244" t="s">
        <v>559</v>
      </c>
      <c r="H565" s="245">
        <v>1</v>
      </c>
      <c r="I565" s="246"/>
      <c r="J565" s="247">
        <f>ROUND(I565*H565,2)</f>
        <v>0</v>
      </c>
      <c r="K565" s="248"/>
      <c r="L565" s="43"/>
      <c r="M565" s="249" t="s">
        <v>1</v>
      </c>
      <c r="N565" s="250" t="s">
        <v>41</v>
      </c>
      <c r="O565" s="93"/>
      <c r="P565" s="251">
        <f>O565*H565</f>
        <v>0</v>
      </c>
      <c r="Q565" s="251">
        <v>0.00021000000000000001</v>
      </c>
      <c r="R565" s="251">
        <f>Q565*H565</f>
        <v>0.00021000000000000001</v>
      </c>
      <c r="S565" s="251">
        <v>0</v>
      </c>
      <c r="T565" s="252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53" t="s">
        <v>324</v>
      </c>
      <c r="AT565" s="253" t="s">
        <v>163</v>
      </c>
      <c r="AU565" s="253" t="s">
        <v>137</v>
      </c>
      <c r="AY565" s="17" t="s">
        <v>159</v>
      </c>
      <c r="BE565" s="141">
        <f>IF(N565="základní",J565,0)</f>
        <v>0</v>
      </c>
      <c r="BF565" s="141">
        <f>IF(N565="snížená",J565,0)</f>
        <v>0</v>
      </c>
      <c r="BG565" s="141">
        <f>IF(N565="zákl. přenesená",J565,0)</f>
        <v>0</v>
      </c>
      <c r="BH565" s="141">
        <f>IF(N565="sníž. přenesená",J565,0)</f>
        <v>0</v>
      </c>
      <c r="BI565" s="141">
        <f>IF(N565="nulová",J565,0)</f>
        <v>0</v>
      </c>
      <c r="BJ565" s="17" t="s">
        <v>137</v>
      </c>
      <c r="BK565" s="141">
        <f>ROUND(I565*H565,2)</f>
        <v>0</v>
      </c>
      <c r="BL565" s="17" t="s">
        <v>324</v>
      </c>
      <c r="BM565" s="253" t="s">
        <v>597</v>
      </c>
    </row>
    <row r="566" s="13" customFormat="1">
      <c r="A566" s="13"/>
      <c r="B566" s="254"/>
      <c r="C566" s="255"/>
      <c r="D566" s="256" t="s">
        <v>169</v>
      </c>
      <c r="E566" s="257" t="s">
        <v>1</v>
      </c>
      <c r="F566" s="258" t="s">
        <v>466</v>
      </c>
      <c r="G566" s="255"/>
      <c r="H566" s="257" t="s">
        <v>1</v>
      </c>
      <c r="I566" s="259"/>
      <c r="J566" s="255"/>
      <c r="K566" s="255"/>
      <c r="L566" s="260"/>
      <c r="M566" s="261"/>
      <c r="N566" s="262"/>
      <c r="O566" s="262"/>
      <c r="P566" s="262"/>
      <c r="Q566" s="262"/>
      <c r="R566" s="262"/>
      <c r="S566" s="262"/>
      <c r="T566" s="26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64" t="s">
        <v>169</v>
      </c>
      <c r="AU566" s="264" t="s">
        <v>137</v>
      </c>
      <c r="AV566" s="13" t="s">
        <v>82</v>
      </c>
      <c r="AW566" s="13" t="s">
        <v>30</v>
      </c>
      <c r="AX566" s="13" t="s">
        <v>75</v>
      </c>
      <c r="AY566" s="264" t="s">
        <v>159</v>
      </c>
    </row>
    <row r="567" s="14" customFormat="1">
      <c r="A567" s="14"/>
      <c r="B567" s="265"/>
      <c r="C567" s="266"/>
      <c r="D567" s="256" t="s">
        <v>169</v>
      </c>
      <c r="E567" s="267" t="s">
        <v>1</v>
      </c>
      <c r="F567" s="268" t="s">
        <v>82</v>
      </c>
      <c r="G567" s="266"/>
      <c r="H567" s="269">
        <v>1</v>
      </c>
      <c r="I567" s="270"/>
      <c r="J567" s="266"/>
      <c r="K567" s="266"/>
      <c r="L567" s="271"/>
      <c r="M567" s="272"/>
      <c r="N567" s="273"/>
      <c r="O567" s="273"/>
      <c r="P567" s="273"/>
      <c r="Q567" s="273"/>
      <c r="R567" s="273"/>
      <c r="S567" s="273"/>
      <c r="T567" s="27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75" t="s">
        <v>169</v>
      </c>
      <c r="AU567" s="275" t="s">
        <v>137</v>
      </c>
      <c r="AV567" s="14" t="s">
        <v>137</v>
      </c>
      <c r="AW567" s="14" t="s">
        <v>30</v>
      </c>
      <c r="AX567" s="14" t="s">
        <v>82</v>
      </c>
      <c r="AY567" s="275" t="s">
        <v>159</v>
      </c>
    </row>
    <row r="568" s="2" customFormat="1" ht="21.75" customHeight="1">
      <c r="A568" s="40"/>
      <c r="B568" s="41"/>
      <c r="C568" s="241" t="s">
        <v>598</v>
      </c>
      <c r="D568" s="241" t="s">
        <v>163</v>
      </c>
      <c r="E568" s="242" t="s">
        <v>599</v>
      </c>
      <c r="F568" s="243" t="s">
        <v>600</v>
      </c>
      <c r="G568" s="244" t="s">
        <v>267</v>
      </c>
      <c r="H568" s="245">
        <v>10</v>
      </c>
      <c r="I568" s="246"/>
      <c r="J568" s="247">
        <f>ROUND(I568*H568,2)</f>
        <v>0</v>
      </c>
      <c r="K568" s="248"/>
      <c r="L568" s="43"/>
      <c r="M568" s="249" t="s">
        <v>1</v>
      </c>
      <c r="N568" s="250" t="s">
        <v>41</v>
      </c>
      <c r="O568" s="93"/>
      <c r="P568" s="251">
        <f>O568*H568</f>
        <v>0</v>
      </c>
      <c r="Q568" s="251">
        <v>0</v>
      </c>
      <c r="R568" s="251">
        <f>Q568*H568</f>
        <v>0</v>
      </c>
      <c r="S568" s="251">
        <v>0.00052999999999999998</v>
      </c>
      <c r="T568" s="252">
        <f>S568*H568</f>
        <v>0.0053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53" t="s">
        <v>324</v>
      </c>
      <c r="AT568" s="253" t="s">
        <v>163</v>
      </c>
      <c r="AU568" s="253" t="s">
        <v>137</v>
      </c>
      <c r="AY568" s="17" t="s">
        <v>159</v>
      </c>
      <c r="BE568" s="141">
        <f>IF(N568="základní",J568,0)</f>
        <v>0</v>
      </c>
      <c r="BF568" s="141">
        <f>IF(N568="snížená",J568,0)</f>
        <v>0</v>
      </c>
      <c r="BG568" s="141">
        <f>IF(N568="zákl. přenesená",J568,0)</f>
        <v>0</v>
      </c>
      <c r="BH568" s="141">
        <f>IF(N568="sníž. přenesená",J568,0)</f>
        <v>0</v>
      </c>
      <c r="BI568" s="141">
        <f>IF(N568="nulová",J568,0)</f>
        <v>0</v>
      </c>
      <c r="BJ568" s="17" t="s">
        <v>137</v>
      </c>
      <c r="BK568" s="141">
        <f>ROUND(I568*H568,2)</f>
        <v>0</v>
      </c>
      <c r="BL568" s="17" t="s">
        <v>324</v>
      </c>
      <c r="BM568" s="253" t="s">
        <v>601</v>
      </c>
    </row>
    <row r="569" s="13" customFormat="1">
      <c r="A569" s="13"/>
      <c r="B569" s="254"/>
      <c r="C569" s="255"/>
      <c r="D569" s="256" t="s">
        <v>169</v>
      </c>
      <c r="E569" s="257" t="s">
        <v>1</v>
      </c>
      <c r="F569" s="258" t="s">
        <v>602</v>
      </c>
      <c r="G569" s="255"/>
      <c r="H569" s="257" t="s">
        <v>1</v>
      </c>
      <c r="I569" s="259"/>
      <c r="J569" s="255"/>
      <c r="K569" s="255"/>
      <c r="L569" s="260"/>
      <c r="M569" s="261"/>
      <c r="N569" s="262"/>
      <c r="O569" s="262"/>
      <c r="P569" s="262"/>
      <c r="Q569" s="262"/>
      <c r="R569" s="262"/>
      <c r="S569" s="262"/>
      <c r="T569" s="26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64" t="s">
        <v>169</v>
      </c>
      <c r="AU569" s="264" t="s">
        <v>137</v>
      </c>
      <c r="AV569" s="13" t="s">
        <v>82</v>
      </c>
      <c r="AW569" s="13" t="s">
        <v>30</v>
      </c>
      <c r="AX569" s="13" t="s">
        <v>75</v>
      </c>
      <c r="AY569" s="264" t="s">
        <v>159</v>
      </c>
    </row>
    <row r="570" s="14" customFormat="1">
      <c r="A570" s="14"/>
      <c r="B570" s="265"/>
      <c r="C570" s="266"/>
      <c r="D570" s="256" t="s">
        <v>169</v>
      </c>
      <c r="E570" s="267" t="s">
        <v>1</v>
      </c>
      <c r="F570" s="268" t="s">
        <v>581</v>
      </c>
      <c r="G570" s="266"/>
      <c r="H570" s="269">
        <v>4</v>
      </c>
      <c r="I570" s="270"/>
      <c r="J570" s="266"/>
      <c r="K570" s="266"/>
      <c r="L570" s="271"/>
      <c r="M570" s="272"/>
      <c r="N570" s="273"/>
      <c r="O570" s="273"/>
      <c r="P570" s="273"/>
      <c r="Q570" s="273"/>
      <c r="R570" s="273"/>
      <c r="S570" s="273"/>
      <c r="T570" s="27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75" t="s">
        <v>169</v>
      </c>
      <c r="AU570" s="275" t="s">
        <v>137</v>
      </c>
      <c r="AV570" s="14" t="s">
        <v>137</v>
      </c>
      <c r="AW570" s="14" t="s">
        <v>30</v>
      </c>
      <c r="AX570" s="14" t="s">
        <v>75</v>
      </c>
      <c r="AY570" s="275" t="s">
        <v>159</v>
      </c>
    </row>
    <row r="571" s="13" customFormat="1">
      <c r="A571" s="13"/>
      <c r="B571" s="254"/>
      <c r="C571" s="255"/>
      <c r="D571" s="256" t="s">
        <v>169</v>
      </c>
      <c r="E571" s="257" t="s">
        <v>1</v>
      </c>
      <c r="F571" s="258" t="s">
        <v>603</v>
      </c>
      <c r="G571" s="255"/>
      <c r="H571" s="257" t="s">
        <v>1</v>
      </c>
      <c r="I571" s="259"/>
      <c r="J571" s="255"/>
      <c r="K571" s="255"/>
      <c r="L571" s="260"/>
      <c r="M571" s="261"/>
      <c r="N571" s="262"/>
      <c r="O571" s="262"/>
      <c r="P571" s="262"/>
      <c r="Q571" s="262"/>
      <c r="R571" s="262"/>
      <c r="S571" s="262"/>
      <c r="T571" s="26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64" t="s">
        <v>169</v>
      </c>
      <c r="AU571" s="264" t="s">
        <v>137</v>
      </c>
      <c r="AV571" s="13" t="s">
        <v>82</v>
      </c>
      <c r="AW571" s="13" t="s">
        <v>30</v>
      </c>
      <c r="AX571" s="13" t="s">
        <v>75</v>
      </c>
      <c r="AY571" s="264" t="s">
        <v>159</v>
      </c>
    </row>
    <row r="572" s="14" customFormat="1">
      <c r="A572" s="14"/>
      <c r="B572" s="265"/>
      <c r="C572" s="266"/>
      <c r="D572" s="256" t="s">
        <v>169</v>
      </c>
      <c r="E572" s="267" t="s">
        <v>1</v>
      </c>
      <c r="F572" s="268" t="s">
        <v>82</v>
      </c>
      <c r="G572" s="266"/>
      <c r="H572" s="269">
        <v>1</v>
      </c>
      <c r="I572" s="270"/>
      <c r="J572" s="266"/>
      <c r="K572" s="266"/>
      <c r="L572" s="271"/>
      <c r="M572" s="272"/>
      <c r="N572" s="273"/>
      <c r="O572" s="273"/>
      <c r="P572" s="273"/>
      <c r="Q572" s="273"/>
      <c r="R572" s="273"/>
      <c r="S572" s="273"/>
      <c r="T572" s="27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75" t="s">
        <v>169</v>
      </c>
      <c r="AU572" s="275" t="s">
        <v>137</v>
      </c>
      <c r="AV572" s="14" t="s">
        <v>137</v>
      </c>
      <c r="AW572" s="14" t="s">
        <v>30</v>
      </c>
      <c r="AX572" s="14" t="s">
        <v>75</v>
      </c>
      <c r="AY572" s="275" t="s">
        <v>159</v>
      </c>
    </row>
    <row r="573" s="13" customFormat="1">
      <c r="A573" s="13"/>
      <c r="B573" s="254"/>
      <c r="C573" s="255"/>
      <c r="D573" s="256" t="s">
        <v>169</v>
      </c>
      <c r="E573" s="257" t="s">
        <v>1</v>
      </c>
      <c r="F573" s="258" t="s">
        <v>604</v>
      </c>
      <c r="G573" s="255"/>
      <c r="H573" s="257" t="s">
        <v>1</v>
      </c>
      <c r="I573" s="259"/>
      <c r="J573" s="255"/>
      <c r="K573" s="255"/>
      <c r="L573" s="260"/>
      <c r="M573" s="261"/>
      <c r="N573" s="262"/>
      <c r="O573" s="262"/>
      <c r="P573" s="262"/>
      <c r="Q573" s="262"/>
      <c r="R573" s="262"/>
      <c r="S573" s="262"/>
      <c r="T573" s="26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64" t="s">
        <v>169</v>
      </c>
      <c r="AU573" s="264" t="s">
        <v>137</v>
      </c>
      <c r="AV573" s="13" t="s">
        <v>82</v>
      </c>
      <c r="AW573" s="13" t="s">
        <v>30</v>
      </c>
      <c r="AX573" s="13" t="s">
        <v>75</v>
      </c>
      <c r="AY573" s="264" t="s">
        <v>159</v>
      </c>
    </row>
    <row r="574" s="14" customFormat="1">
      <c r="A574" s="14"/>
      <c r="B574" s="265"/>
      <c r="C574" s="266"/>
      <c r="D574" s="256" t="s">
        <v>169</v>
      </c>
      <c r="E574" s="267" t="s">
        <v>1</v>
      </c>
      <c r="F574" s="268" t="s">
        <v>521</v>
      </c>
      <c r="G574" s="266"/>
      <c r="H574" s="269">
        <v>2</v>
      </c>
      <c r="I574" s="270"/>
      <c r="J574" s="266"/>
      <c r="K574" s="266"/>
      <c r="L574" s="271"/>
      <c r="M574" s="272"/>
      <c r="N574" s="273"/>
      <c r="O574" s="273"/>
      <c r="P574" s="273"/>
      <c r="Q574" s="273"/>
      <c r="R574" s="273"/>
      <c r="S574" s="273"/>
      <c r="T574" s="27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75" t="s">
        <v>169</v>
      </c>
      <c r="AU574" s="275" t="s">
        <v>137</v>
      </c>
      <c r="AV574" s="14" t="s">
        <v>137</v>
      </c>
      <c r="AW574" s="14" t="s">
        <v>30</v>
      </c>
      <c r="AX574" s="14" t="s">
        <v>75</v>
      </c>
      <c r="AY574" s="275" t="s">
        <v>159</v>
      </c>
    </row>
    <row r="575" s="13" customFormat="1">
      <c r="A575" s="13"/>
      <c r="B575" s="254"/>
      <c r="C575" s="255"/>
      <c r="D575" s="256" t="s">
        <v>169</v>
      </c>
      <c r="E575" s="257" t="s">
        <v>1</v>
      </c>
      <c r="F575" s="258" t="s">
        <v>605</v>
      </c>
      <c r="G575" s="255"/>
      <c r="H575" s="257" t="s">
        <v>1</v>
      </c>
      <c r="I575" s="259"/>
      <c r="J575" s="255"/>
      <c r="K575" s="255"/>
      <c r="L575" s="260"/>
      <c r="M575" s="261"/>
      <c r="N575" s="262"/>
      <c r="O575" s="262"/>
      <c r="P575" s="262"/>
      <c r="Q575" s="262"/>
      <c r="R575" s="262"/>
      <c r="S575" s="262"/>
      <c r="T575" s="26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64" t="s">
        <v>169</v>
      </c>
      <c r="AU575" s="264" t="s">
        <v>137</v>
      </c>
      <c r="AV575" s="13" t="s">
        <v>82</v>
      </c>
      <c r="AW575" s="13" t="s">
        <v>30</v>
      </c>
      <c r="AX575" s="13" t="s">
        <v>75</v>
      </c>
      <c r="AY575" s="264" t="s">
        <v>159</v>
      </c>
    </row>
    <row r="576" s="14" customFormat="1">
      <c r="A576" s="14"/>
      <c r="B576" s="265"/>
      <c r="C576" s="266"/>
      <c r="D576" s="256" t="s">
        <v>169</v>
      </c>
      <c r="E576" s="267" t="s">
        <v>1</v>
      </c>
      <c r="F576" s="268" t="s">
        <v>506</v>
      </c>
      <c r="G576" s="266"/>
      <c r="H576" s="269">
        <v>3</v>
      </c>
      <c r="I576" s="270"/>
      <c r="J576" s="266"/>
      <c r="K576" s="266"/>
      <c r="L576" s="271"/>
      <c r="M576" s="272"/>
      <c r="N576" s="273"/>
      <c r="O576" s="273"/>
      <c r="P576" s="273"/>
      <c r="Q576" s="273"/>
      <c r="R576" s="273"/>
      <c r="S576" s="273"/>
      <c r="T576" s="27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75" t="s">
        <v>169</v>
      </c>
      <c r="AU576" s="275" t="s">
        <v>137</v>
      </c>
      <c r="AV576" s="14" t="s">
        <v>137</v>
      </c>
      <c r="AW576" s="14" t="s">
        <v>30</v>
      </c>
      <c r="AX576" s="14" t="s">
        <v>75</v>
      </c>
      <c r="AY576" s="275" t="s">
        <v>159</v>
      </c>
    </row>
    <row r="577" s="15" customFormat="1">
      <c r="A577" s="15"/>
      <c r="B577" s="276"/>
      <c r="C577" s="277"/>
      <c r="D577" s="256" t="s">
        <v>169</v>
      </c>
      <c r="E577" s="278" t="s">
        <v>1</v>
      </c>
      <c r="F577" s="279" t="s">
        <v>187</v>
      </c>
      <c r="G577" s="277"/>
      <c r="H577" s="280">
        <v>10</v>
      </c>
      <c r="I577" s="281"/>
      <c r="J577" s="277"/>
      <c r="K577" s="277"/>
      <c r="L577" s="282"/>
      <c r="M577" s="283"/>
      <c r="N577" s="284"/>
      <c r="O577" s="284"/>
      <c r="P577" s="284"/>
      <c r="Q577" s="284"/>
      <c r="R577" s="284"/>
      <c r="S577" s="284"/>
      <c r="T577" s="285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86" t="s">
        <v>169</v>
      </c>
      <c r="AU577" s="286" t="s">
        <v>137</v>
      </c>
      <c r="AV577" s="15" t="s">
        <v>167</v>
      </c>
      <c r="AW577" s="15" t="s">
        <v>30</v>
      </c>
      <c r="AX577" s="15" t="s">
        <v>82</v>
      </c>
      <c r="AY577" s="286" t="s">
        <v>159</v>
      </c>
    </row>
    <row r="578" s="2" customFormat="1" ht="21.75" customHeight="1">
      <c r="A578" s="40"/>
      <c r="B578" s="41"/>
      <c r="C578" s="241" t="s">
        <v>606</v>
      </c>
      <c r="D578" s="241" t="s">
        <v>163</v>
      </c>
      <c r="E578" s="242" t="s">
        <v>607</v>
      </c>
      <c r="F578" s="243" t="s">
        <v>608</v>
      </c>
      <c r="G578" s="244" t="s">
        <v>267</v>
      </c>
      <c r="H578" s="245">
        <v>5</v>
      </c>
      <c r="I578" s="246"/>
      <c r="J578" s="247">
        <f>ROUND(I578*H578,2)</f>
        <v>0</v>
      </c>
      <c r="K578" s="248"/>
      <c r="L578" s="43"/>
      <c r="M578" s="249" t="s">
        <v>1</v>
      </c>
      <c r="N578" s="250" t="s">
        <v>41</v>
      </c>
      <c r="O578" s="93"/>
      <c r="P578" s="251">
        <f>O578*H578</f>
        <v>0</v>
      </c>
      <c r="Q578" s="251">
        <v>0.00042000000000000002</v>
      </c>
      <c r="R578" s="251">
        <f>Q578*H578</f>
        <v>0.0021000000000000003</v>
      </c>
      <c r="S578" s="251">
        <v>0</v>
      </c>
      <c r="T578" s="252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53" t="s">
        <v>324</v>
      </c>
      <c r="AT578" s="253" t="s">
        <v>163</v>
      </c>
      <c r="AU578" s="253" t="s">
        <v>137</v>
      </c>
      <c r="AY578" s="17" t="s">
        <v>159</v>
      </c>
      <c r="BE578" s="141">
        <f>IF(N578="základní",J578,0)</f>
        <v>0</v>
      </c>
      <c r="BF578" s="141">
        <f>IF(N578="snížená",J578,0)</f>
        <v>0</v>
      </c>
      <c r="BG578" s="141">
        <f>IF(N578="zákl. přenesená",J578,0)</f>
        <v>0</v>
      </c>
      <c r="BH578" s="141">
        <f>IF(N578="sníž. přenesená",J578,0)</f>
        <v>0</v>
      </c>
      <c r="BI578" s="141">
        <f>IF(N578="nulová",J578,0)</f>
        <v>0</v>
      </c>
      <c r="BJ578" s="17" t="s">
        <v>137</v>
      </c>
      <c r="BK578" s="141">
        <f>ROUND(I578*H578,2)</f>
        <v>0</v>
      </c>
      <c r="BL578" s="17" t="s">
        <v>324</v>
      </c>
      <c r="BM578" s="253" t="s">
        <v>609</v>
      </c>
    </row>
    <row r="579" s="13" customFormat="1">
      <c r="A579" s="13"/>
      <c r="B579" s="254"/>
      <c r="C579" s="255"/>
      <c r="D579" s="256" t="s">
        <v>169</v>
      </c>
      <c r="E579" s="257" t="s">
        <v>1</v>
      </c>
      <c r="F579" s="258" t="s">
        <v>610</v>
      </c>
      <c r="G579" s="255"/>
      <c r="H579" s="257" t="s">
        <v>1</v>
      </c>
      <c r="I579" s="259"/>
      <c r="J579" s="255"/>
      <c r="K579" s="255"/>
      <c r="L579" s="260"/>
      <c r="M579" s="261"/>
      <c r="N579" s="262"/>
      <c r="O579" s="262"/>
      <c r="P579" s="262"/>
      <c r="Q579" s="262"/>
      <c r="R579" s="262"/>
      <c r="S579" s="262"/>
      <c r="T579" s="26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64" t="s">
        <v>169</v>
      </c>
      <c r="AU579" s="264" t="s">
        <v>137</v>
      </c>
      <c r="AV579" s="13" t="s">
        <v>82</v>
      </c>
      <c r="AW579" s="13" t="s">
        <v>30</v>
      </c>
      <c r="AX579" s="13" t="s">
        <v>75</v>
      </c>
      <c r="AY579" s="264" t="s">
        <v>159</v>
      </c>
    </row>
    <row r="580" s="14" customFormat="1">
      <c r="A580" s="14"/>
      <c r="B580" s="265"/>
      <c r="C580" s="266"/>
      <c r="D580" s="256" t="s">
        <v>169</v>
      </c>
      <c r="E580" s="267" t="s">
        <v>1</v>
      </c>
      <c r="F580" s="268" t="s">
        <v>137</v>
      </c>
      <c r="G580" s="266"/>
      <c r="H580" s="269">
        <v>2</v>
      </c>
      <c r="I580" s="270"/>
      <c r="J580" s="266"/>
      <c r="K580" s="266"/>
      <c r="L580" s="271"/>
      <c r="M580" s="272"/>
      <c r="N580" s="273"/>
      <c r="O580" s="273"/>
      <c r="P580" s="273"/>
      <c r="Q580" s="273"/>
      <c r="R580" s="273"/>
      <c r="S580" s="273"/>
      <c r="T580" s="27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75" t="s">
        <v>169</v>
      </c>
      <c r="AU580" s="275" t="s">
        <v>137</v>
      </c>
      <c r="AV580" s="14" t="s">
        <v>137</v>
      </c>
      <c r="AW580" s="14" t="s">
        <v>30</v>
      </c>
      <c r="AX580" s="14" t="s">
        <v>75</v>
      </c>
      <c r="AY580" s="275" t="s">
        <v>159</v>
      </c>
    </row>
    <row r="581" s="13" customFormat="1">
      <c r="A581" s="13"/>
      <c r="B581" s="254"/>
      <c r="C581" s="255"/>
      <c r="D581" s="256" t="s">
        <v>169</v>
      </c>
      <c r="E581" s="257" t="s">
        <v>1</v>
      </c>
      <c r="F581" s="258" t="s">
        <v>611</v>
      </c>
      <c r="G581" s="255"/>
      <c r="H581" s="257" t="s">
        <v>1</v>
      </c>
      <c r="I581" s="259"/>
      <c r="J581" s="255"/>
      <c r="K581" s="255"/>
      <c r="L581" s="260"/>
      <c r="M581" s="261"/>
      <c r="N581" s="262"/>
      <c r="O581" s="262"/>
      <c r="P581" s="262"/>
      <c r="Q581" s="262"/>
      <c r="R581" s="262"/>
      <c r="S581" s="262"/>
      <c r="T581" s="26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64" t="s">
        <v>169</v>
      </c>
      <c r="AU581" s="264" t="s">
        <v>137</v>
      </c>
      <c r="AV581" s="13" t="s">
        <v>82</v>
      </c>
      <c r="AW581" s="13" t="s">
        <v>30</v>
      </c>
      <c r="AX581" s="13" t="s">
        <v>75</v>
      </c>
      <c r="AY581" s="264" t="s">
        <v>159</v>
      </c>
    </row>
    <row r="582" s="14" customFormat="1">
      <c r="A582" s="14"/>
      <c r="B582" s="265"/>
      <c r="C582" s="266"/>
      <c r="D582" s="256" t="s">
        <v>169</v>
      </c>
      <c r="E582" s="267" t="s">
        <v>1</v>
      </c>
      <c r="F582" s="268" t="s">
        <v>137</v>
      </c>
      <c r="G582" s="266"/>
      <c r="H582" s="269">
        <v>2</v>
      </c>
      <c r="I582" s="270"/>
      <c r="J582" s="266"/>
      <c r="K582" s="266"/>
      <c r="L582" s="271"/>
      <c r="M582" s="272"/>
      <c r="N582" s="273"/>
      <c r="O582" s="273"/>
      <c r="P582" s="273"/>
      <c r="Q582" s="273"/>
      <c r="R582" s="273"/>
      <c r="S582" s="273"/>
      <c r="T582" s="27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75" t="s">
        <v>169</v>
      </c>
      <c r="AU582" s="275" t="s">
        <v>137</v>
      </c>
      <c r="AV582" s="14" t="s">
        <v>137</v>
      </c>
      <c r="AW582" s="14" t="s">
        <v>30</v>
      </c>
      <c r="AX582" s="14" t="s">
        <v>75</v>
      </c>
      <c r="AY582" s="275" t="s">
        <v>159</v>
      </c>
    </row>
    <row r="583" s="13" customFormat="1">
      <c r="A583" s="13"/>
      <c r="B583" s="254"/>
      <c r="C583" s="255"/>
      <c r="D583" s="256" t="s">
        <v>169</v>
      </c>
      <c r="E583" s="257" t="s">
        <v>1</v>
      </c>
      <c r="F583" s="258" t="s">
        <v>203</v>
      </c>
      <c r="G583" s="255"/>
      <c r="H583" s="257" t="s">
        <v>1</v>
      </c>
      <c r="I583" s="259"/>
      <c r="J583" s="255"/>
      <c r="K583" s="255"/>
      <c r="L583" s="260"/>
      <c r="M583" s="261"/>
      <c r="N583" s="262"/>
      <c r="O583" s="262"/>
      <c r="P583" s="262"/>
      <c r="Q583" s="262"/>
      <c r="R583" s="262"/>
      <c r="S583" s="262"/>
      <c r="T583" s="26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64" t="s">
        <v>169</v>
      </c>
      <c r="AU583" s="264" t="s">
        <v>137</v>
      </c>
      <c r="AV583" s="13" t="s">
        <v>82</v>
      </c>
      <c r="AW583" s="13" t="s">
        <v>30</v>
      </c>
      <c r="AX583" s="13" t="s">
        <v>75</v>
      </c>
      <c r="AY583" s="264" t="s">
        <v>159</v>
      </c>
    </row>
    <row r="584" s="14" customFormat="1">
      <c r="A584" s="14"/>
      <c r="B584" s="265"/>
      <c r="C584" s="266"/>
      <c r="D584" s="256" t="s">
        <v>169</v>
      </c>
      <c r="E584" s="267" t="s">
        <v>1</v>
      </c>
      <c r="F584" s="268" t="s">
        <v>82</v>
      </c>
      <c r="G584" s="266"/>
      <c r="H584" s="269">
        <v>1</v>
      </c>
      <c r="I584" s="270"/>
      <c r="J584" s="266"/>
      <c r="K584" s="266"/>
      <c r="L584" s="271"/>
      <c r="M584" s="272"/>
      <c r="N584" s="273"/>
      <c r="O584" s="273"/>
      <c r="P584" s="273"/>
      <c r="Q584" s="273"/>
      <c r="R584" s="273"/>
      <c r="S584" s="273"/>
      <c r="T584" s="27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75" t="s">
        <v>169</v>
      </c>
      <c r="AU584" s="275" t="s">
        <v>137</v>
      </c>
      <c r="AV584" s="14" t="s">
        <v>137</v>
      </c>
      <c r="AW584" s="14" t="s">
        <v>30</v>
      </c>
      <c r="AX584" s="14" t="s">
        <v>75</v>
      </c>
      <c r="AY584" s="275" t="s">
        <v>159</v>
      </c>
    </row>
    <row r="585" s="15" customFormat="1">
      <c r="A585" s="15"/>
      <c r="B585" s="276"/>
      <c r="C585" s="277"/>
      <c r="D585" s="256" t="s">
        <v>169</v>
      </c>
      <c r="E585" s="278" t="s">
        <v>1</v>
      </c>
      <c r="F585" s="279" t="s">
        <v>187</v>
      </c>
      <c r="G585" s="277"/>
      <c r="H585" s="280">
        <v>5</v>
      </c>
      <c r="I585" s="281"/>
      <c r="J585" s="277"/>
      <c r="K585" s="277"/>
      <c r="L585" s="282"/>
      <c r="M585" s="283"/>
      <c r="N585" s="284"/>
      <c r="O585" s="284"/>
      <c r="P585" s="284"/>
      <c r="Q585" s="284"/>
      <c r="R585" s="284"/>
      <c r="S585" s="284"/>
      <c r="T585" s="285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86" t="s">
        <v>169</v>
      </c>
      <c r="AU585" s="286" t="s">
        <v>137</v>
      </c>
      <c r="AV585" s="15" t="s">
        <v>167</v>
      </c>
      <c r="AW585" s="15" t="s">
        <v>30</v>
      </c>
      <c r="AX585" s="15" t="s">
        <v>82</v>
      </c>
      <c r="AY585" s="286" t="s">
        <v>159</v>
      </c>
    </row>
    <row r="586" s="2" customFormat="1" ht="21.75" customHeight="1">
      <c r="A586" s="40"/>
      <c r="B586" s="41"/>
      <c r="C586" s="241" t="s">
        <v>612</v>
      </c>
      <c r="D586" s="241" t="s">
        <v>163</v>
      </c>
      <c r="E586" s="242" t="s">
        <v>613</v>
      </c>
      <c r="F586" s="243" t="s">
        <v>614</v>
      </c>
      <c r="G586" s="244" t="s">
        <v>267</v>
      </c>
      <c r="H586" s="245">
        <v>3</v>
      </c>
      <c r="I586" s="246"/>
      <c r="J586" s="247">
        <f>ROUND(I586*H586,2)</f>
        <v>0</v>
      </c>
      <c r="K586" s="248"/>
      <c r="L586" s="43"/>
      <c r="M586" s="249" t="s">
        <v>1</v>
      </c>
      <c r="N586" s="250" t="s">
        <v>41</v>
      </c>
      <c r="O586" s="93"/>
      <c r="P586" s="251">
        <f>O586*H586</f>
        <v>0</v>
      </c>
      <c r="Q586" s="251">
        <v>2.0000000000000002E-05</v>
      </c>
      <c r="R586" s="251">
        <f>Q586*H586</f>
        <v>6.0000000000000008E-05</v>
      </c>
      <c r="S586" s="251">
        <v>0</v>
      </c>
      <c r="T586" s="252">
        <f>S586*H586</f>
        <v>0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53" t="s">
        <v>324</v>
      </c>
      <c r="AT586" s="253" t="s">
        <v>163</v>
      </c>
      <c r="AU586" s="253" t="s">
        <v>137</v>
      </c>
      <c r="AY586" s="17" t="s">
        <v>159</v>
      </c>
      <c r="BE586" s="141">
        <f>IF(N586="základní",J586,0)</f>
        <v>0</v>
      </c>
      <c r="BF586" s="141">
        <f>IF(N586="snížená",J586,0)</f>
        <v>0</v>
      </c>
      <c r="BG586" s="141">
        <f>IF(N586="zákl. přenesená",J586,0)</f>
        <v>0</v>
      </c>
      <c r="BH586" s="141">
        <f>IF(N586="sníž. přenesená",J586,0)</f>
        <v>0</v>
      </c>
      <c r="BI586" s="141">
        <f>IF(N586="nulová",J586,0)</f>
        <v>0</v>
      </c>
      <c r="BJ586" s="17" t="s">
        <v>137</v>
      </c>
      <c r="BK586" s="141">
        <f>ROUND(I586*H586,2)</f>
        <v>0</v>
      </c>
      <c r="BL586" s="17" t="s">
        <v>324</v>
      </c>
      <c r="BM586" s="253" t="s">
        <v>615</v>
      </c>
    </row>
    <row r="587" s="13" customFormat="1">
      <c r="A587" s="13"/>
      <c r="B587" s="254"/>
      <c r="C587" s="255"/>
      <c r="D587" s="256" t="s">
        <v>169</v>
      </c>
      <c r="E587" s="257" t="s">
        <v>1</v>
      </c>
      <c r="F587" s="258" t="s">
        <v>616</v>
      </c>
      <c r="G587" s="255"/>
      <c r="H587" s="257" t="s">
        <v>1</v>
      </c>
      <c r="I587" s="259"/>
      <c r="J587" s="255"/>
      <c r="K587" s="255"/>
      <c r="L587" s="260"/>
      <c r="M587" s="261"/>
      <c r="N587" s="262"/>
      <c r="O587" s="262"/>
      <c r="P587" s="262"/>
      <c r="Q587" s="262"/>
      <c r="R587" s="262"/>
      <c r="S587" s="262"/>
      <c r="T587" s="26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64" t="s">
        <v>169</v>
      </c>
      <c r="AU587" s="264" t="s">
        <v>137</v>
      </c>
      <c r="AV587" s="13" t="s">
        <v>82</v>
      </c>
      <c r="AW587" s="13" t="s">
        <v>30</v>
      </c>
      <c r="AX587" s="13" t="s">
        <v>75</v>
      </c>
      <c r="AY587" s="264" t="s">
        <v>159</v>
      </c>
    </row>
    <row r="588" s="14" customFormat="1">
      <c r="A588" s="14"/>
      <c r="B588" s="265"/>
      <c r="C588" s="266"/>
      <c r="D588" s="256" t="s">
        <v>169</v>
      </c>
      <c r="E588" s="267" t="s">
        <v>1</v>
      </c>
      <c r="F588" s="268" t="s">
        <v>137</v>
      </c>
      <c r="G588" s="266"/>
      <c r="H588" s="269">
        <v>2</v>
      </c>
      <c r="I588" s="270"/>
      <c r="J588" s="266"/>
      <c r="K588" s="266"/>
      <c r="L588" s="271"/>
      <c r="M588" s="272"/>
      <c r="N588" s="273"/>
      <c r="O588" s="273"/>
      <c r="P588" s="273"/>
      <c r="Q588" s="273"/>
      <c r="R588" s="273"/>
      <c r="S588" s="273"/>
      <c r="T588" s="27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75" t="s">
        <v>169</v>
      </c>
      <c r="AU588" s="275" t="s">
        <v>137</v>
      </c>
      <c r="AV588" s="14" t="s">
        <v>137</v>
      </c>
      <c r="AW588" s="14" t="s">
        <v>30</v>
      </c>
      <c r="AX588" s="14" t="s">
        <v>75</v>
      </c>
      <c r="AY588" s="275" t="s">
        <v>159</v>
      </c>
    </row>
    <row r="589" s="13" customFormat="1">
      <c r="A589" s="13"/>
      <c r="B589" s="254"/>
      <c r="C589" s="255"/>
      <c r="D589" s="256" t="s">
        <v>169</v>
      </c>
      <c r="E589" s="257" t="s">
        <v>1</v>
      </c>
      <c r="F589" s="258" t="s">
        <v>203</v>
      </c>
      <c r="G589" s="255"/>
      <c r="H589" s="257" t="s">
        <v>1</v>
      </c>
      <c r="I589" s="259"/>
      <c r="J589" s="255"/>
      <c r="K589" s="255"/>
      <c r="L589" s="260"/>
      <c r="M589" s="261"/>
      <c r="N589" s="262"/>
      <c r="O589" s="262"/>
      <c r="P589" s="262"/>
      <c r="Q589" s="262"/>
      <c r="R589" s="262"/>
      <c r="S589" s="262"/>
      <c r="T589" s="26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64" t="s">
        <v>169</v>
      </c>
      <c r="AU589" s="264" t="s">
        <v>137</v>
      </c>
      <c r="AV589" s="13" t="s">
        <v>82</v>
      </c>
      <c r="AW589" s="13" t="s">
        <v>30</v>
      </c>
      <c r="AX589" s="13" t="s">
        <v>75</v>
      </c>
      <c r="AY589" s="264" t="s">
        <v>159</v>
      </c>
    </row>
    <row r="590" s="14" customFormat="1">
      <c r="A590" s="14"/>
      <c r="B590" s="265"/>
      <c r="C590" s="266"/>
      <c r="D590" s="256" t="s">
        <v>169</v>
      </c>
      <c r="E590" s="267" t="s">
        <v>1</v>
      </c>
      <c r="F590" s="268" t="s">
        <v>82</v>
      </c>
      <c r="G590" s="266"/>
      <c r="H590" s="269">
        <v>1</v>
      </c>
      <c r="I590" s="270"/>
      <c r="J590" s="266"/>
      <c r="K590" s="266"/>
      <c r="L590" s="271"/>
      <c r="M590" s="272"/>
      <c r="N590" s="273"/>
      <c r="O590" s="273"/>
      <c r="P590" s="273"/>
      <c r="Q590" s="273"/>
      <c r="R590" s="273"/>
      <c r="S590" s="273"/>
      <c r="T590" s="27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75" t="s">
        <v>169</v>
      </c>
      <c r="AU590" s="275" t="s">
        <v>137</v>
      </c>
      <c r="AV590" s="14" t="s">
        <v>137</v>
      </c>
      <c r="AW590" s="14" t="s">
        <v>30</v>
      </c>
      <c r="AX590" s="14" t="s">
        <v>75</v>
      </c>
      <c r="AY590" s="275" t="s">
        <v>159</v>
      </c>
    </row>
    <row r="591" s="15" customFormat="1">
      <c r="A591" s="15"/>
      <c r="B591" s="276"/>
      <c r="C591" s="277"/>
      <c r="D591" s="256" t="s">
        <v>169</v>
      </c>
      <c r="E591" s="278" t="s">
        <v>1</v>
      </c>
      <c r="F591" s="279" t="s">
        <v>187</v>
      </c>
      <c r="G591" s="277"/>
      <c r="H591" s="280">
        <v>3</v>
      </c>
      <c r="I591" s="281"/>
      <c r="J591" s="277"/>
      <c r="K591" s="277"/>
      <c r="L591" s="282"/>
      <c r="M591" s="283"/>
      <c r="N591" s="284"/>
      <c r="O591" s="284"/>
      <c r="P591" s="284"/>
      <c r="Q591" s="284"/>
      <c r="R591" s="284"/>
      <c r="S591" s="284"/>
      <c r="T591" s="285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86" t="s">
        <v>169</v>
      </c>
      <c r="AU591" s="286" t="s">
        <v>137</v>
      </c>
      <c r="AV591" s="15" t="s">
        <v>167</v>
      </c>
      <c r="AW591" s="15" t="s">
        <v>30</v>
      </c>
      <c r="AX591" s="15" t="s">
        <v>82</v>
      </c>
      <c r="AY591" s="286" t="s">
        <v>159</v>
      </c>
    </row>
    <row r="592" s="2" customFormat="1" ht="16.5" customHeight="1">
      <c r="A592" s="40"/>
      <c r="B592" s="41"/>
      <c r="C592" s="287" t="s">
        <v>617</v>
      </c>
      <c r="D592" s="287" t="s">
        <v>291</v>
      </c>
      <c r="E592" s="288" t="s">
        <v>618</v>
      </c>
      <c r="F592" s="289" t="s">
        <v>619</v>
      </c>
      <c r="G592" s="290" t="s">
        <v>181</v>
      </c>
      <c r="H592" s="291">
        <v>3</v>
      </c>
      <c r="I592" s="292"/>
      <c r="J592" s="293">
        <f>ROUND(I592*H592,2)</f>
        <v>0</v>
      </c>
      <c r="K592" s="294"/>
      <c r="L592" s="295"/>
      <c r="M592" s="296" t="s">
        <v>1</v>
      </c>
      <c r="N592" s="297" t="s">
        <v>41</v>
      </c>
      <c r="O592" s="93"/>
      <c r="P592" s="251">
        <f>O592*H592</f>
        <v>0</v>
      </c>
      <c r="Q592" s="251">
        <v>0.00025000000000000001</v>
      </c>
      <c r="R592" s="251">
        <f>Q592*H592</f>
        <v>0.00075000000000000002</v>
      </c>
      <c r="S592" s="251">
        <v>0</v>
      </c>
      <c r="T592" s="252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53" t="s">
        <v>620</v>
      </c>
      <c r="AT592" s="253" t="s">
        <v>291</v>
      </c>
      <c r="AU592" s="253" t="s">
        <v>137</v>
      </c>
      <c r="AY592" s="17" t="s">
        <v>159</v>
      </c>
      <c r="BE592" s="141">
        <f>IF(N592="základní",J592,0)</f>
        <v>0</v>
      </c>
      <c r="BF592" s="141">
        <f>IF(N592="snížená",J592,0)</f>
        <v>0</v>
      </c>
      <c r="BG592" s="141">
        <f>IF(N592="zákl. přenesená",J592,0)</f>
        <v>0</v>
      </c>
      <c r="BH592" s="141">
        <f>IF(N592="sníž. přenesená",J592,0)</f>
        <v>0</v>
      </c>
      <c r="BI592" s="141">
        <f>IF(N592="nulová",J592,0)</f>
        <v>0</v>
      </c>
      <c r="BJ592" s="17" t="s">
        <v>137</v>
      </c>
      <c r="BK592" s="141">
        <f>ROUND(I592*H592,2)</f>
        <v>0</v>
      </c>
      <c r="BL592" s="17" t="s">
        <v>324</v>
      </c>
      <c r="BM592" s="253" t="s">
        <v>621</v>
      </c>
    </row>
    <row r="593" s="13" customFormat="1">
      <c r="A593" s="13"/>
      <c r="B593" s="254"/>
      <c r="C593" s="255"/>
      <c r="D593" s="256" t="s">
        <v>169</v>
      </c>
      <c r="E593" s="257" t="s">
        <v>1</v>
      </c>
      <c r="F593" s="258" t="s">
        <v>616</v>
      </c>
      <c r="G593" s="255"/>
      <c r="H593" s="257" t="s">
        <v>1</v>
      </c>
      <c r="I593" s="259"/>
      <c r="J593" s="255"/>
      <c r="K593" s="255"/>
      <c r="L593" s="260"/>
      <c r="M593" s="261"/>
      <c r="N593" s="262"/>
      <c r="O593" s="262"/>
      <c r="P593" s="262"/>
      <c r="Q593" s="262"/>
      <c r="R593" s="262"/>
      <c r="S593" s="262"/>
      <c r="T593" s="26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64" t="s">
        <v>169</v>
      </c>
      <c r="AU593" s="264" t="s">
        <v>137</v>
      </c>
      <c r="AV593" s="13" t="s">
        <v>82</v>
      </c>
      <c r="AW593" s="13" t="s">
        <v>30</v>
      </c>
      <c r="AX593" s="13" t="s">
        <v>75</v>
      </c>
      <c r="AY593" s="264" t="s">
        <v>159</v>
      </c>
    </row>
    <row r="594" s="14" customFormat="1">
      <c r="A594" s="14"/>
      <c r="B594" s="265"/>
      <c r="C594" s="266"/>
      <c r="D594" s="256" t="s">
        <v>169</v>
      </c>
      <c r="E594" s="267" t="s">
        <v>1</v>
      </c>
      <c r="F594" s="268" t="s">
        <v>137</v>
      </c>
      <c r="G594" s="266"/>
      <c r="H594" s="269">
        <v>2</v>
      </c>
      <c r="I594" s="270"/>
      <c r="J594" s="266"/>
      <c r="K594" s="266"/>
      <c r="L594" s="271"/>
      <c r="M594" s="272"/>
      <c r="N594" s="273"/>
      <c r="O594" s="273"/>
      <c r="P594" s="273"/>
      <c r="Q594" s="273"/>
      <c r="R594" s="273"/>
      <c r="S594" s="273"/>
      <c r="T594" s="27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75" t="s">
        <v>169</v>
      </c>
      <c r="AU594" s="275" t="s">
        <v>137</v>
      </c>
      <c r="AV594" s="14" t="s">
        <v>137</v>
      </c>
      <c r="AW594" s="14" t="s">
        <v>30</v>
      </c>
      <c r="AX594" s="14" t="s">
        <v>75</v>
      </c>
      <c r="AY594" s="275" t="s">
        <v>159</v>
      </c>
    </row>
    <row r="595" s="13" customFormat="1">
      <c r="A595" s="13"/>
      <c r="B595" s="254"/>
      <c r="C595" s="255"/>
      <c r="D595" s="256" t="s">
        <v>169</v>
      </c>
      <c r="E595" s="257" t="s">
        <v>1</v>
      </c>
      <c r="F595" s="258" t="s">
        <v>203</v>
      </c>
      <c r="G595" s="255"/>
      <c r="H595" s="257" t="s">
        <v>1</v>
      </c>
      <c r="I595" s="259"/>
      <c r="J595" s="255"/>
      <c r="K595" s="255"/>
      <c r="L595" s="260"/>
      <c r="M595" s="261"/>
      <c r="N595" s="262"/>
      <c r="O595" s="262"/>
      <c r="P595" s="262"/>
      <c r="Q595" s="262"/>
      <c r="R595" s="262"/>
      <c r="S595" s="262"/>
      <c r="T595" s="26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64" t="s">
        <v>169</v>
      </c>
      <c r="AU595" s="264" t="s">
        <v>137</v>
      </c>
      <c r="AV595" s="13" t="s">
        <v>82</v>
      </c>
      <c r="AW595" s="13" t="s">
        <v>30</v>
      </c>
      <c r="AX595" s="13" t="s">
        <v>75</v>
      </c>
      <c r="AY595" s="264" t="s">
        <v>159</v>
      </c>
    </row>
    <row r="596" s="14" customFormat="1">
      <c r="A596" s="14"/>
      <c r="B596" s="265"/>
      <c r="C596" s="266"/>
      <c r="D596" s="256" t="s">
        <v>169</v>
      </c>
      <c r="E596" s="267" t="s">
        <v>1</v>
      </c>
      <c r="F596" s="268" t="s">
        <v>82</v>
      </c>
      <c r="G596" s="266"/>
      <c r="H596" s="269">
        <v>1</v>
      </c>
      <c r="I596" s="270"/>
      <c r="J596" s="266"/>
      <c r="K596" s="266"/>
      <c r="L596" s="271"/>
      <c r="M596" s="272"/>
      <c r="N596" s="273"/>
      <c r="O596" s="273"/>
      <c r="P596" s="273"/>
      <c r="Q596" s="273"/>
      <c r="R596" s="273"/>
      <c r="S596" s="273"/>
      <c r="T596" s="274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75" t="s">
        <v>169</v>
      </c>
      <c r="AU596" s="275" t="s">
        <v>137</v>
      </c>
      <c r="AV596" s="14" t="s">
        <v>137</v>
      </c>
      <c r="AW596" s="14" t="s">
        <v>30</v>
      </c>
      <c r="AX596" s="14" t="s">
        <v>75</v>
      </c>
      <c r="AY596" s="275" t="s">
        <v>159</v>
      </c>
    </row>
    <row r="597" s="15" customFormat="1">
      <c r="A597" s="15"/>
      <c r="B597" s="276"/>
      <c r="C597" s="277"/>
      <c r="D597" s="256" t="s">
        <v>169</v>
      </c>
      <c r="E597" s="278" t="s">
        <v>1</v>
      </c>
      <c r="F597" s="279" t="s">
        <v>187</v>
      </c>
      <c r="G597" s="277"/>
      <c r="H597" s="280">
        <v>3</v>
      </c>
      <c r="I597" s="281"/>
      <c r="J597" s="277"/>
      <c r="K597" s="277"/>
      <c r="L597" s="282"/>
      <c r="M597" s="283"/>
      <c r="N597" s="284"/>
      <c r="O597" s="284"/>
      <c r="P597" s="284"/>
      <c r="Q597" s="284"/>
      <c r="R597" s="284"/>
      <c r="S597" s="284"/>
      <c r="T597" s="285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86" t="s">
        <v>169</v>
      </c>
      <c r="AU597" s="286" t="s">
        <v>137</v>
      </c>
      <c r="AV597" s="15" t="s">
        <v>167</v>
      </c>
      <c r="AW597" s="15" t="s">
        <v>30</v>
      </c>
      <c r="AX597" s="15" t="s">
        <v>82</v>
      </c>
      <c r="AY597" s="286" t="s">
        <v>159</v>
      </c>
    </row>
    <row r="598" s="2" customFormat="1" ht="16.5" customHeight="1">
      <c r="A598" s="40"/>
      <c r="B598" s="41"/>
      <c r="C598" s="241" t="s">
        <v>622</v>
      </c>
      <c r="D598" s="241" t="s">
        <v>163</v>
      </c>
      <c r="E598" s="242" t="s">
        <v>623</v>
      </c>
      <c r="F598" s="243" t="s">
        <v>624</v>
      </c>
      <c r="G598" s="244" t="s">
        <v>267</v>
      </c>
      <c r="H598" s="245">
        <v>3</v>
      </c>
      <c r="I598" s="246"/>
      <c r="J598" s="247">
        <f>ROUND(I598*H598,2)</f>
        <v>0</v>
      </c>
      <c r="K598" s="248"/>
      <c r="L598" s="43"/>
      <c r="M598" s="249" t="s">
        <v>1</v>
      </c>
      <c r="N598" s="250" t="s">
        <v>41</v>
      </c>
      <c r="O598" s="93"/>
      <c r="P598" s="251">
        <f>O598*H598</f>
        <v>0</v>
      </c>
      <c r="Q598" s="251">
        <v>0.00075000000000000002</v>
      </c>
      <c r="R598" s="251">
        <f>Q598*H598</f>
        <v>0.0022500000000000003</v>
      </c>
      <c r="S598" s="251">
        <v>0</v>
      </c>
      <c r="T598" s="252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53" t="s">
        <v>324</v>
      </c>
      <c r="AT598" s="253" t="s">
        <v>163</v>
      </c>
      <c r="AU598" s="253" t="s">
        <v>137</v>
      </c>
      <c r="AY598" s="17" t="s">
        <v>159</v>
      </c>
      <c r="BE598" s="141">
        <f>IF(N598="základní",J598,0)</f>
        <v>0</v>
      </c>
      <c r="BF598" s="141">
        <f>IF(N598="snížená",J598,0)</f>
        <v>0</v>
      </c>
      <c r="BG598" s="141">
        <f>IF(N598="zákl. přenesená",J598,0)</f>
        <v>0</v>
      </c>
      <c r="BH598" s="141">
        <f>IF(N598="sníž. přenesená",J598,0)</f>
        <v>0</v>
      </c>
      <c r="BI598" s="141">
        <f>IF(N598="nulová",J598,0)</f>
        <v>0</v>
      </c>
      <c r="BJ598" s="17" t="s">
        <v>137</v>
      </c>
      <c r="BK598" s="141">
        <f>ROUND(I598*H598,2)</f>
        <v>0</v>
      </c>
      <c r="BL598" s="17" t="s">
        <v>324</v>
      </c>
      <c r="BM598" s="253" t="s">
        <v>625</v>
      </c>
    </row>
    <row r="599" s="13" customFormat="1">
      <c r="A599" s="13"/>
      <c r="B599" s="254"/>
      <c r="C599" s="255"/>
      <c r="D599" s="256" t="s">
        <v>169</v>
      </c>
      <c r="E599" s="257" t="s">
        <v>1</v>
      </c>
      <c r="F599" s="258" t="s">
        <v>626</v>
      </c>
      <c r="G599" s="255"/>
      <c r="H599" s="257" t="s">
        <v>1</v>
      </c>
      <c r="I599" s="259"/>
      <c r="J599" s="255"/>
      <c r="K599" s="255"/>
      <c r="L599" s="260"/>
      <c r="M599" s="261"/>
      <c r="N599" s="262"/>
      <c r="O599" s="262"/>
      <c r="P599" s="262"/>
      <c r="Q599" s="262"/>
      <c r="R599" s="262"/>
      <c r="S599" s="262"/>
      <c r="T599" s="26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64" t="s">
        <v>169</v>
      </c>
      <c r="AU599" s="264" t="s">
        <v>137</v>
      </c>
      <c r="AV599" s="13" t="s">
        <v>82</v>
      </c>
      <c r="AW599" s="13" t="s">
        <v>30</v>
      </c>
      <c r="AX599" s="13" t="s">
        <v>75</v>
      </c>
      <c r="AY599" s="264" t="s">
        <v>159</v>
      </c>
    </row>
    <row r="600" s="14" customFormat="1">
      <c r="A600" s="14"/>
      <c r="B600" s="265"/>
      <c r="C600" s="266"/>
      <c r="D600" s="256" t="s">
        <v>169</v>
      </c>
      <c r="E600" s="267" t="s">
        <v>1</v>
      </c>
      <c r="F600" s="268" t="s">
        <v>506</v>
      </c>
      <c r="G600" s="266"/>
      <c r="H600" s="269">
        <v>3</v>
      </c>
      <c r="I600" s="270"/>
      <c r="J600" s="266"/>
      <c r="K600" s="266"/>
      <c r="L600" s="271"/>
      <c r="M600" s="272"/>
      <c r="N600" s="273"/>
      <c r="O600" s="273"/>
      <c r="P600" s="273"/>
      <c r="Q600" s="273"/>
      <c r="R600" s="273"/>
      <c r="S600" s="273"/>
      <c r="T600" s="27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75" t="s">
        <v>169</v>
      </c>
      <c r="AU600" s="275" t="s">
        <v>137</v>
      </c>
      <c r="AV600" s="14" t="s">
        <v>137</v>
      </c>
      <c r="AW600" s="14" t="s">
        <v>30</v>
      </c>
      <c r="AX600" s="14" t="s">
        <v>75</v>
      </c>
      <c r="AY600" s="275" t="s">
        <v>159</v>
      </c>
    </row>
    <row r="601" s="15" customFormat="1">
      <c r="A601" s="15"/>
      <c r="B601" s="276"/>
      <c r="C601" s="277"/>
      <c r="D601" s="256" t="s">
        <v>169</v>
      </c>
      <c r="E601" s="278" t="s">
        <v>1</v>
      </c>
      <c r="F601" s="279" t="s">
        <v>187</v>
      </c>
      <c r="G601" s="277"/>
      <c r="H601" s="280">
        <v>3</v>
      </c>
      <c r="I601" s="281"/>
      <c r="J601" s="277"/>
      <c r="K601" s="277"/>
      <c r="L601" s="282"/>
      <c r="M601" s="283"/>
      <c r="N601" s="284"/>
      <c r="O601" s="284"/>
      <c r="P601" s="284"/>
      <c r="Q601" s="284"/>
      <c r="R601" s="284"/>
      <c r="S601" s="284"/>
      <c r="T601" s="285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86" t="s">
        <v>169</v>
      </c>
      <c r="AU601" s="286" t="s">
        <v>137</v>
      </c>
      <c r="AV601" s="15" t="s">
        <v>167</v>
      </c>
      <c r="AW601" s="15" t="s">
        <v>30</v>
      </c>
      <c r="AX601" s="15" t="s">
        <v>82</v>
      </c>
      <c r="AY601" s="286" t="s">
        <v>159</v>
      </c>
    </row>
    <row r="602" s="2" customFormat="1" ht="16.5" customHeight="1">
      <c r="A602" s="40"/>
      <c r="B602" s="41"/>
      <c r="C602" s="241" t="s">
        <v>627</v>
      </c>
      <c r="D602" s="241" t="s">
        <v>163</v>
      </c>
      <c r="E602" s="242" t="s">
        <v>628</v>
      </c>
      <c r="F602" s="243" t="s">
        <v>629</v>
      </c>
      <c r="G602" s="244" t="s">
        <v>267</v>
      </c>
      <c r="H602" s="245">
        <v>3</v>
      </c>
      <c r="I602" s="246"/>
      <c r="J602" s="247">
        <f>ROUND(I602*H602,2)</f>
        <v>0</v>
      </c>
      <c r="K602" s="248"/>
      <c r="L602" s="43"/>
      <c r="M602" s="249" t="s">
        <v>1</v>
      </c>
      <c r="N602" s="250" t="s">
        <v>41</v>
      </c>
      <c r="O602" s="93"/>
      <c r="P602" s="251">
        <f>O602*H602</f>
        <v>0</v>
      </c>
      <c r="Q602" s="251">
        <v>0</v>
      </c>
      <c r="R602" s="251">
        <f>Q602*H602</f>
        <v>0</v>
      </c>
      <c r="S602" s="251">
        <v>0.0055999999999999999</v>
      </c>
      <c r="T602" s="252">
        <f>S602*H602</f>
        <v>0.016799999999999999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53" t="s">
        <v>324</v>
      </c>
      <c r="AT602" s="253" t="s">
        <v>163</v>
      </c>
      <c r="AU602" s="253" t="s">
        <v>137</v>
      </c>
      <c r="AY602" s="17" t="s">
        <v>159</v>
      </c>
      <c r="BE602" s="141">
        <f>IF(N602="základní",J602,0)</f>
        <v>0</v>
      </c>
      <c r="BF602" s="141">
        <f>IF(N602="snížená",J602,0)</f>
        <v>0</v>
      </c>
      <c r="BG602" s="141">
        <f>IF(N602="zákl. přenesená",J602,0)</f>
        <v>0</v>
      </c>
      <c r="BH602" s="141">
        <f>IF(N602="sníž. přenesená",J602,0)</f>
        <v>0</v>
      </c>
      <c r="BI602" s="141">
        <f>IF(N602="nulová",J602,0)</f>
        <v>0</v>
      </c>
      <c r="BJ602" s="17" t="s">
        <v>137</v>
      </c>
      <c r="BK602" s="141">
        <f>ROUND(I602*H602,2)</f>
        <v>0</v>
      </c>
      <c r="BL602" s="17" t="s">
        <v>324</v>
      </c>
      <c r="BM602" s="253" t="s">
        <v>630</v>
      </c>
    </row>
    <row r="603" s="2" customFormat="1" ht="16.5" customHeight="1">
      <c r="A603" s="40"/>
      <c r="B603" s="41"/>
      <c r="C603" s="241" t="s">
        <v>631</v>
      </c>
      <c r="D603" s="241" t="s">
        <v>163</v>
      </c>
      <c r="E603" s="242" t="s">
        <v>632</v>
      </c>
      <c r="F603" s="243" t="s">
        <v>633</v>
      </c>
      <c r="G603" s="244" t="s">
        <v>267</v>
      </c>
      <c r="H603" s="245">
        <v>3</v>
      </c>
      <c r="I603" s="246"/>
      <c r="J603" s="247">
        <f>ROUND(I603*H603,2)</f>
        <v>0</v>
      </c>
      <c r="K603" s="248"/>
      <c r="L603" s="43"/>
      <c r="M603" s="249" t="s">
        <v>1</v>
      </c>
      <c r="N603" s="250" t="s">
        <v>41</v>
      </c>
      <c r="O603" s="93"/>
      <c r="P603" s="251">
        <f>O603*H603</f>
        <v>0</v>
      </c>
      <c r="Q603" s="251">
        <v>2.0000000000000002E-05</v>
      </c>
      <c r="R603" s="251">
        <f>Q603*H603</f>
        <v>6.0000000000000008E-05</v>
      </c>
      <c r="S603" s="251">
        <v>0</v>
      </c>
      <c r="T603" s="252">
        <f>S603*H603</f>
        <v>0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53" t="s">
        <v>324</v>
      </c>
      <c r="AT603" s="253" t="s">
        <v>163</v>
      </c>
      <c r="AU603" s="253" t="s">
        <v>137</v>
      </c>
      <c r="AY603" s="17" t="s">
        <v>159</v>
      </c>
      <c r="BE603" s="141">
        <f>IF(N603="základní",J603,0)</f>
        <v>0</v>
      </c>
      <c r="BF603" s="141">
        <f>IF(N603="snížená",J603,0)</f>
        <v>0</v>
      </c>
      <c r="BG603" s="141">
        <f>IF(N603="zákl. přenesená",J603,0)</f>
        <v>0</v>
      </c>
      <c r="BH603" s="141">
        <f>IF(N603="sníž. přenesená",J603,0)</f>
        <v>0</v>
      </c>
      <c r="BI603" s="141">
        <f>IF(N603="nulová",J603,0)</f>
        <v>0</v>
      </c>
      <c r="BJ603" s="17" t="s">
        <v>137</v>
      </c>
      <c r="BK603" s="141">
        <f>ROUND(I603*H603,2)</f>
        <v>0</v>
      </c>
      <c r="BL603" s="17" t="s">
        <v>324</v>
      </c>
      <c r="BM603" s="253" t="s">
        <v>634</v>
      </c>
    </row>
    <row r="604" s="2" customFormat="1" ht="21.75" customHeight="1">
      <c r="A604" s="40"/>
      <c r="B604" s="41"/>
      <c r="C604" s="241" t="s">
        <v>635</v>
      </c>
      <c r="D604" s="241" t="s">
        <v>163</v>
      </c>
      <c r="E604" s="242" t="s">
        <v>636</v>
      </c>
      <c r="F604" s="243" t="s">
        <v>637</v>
      </c>
      <c r="G604" s="244" t="s">
        <v>181</v>
      </c>
      <c r="H604" s="245">
        <v>26</v>
      </c>
      <c r="I604" s="246"/>
      <c r="J604" s="247">
        <f>ROUND(I604*H604,2)</f>
        <v>0</v>
      </c>
      <c r="K604" s="248"/>
      <c r="L604" s="43"/>
      <c r="M604" s="249" t="s">
        <v>1</v>
      </c>
      <c r="N604" s="250" t="s">
        <v>41</v>
      </c>
      <c r="O604" s="93"/>
      <c r="P604" s="251">
        <f>O604*H604</f>
        <v>0</v>
      </c>
      <c r="Q604" s="251">
        <v>0.00019000000000000001</v>
      </c>
      <c r="R604" s="251">
        <f>Q604*H604</f>
        <v>0.0049399999999999999</v>
      </c>
      <c r="S604" s="251">
        <v>0</v>
      </c>
      <c r="T604" s="252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53" t="s">
        <v>324</v>
      </c>
      <c r="AT604" s="253" t="s">
        <v>163</v>
      </c>
      <c r="AU604" s="253" t="s">
        <v>137</v>
      </c>
      <c r="AY604" s="17" t="s">
        <v>159</v>
      </c>
      <c r="BE604" s="141">
        <f>IF(N604="základní",J604,0)</f>
        <v>0</v>
      </c>
      <c r="BF604" s="141">
        <f>IF(N604="snížená",J604,0)</f>
        <v>0</v>
      </c>
      <c r="BG604" s="141">
        <f>IF(N604="zákl. přenesená",J604,0)</f>
        <v>0</v>
      </c>
      <c r="BH604" s="141">
        <f>IF(N604="sníž. přenesená",J604,0)</f>
        <v>0</v>
      </c>
      <c r="BI604" s="141">
        <f>IF(N604="nulová",J604,0)</f>
        <v>0</v>
      </c>
      <c r="BJ604" s="17" t="s">
        <v>137</v>
      </c>
      <c r="BK604" s="141">
        <f>ROUND(I604*H604,2)</f>
        <v>0</v>
      </c>
      <c r="BL604" s="17" t="s">
        <v>324</v>
      </c>
      <c r="BM604" s="253" t="s">
        <v>638</v>
      </c>
    </row>
    <row r="605" s="2" customFormat="1" ht="21.75" customHeight="1">
      <c r="A605" s="40"/>
      <c r="B605" s="41"/>
      <c r="C605" s="241" t="s">
        <v>639</v>
      </c>
      <c r="D605" s="241" t="s">
        <v>163</v>
      </c>
      <c r="E605" s="242" t="s">
        <v>640</v>
      </c>
      <c r="F605" s="243" t="s">
        <v>641</v>
      </c>
      <c r="G605" s="244" t="s">
        <v>181</v>
      </c>
      <c r="H605" s="245">
        <v>26</v>
      </c>
      <c r="I605" s="246"/>
      <c r="J605" s="247">
        <f>ROUND(I605*H605,2)</f>
        <v>0</v>
      </c>
      <c r="K605" s="248"/>
      <c r="L605" s="43"/>
      <c r="M605" s="249" t="s">
        <v>1</v>
      </c>
      <c r="N605" s="250" t="s">
        <v>41</v>
      </c>
      <c r="O605" s="93"/>
      <c r="P605" s="251">
        <f>O605*H605</f>
        <v>0</v>
      </c>
      <c r="Q605" s="251">
        <v>1.0000000000000001E-05</v>
      </c>
      <c r="R605" s="251">
        <f>Q605*H605</f>
        <v>0.00026000000000000003</v>
      </c>
      <c r="S605" s="251">
        <v>0</v>
      </c>
      <c r="T605" s="252">
        <f>S605*H605</f>
        <v>0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53" t="s">
        <v>324</v>
      </c>
      <c r="AT605" s="253" t="s">
        <v>163</v>
      </c>
      <c r="AU605" s="253" t="s">
        <v>137</v>
      </c>
      <c r="AY605" s="17" t="s">
        <v>159</v>
      </c>
      <c r="BE605" s="141">
        <f>IF(N605="základní",J605,0)</f>
        <v>0</v>
      </c>
      <c r="BF605" s="141">
        <f>IF(N605="snížená",J605,0)</f>
        <v>0</v>
      </c>
      <c r="BG605" s="141">
        <f>IF(N605="zákl. přenesená",J605,0)</f>
        <v>0</v>
      </c>
      <c r="BH605" s="141">
        <f>IF(N605="sníž. přenesená",J605,0)</f>
        <v>0</v>
      </c>
      <c r="BI605" s="141">
        <f>IF(N605="nulová",J605,0)</f>
        <v>0</v>
      </c>
      <c r="BJ605" s="17" t="s">
        <v>137</v>
      </c>
      <c r="BK605" s="141">
        <f>ROUND(I605*H605,2)</f>
        <v>0</v>
      </c>
      <c r="BL605" s="17" t="s">
        <v>324</v>
      </c>
      <c r="BM605" s="253" t="s">
        <v>642</v>
      </c>
    </row>
    <row r="606" s="2" customFormat="1" ht="21.75" customHeight="1">
      <c r="A606" s="40"/>
      <c r="B606" s="41"/>
      <c r="C606" s="241" t="s">
        <v>643</v>
      </c>
      <c r="D606" s="241" t="s">
        <v>163</v>
      </c>
      <c r="E606" s="242" t="s">
        <v>644</v>
      </c>
      <c r="F606" s="243" t="s">
        <v>645</v>
      </c>
      <c r="G606" s="244" t="s">
        <v>396</v>
      </c>
      <c r="H606" s="245">
        <v>0.037999999999999999</v>
      </c>
      <c r="I606" s="246"/>
      <c r="J606" s="247">
        <f>ROUND(I606*H606,2)</f>
        <v>0</v>
      </c>
      <c r="K606" s="248"/>
      <c r="L606" s="43"/>
      <c r="M606" s="249" t="s">
        <v>1</v>
      </c>
      <c r="N606" s="250" t="s">
        <v>41</v>
      </c>
      <c r="O606" s="93"/>
      <c r="P606" s="251">
        <f>O606*H606</f>
        <v>0</v>
      </c>
      <c r="Q606" s="251">
        <v>0</v>
      </c>
      <c r="R606" s="251">
        <f>Q606*H606</f>
        <v>0</v>
      </c>
      <c r="S606" s="251">
        <v>0</v>
      </c>
      <c r="T606" s="252">
        <f>S606*H606</f>
        <v>0</v>
      </c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R606" s="253" t="s">
        <v>324</v>
      </c>
      <c r="AT606" s="253" t="s">
        <v>163</v>
      </c>
      <c r="AU606" s="253" t="s">
        <v>137</v>
      </c>
      <c r="AY606" s="17" t="s">
        <v>159</v>
      </c>
      <c r="BE606" s="141">
        <f>IF(N606="základní",J606,0)</f>
        <v>0</v>
      </c>
      <c r="BF606" s="141">
        <f>IF(N606="snížená",J606,0)</f>
        <v>0</v>
      </c>
      <c r="BG606" s="141">
        <f>IF(N606="zákl. přenesená",J606,0)</f>
        <v>0</v>
      </c>
      <c r="BH606" s="141">
        <f>IF(N606="sníž. přenesená",J606,0)</f>
        <v>0</v>
      </c>
      <c r="BI606" s="141">
        <f>IF(N606="nulová",J606,0)</f>
        <v>0</v>
      </c>
      <c r="BJ606" s="17" t="s">
        <v>137</v>
      </c>
      <c r="BK606" s="141">
        <f>ROUND(I606*H606,2)</f>
        <v>0</v>
      </c>
      <c r="BL606" s="17" t="s">
        <v>324</v>
      </c>
      <c r="BM606" s="253" t="s">
        <v>646</v>
      </c>
    </row>
    <row r="607" s="2" customFormat="1" ht="21.75" customHeight="1">
      <c r="A607" s="40"/>
      <c r="B607" s="41"/>
      <c r="C607" s="241" t="s">
        <v>647</v>
      </c>
      <c r="D607" s="241" t="s">
        <v>163</v>
      </c>
      <c r="E607" s="242" t="s">
        <v>648</v>
      </c>
      <c r="F607" s="243" t="s">
        <v>649</v>
      </c>
      <c r="G607" s="244" t="s">
        <v>396</v>
      </c>
      <c r="H607" s="245">
        <v>0.037999999999999999</v>
      </c>
      <c r="I607" s="246"/>
      <c r="J607" s="247">
        <f>ROUND(I607*H607,2)</f>
        <v>0</v>
      </c>
      <c r="K607" s="248"/>
      <c r="L607" s="43"/>
      <c r="M607" s="249" t="s">
        <v>1</v>
      </c>
      <c r="N607" s="250" t="s">
        <v>41</v>
      </c>
      <c r="O607" s="93"/>
      <c r="P607" s="251">
        <f>O607*H607</f>
        <v>0</v>
      </c>
      <c r="Q607" s="251">
        <v>0</v>
      </c>
      <c r="R607" s="251">
        <f>Q607*H607</f>
        <v>0</v>
      </c>
      <c r="S607" s="251">
        <v>0</v>
      </c>
      <c r="T607" s="252">
        <f>S607*H607</f>
        <v>0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53" t="s">
        <v>324</v>
      </c>
      <c r="AT607" s="253" t="s">
        <v>163</v>
      </c>
      <c r="AU607" s="253" t="s">
        <v>137</v>
      </c>
      <c r="AY607" s="17" t="s">
        <v>159</v>
      </c>
      <c r="BE607" s="141">
        <f>IF(N607="základní",J607,0)</f>
        <v>0</v>
      </c>
      <c r="BF607" s="141">
        <f>IF(N607="snížená",J607,0)</f>
        <v>0</v>
      </c>
      <c r="BG607" s="141">
        <f>IF(N607="zákl. přenesená",J607,0)</f>
        <v>0</v>
      </c>
      <c r="BH607" s="141">
        <f>IF(N607="sníž. přenesená",J607,0)</f>
        <v>0</v>
      </c>
      <c r="BI607" s="141">
        <f>IF(N607="nulová",J607,0)</f>
        <v>0</v>
      </c>
      <c r="BJ607" s="17" t="s">
        <v>137</v>
      </c>
      <c r="BK607" s="141">
        <f>ROUND(I607*H607,2)</f>
        <v>0</v>
      </c>
      <c r="BL607" s="17" t="s">
        <v>324</v>
      </c>
      <c r="BM607" s="253" t="s">
        <v>650</v>
      </c>
    </row>
    <row r="608" s="12" customFormat="1" ht="22.8" customHeight="1">
      <c r="A608" s="12"/>
      <c r="B608" s="225"/>
      <c r="C608" s="226"/>
      <c r="D608" s="227" t="s">
        <v>74</v>
      </c>
      <c r="E608" s="239" t="s">
        <v>651</v>
      </c>
      <c r="F608" s="239" t="s">
        <v>652</v>
      </c>
      <c r="G608" s="226"/>
      <c r="H608" s="226"/>
      <c r="I608" s="229"/>
      <c r="J608" s="240">
        <f>BK608</f>
        <v>0</v>
      </c>
      <c r="K608" s="226"/>
      <c r="L608" s="231"/>
      <c r="M608" s="232"/>
      <c r="N608" s="233"/>
      <c r="O608" s="233"/>
      <c r="P608" s="234">
        <f>SUM(P609:P617)</f>
        <v>0</v>
      </c>
      <c r="Q608" s="233"/>
      <c r="R608" s="234">
        <f>SUM(R609:R617)</f>
        <v>0.001485</v>
      </c>
      <c r="S608" s="233"/>
      <c r="T608" s="235">
        <f>SUM(T609:T617)</f>
        <v>0.029024999999999999</v>
      </c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R608" s="236" t="s">
        <v>137</v>
      </c>
      <c r="AT608" s="237" t="s">
        <v>74</v>
      </c>
      <c r="AU608" s="237" t="s">
        <v>82</v>
      </c>
      <c r="AY608" s="236" t="s">
        <v>159</v>
      </c>
      <c r="BK608" s="238">
        <f>SUM(BK609:BK617)</f>
        <v>0</v>
      </c>
    </row>
    <row r="609" s="2" customFormat="1" ht="16.5" customHeight="1">
      <c r="A609" s="40"/>
      <c r="B609" s="41"/>
      <c r="C609" s="241" t="s">
        <v>653</v>
      </c>
      <c r="D609" s="241" t="s">
        <v>163</v>
      </c>
      <c r="E609" s="242" t="s">
        <v>654</v>
      </c>
      <c r="F609" s="243" t="s">
        <v>655</v>
      </c>
      <c r="G609" s="244" t="s">
        <v>181</v>
      </c>
      <c r="H609" s="245">
        <v>13.5</v>
      </c>
      <c r="I609" s="246"/>
      <c r="J609" s="247">
        <f>ROUND(I609*H609,2)</f>
        <v>0</v>
      </c>
      <c r="K609" s="248"/>
      <c r="L609" s="43"/>
      <c r="M609" s="249" t="s">
        <v>1</v>
      </c>
      <c r="N609" s="250" t="s">
        <v>41</v>
      </c>
      <c r="O609" s="93"/>
      <c r="P609" s="251">
        <f>O609*H609</f>
        <v>0</v>
      </c>
      <c r="Q609" s="251">
        <v>0.00011</v>
      </c>
      <c r="R609" s="251">
        <f>Q609*H609</f>
        <v>0.001485</v>
      </c>
      <c r="S609" s="251">
        <v>0.00215</v>
      </c>
      <c r="T609" s="252">
        <f>S609*H609</f>
        <v>0.029024999999999999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53" t="s">
        <v>324</v>
      </c>
      <c r="AT609" s="253" t="s">
        <v>163</v>
      </c>
      <c r="AU609" s="253" t="s">
        <v>137</v>
      </c>
      <c r="AY609" s="17" t="s">
        <v>159</v>
      </c>
      <c r="BE609" s="141">
        <f>IF(N609="základní",J609,0)</f>
        <v>0</v>
      </c>
      <c r="BF609" s="141">
        <f>IF(N609="snížená",J609,0)</f>
        <v>0</v>
      </c>
      <c r="BG609" s="141">
        <f>IF(N609="zákl. přenesená",J609,0)</f>
        <v>0</v>
      </c>
      <c r="BH609" s="141">
        <f>IF(N609="sníž. přenesená",J609,0)</f>
        <v>0</v>
      </c>
      <c r="BI609" s="141">
        <f>IF(N609="nulová",J609,0)</f>
        <v>0</v>
      </c>
      <c r="BJ609" s="17" t="s">
        <v>137</v>
      </c>
      <c r="BK609" s="141">
        <f>ROUND(I609*H609,2)</f>
        <v>0</v>
      </c>
      <c r="BL609" s="17" t="s">
        <v>324</v>
      </c>
      <c r="BM609" s="253" t="s">
        <v>656</v>
      </c>
    </row>
    <row r="610" s="13" customFormat="1">
      <c r="A610" s="13"/>
      <c r="B610" s="254"/>
      <c r="C610" s="255"/>
      <c r="D610" s="256" t="s">
        <v>169</v>
      </c>
      <c r="E610" s="257" t="s">
        <v>1</v>
      </c>
      <c r="F610" s="258" t="s">
        <v>657</v>
      </c>
      <c r="G610" s="255"/>
      <c r="H610" s="257" t="s">
        <v>1</v>
      </c>
      <c r="I610" s="259"/>
      <c r="J610" s="255"/>
      <c r="K610" s="255"/>
      <c r="L610" s="260"/>
      <c r="M610" s="261"/>
      <c r="N610" s="262"/>
      <c r="O610" s="262"/>
      <c r="P610" s="262"/>
      <c r="Q610" s="262"/>
      <c r="R610" s="262"/>
      <c r="S610" s="262"/>
      <c r="T610" s="26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64" t="s">
        <v>169</v>
      </c>
      <c r="AU610" s="264" t="s">
        <v>137</v>
      </c>
      <c r="AV610" s="13" t="s">
        <v>82</v>
      </c>
      <c r="AW610" s="13" t="s">
        <v>30</v>
      </c>
      <c r="AX610" s="13" t="s">
        <v>75</v>
      </c>
      <c r="AY610" s="264" t="s">
        <v>159</v>
      </c>
    </row>
    <row r="611" s="14" customFormat="1">
      <c r="A611" s="14"/>
      <c r="B611" s="265"/>
      <c r="C611" s="266"/>
      <c r="D611" s="256" t="s">
        <v>169</v>
      </c>
      <c r="E611" s="267" t="s">
        <v>1</v>
      </c>
      <c r="F611" s="268" t="s">
        <v>658</v>
      </c>
      <c r="G611" s="266"/>
      <c r="H611" s="269">
        <v>5.5</v>
      </c>
      <c r="I611" s="270"/>
      <c r="J611" s="266"/>
      <c r="K611" s="266"/>
      <c r="L611" s="271"/>
      <c r="M611" s="272"/>
      <c r="N611" s="273"/>
      <c r="O611" s="273"/>
      <c r="P611" s="273"/>
      <c r="Q611" s="273"/>
      <c r="R611" s="273"/>
      <c r="S611" s="273"/>
      <c r="T611" s="27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75" t="s">
        <v>169</v>
      </c>
      <c r="AU611" s="275" t="s">
        <v>137</v>
      </c>
      <c r="AV611" s="14" t="s">
        <v>137</v>
      </c>
      <c r="AW611" s="14" t="s">
        <v>30</v>
      </c>
      <c r="AX611" s="14" t="s">
        <v>75</v>
      </c>
      <c r="AY611" s="275" t="s">
        <v>159</v>
      </c>
    </row>
    <row r="612" s="13" customFormat="1">
      <c r="A612" s="13"/>
      <c r="B612" s="254"/>
      <c r="C612" s="255"/>
      <c r="D612" s="256" t="s">
        <v>169</v>
      </c>
      <c r="E612" s="257" t="s">
        <v>1</v>
      </c>
      <c r="F612" s="258" t="s">
        <v>199</v>
      </c>
      <c r="G612" s="255"/>
      <c r="H612" s="257" t="s">
        <v>1</v>
      </c>
      <c r="I612" s="259"/>
      <c r="J612" s="255"/>
      <c r="K612" s="255"/>
      <c r="L612" s="260"/>
      <c r="M612" s="261"/>
      <c r="N612" s="262"/>
      <c r="O612" s="262"/>
      <c r="P612" s="262"/>
      <c r="Q612" s="262"/>
      <c r="R612" s="262"/>
      <c r="S612" s="262"/>
      <c r="T612" s="26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64" t="s">
        <v>169</v>
      </c>
      <c r="AU612" s="264" t="s">
        <v>137</v>
      </c>
      <c r="AV612" s="13" t="s">
        <v>82</v>
      </c>
      <c r="AW612" s="13" t="s">
        <v>30</v>
      </c>
      <c r="AX612" s="13" t="s">
        <v>75</v>
      </c>
      <c r="AY612" s="264" t="s">
        <v>159</v>
      </c>
    </row>
    <row r="613" s="14" customFormat="1">
      <c r="A613" s="14"/>
      <c r="B613" s="265"/>
      <c r="C613" s="266"/>
      <c r="D613" s="256" t="s">
        <v>169</v>
      </c>
      <c r="E613" s="267" t="s">
        <v>1</v>
      </c>
      <c r="F613" s="268" t="s">
        <v>273</v>
      </c>
      <c r="G613" s="266"/>
      <c r="H613" s="269">
        <v>8</v>
      </c>
      <c r="I613" s="270"/>
      <c r="J613" s="266"/>
      <c r="K613" s="266"/>
      <c r="L613" s="271"/>
      <c r="M613" s="272"/>
      <c r="N613" s="273"/>
      <c r="O613" s="273"/>
      <c r="P613" s="273"/>
      <c r="Q613" s="273"/>
      <c r="R613" s="273"/>
      <c r="S613" s="273"/>
      <c r="T613" s="27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75" t="s">
        <v>169</v>
      </c>
      <c r="AU613" s="275" t="s">
        <v>137</v>
      </c>
      <c r="AV613" s="14" t="s">
        <v>137</v>
      </c>
      <c r="AW613" s="14" t="s">
        <v>30</v>
      </c>
      <c r="AX613" s="14" t="s">
        <v>75</v>
      </c>
      <c r="AY613" s="275" t="s">
        <v>159</v>
      </c>
    </row>
    <row r="614" s="15" customFormat="1">
      <c r="A614" s="15"/>
      <c r="B614" s="276"/>
      <c r="C614" s="277"/>
      <c r="D614" s="256" t="s">
        <v>169</v>
      </c>
      <c r="E614" s="278" t="s">
        <v>1</v>
      </c>
      <c r="F614" s="279" t="s">
        <v>187</v>
      </c>
      <c r="G614" s="277"/>
      <c r="H614" s="280">
        <v>13.5</v>
      </c>
      <c r="I614" s="281"/>
      <c r="J614" s="277"/>
      <c r="K614" s="277"/>
      <c r="L614" s="282"/>
      <c r="M614" s="283"/>
      <c r="N614" s="284"/>
      <c r="O614" s="284"/>
      <c r="P614" s="284"/>
      <c r="Q614" s="284"/>
      <c r="R614" s="284"/>
      <c r="S614" s="284"/>
      <c r="T614" s="285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86" t="s">
        <v>169</v>
      </c>
      <c r="AU614" s="286" t="s">
        <v>137</v>
      </c>
      <c r="AV614" s="15" t="s">
        <v>167</v>
      </c>
      <c r="AW614" s="15" t="s">
        <v>30</v>
      </c>
      <c r="AX614" s="15" t="s">
        <v>82</v>
      </c>
      <c r="AY614" s="286" t="s">
        <v>159</v>
      </c>
    </row>
    <row r="615" s="2" customFormat="1" ht="21.75" customHeight="1">
      <c r="A615" s="40"/>
      <c r="B615" s="41"/>
      <c r="C615" s="241" t="s">
        <v>659</v>
      </c>
      <c r="D615" s="241" t="s">
        <v>163</v>
      </c>
      <c r="E615" s="242" t="s">
        <v>660</v>
      </c>
      <c r="F615" s="243" t="s">
        <v>661</v>
      </c>
      <c r="G615" s="244" t="s">
        <v>396</v>
      </c>
      <c r="H615" s="245">
        <v>0.001</v>
      </c>
      <c r="I615" s="246"/>
      <c r="J615" s="247">
        <f>ROUND(I615*H615,2)</f>
        <v>0</v>
      </c>
      <c r="K615" s="248"/>
      <c r="L615" s="43"/>
      <c r="M615" s="249" t="s">
        <v>1</v>
      </c>
      <c r="N615" s="250" t="s">
        <v>41</v>
      </c>
      <c r="O615" s="93"/>
      <c r="P615" s="251">
        <f>O615*H615</f>
        <v>0</v>
      </c>
      <c r="Q615" s="251">
        <v>0</v>
      </c>
      <c r="R615" s="251">
        <f>Q615*H615</f>
        <v>0</v>
      </c>
      <c r="S615" s="251">
        <v>0</v>
      </c>
      <c r="T615" s="252">
        <f>S615*H615</f>
        <v>0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53" t="s">
        <v>324</v>
      </c>
      <c r="AT615" s="253" t="s">
        <v>163</v>
      </c>
      <c r="AU615" s="253" t="s">
        <v>137</v>
      </c>
      <c r="AY615" s="17" t="s">
        <v>159</v>
      </c>
      <c r="BE615" s="141">
        <f>IF(N615="základní",J615,0)</f>
        <v>0</v>
      </c>
      <c r="BF615" s="141">
        <f>IF(N615="snížená",J615,0)</f>
        <v>0</v>
      </c>
      <c r="BG615" s="141">
        <f>IF(N615="zákl. přenesená",J615,0)</f>
        <v>0</v>
      </c>
      <c r="BH615" s="141">
        <f>IF(N615="sníž. přenesená",J615,0)</f>
        <v>0</v>
      </c>
      <c r="BI615" s="141">
        <f>IF(N615="nulová",J615,0)</f>
        <v>0</v>
      </c>
      <c r="BJ615" s="17" t="s">
        <v>137</v>
      </c>
      <c r="BK615" s="141">
        <f>ROUND(I615*H615,2)</f>
        <v>0</v>
      </c>
      <c r="BL615" s="17" t="s">
        <v>324</v>
      </c>
      <c r="BM615" s="253" t="s">
        <v>662</v>
      </c>
    </row>
    <row r="616" s="2" customFormat="1" ht="21.75" customHeight="1">
      <c r="A616" s="40"/>
      <c r="B616" s="41"/>
      <c r="C616" s="241" t="s">
        <v>663</v>
      </c>
      <c r="D616" s="241" t="s">
        <v>163</v>
      </c>
      <c r="E616" s="242" t="s">
        <v>664</v>
      </c>
      <c r="F616" s="243" t="s">
        <v>665</v>
      </c>
      <c r="G616" s="244" t="s">
        <v>396</v>
      </c>
      <c r="H616" s="245">
        <v>0.001</v>
      </c>
      <c r="I616" s="246"/>
      <c r="J616" s="247">
        <f>ROUND(I616*H616,2)</f>
        <v>0</v>
      </c>
      <c r="K616" s="248"/>
      <c r="L616" s="43"/>
      <c r="M616" s="249" t="s">
        <v>1</v>
      </c>
      <c r="N616" s="250" t="s">
        <v>41</v>
      </c>
      <c r="O616" s="93"/>
      <c r="P616" s="251">
        <f>O616*H616</f>
        <v>0</v>
      </c>
      <c r="Q616" s="251">
        <v>0</v>
      </c>
      <c r="R616" s="251">
        <f>Q616*H616</f>
        <v>0</v>
      </c>
      <c r="S616" s="251">
        <v>0</v>
      </c>
      <c r="T616" s="252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53" t="s">
        <v>324</v>
      </c>
      <c r="AT616" s="253" t="s">
        <v>163</v>
      </c>
      <c r="AU616" s="253" t="s">
        <v>137</v>
      </c>
      <c r="AY616" s="17" t="s">
        <v>159</v>
      </c>
      <c r="BE616" s="141">
        <f>IF(N616="základní",J616,0)</f>
        <v>0</v>
      </c>
      <c r="BF616" s="141">
        <f>IF(N616="snížená",J616,0)</f>
        <v>0</v>
      </c>
      <c r="BG616" s="141">
        <f>IF(N616="zákl. přenesená",J616,0)</f>
        <v>0</v>
      </c>
      <c r="BH616" s="141">
        <f>IF(N616="sníž. přenesená",J616,0)</f>
        <v>0</v>
      </c>
      <c r="BI616" s="141">
        <f>IF(N616="nulová",J616,0)</f>
        <v>0</v>
      </c>
      <c r="BJ616" s="17" t="s">
        <v>137</v>
      </c>
      <c r="BK616" s="141">
        <f>ROUND(I616*H616,2)</f>
        <v>0</v>
      </c>
      <c r="BL616" s="17" t="s">
        <v>324</v>
      </c>
      <c r="BM616" s="253" t="s">
        <v>666</v>
      </c>
    </row>
    <row r="617" s="2" customFormat="1" ht="21.75" customHeight="1">
      <c r="A617" s="40"/>
      <c r="B617" s="41"/>
      <c r="C617" s="241" t="s">
        <v>667</v>
      </c>
      <c r="D617" s="241" t="s">
        <v>163</v>
      </c>
      <c r="E617" s="242" t="s">
        <v>668</v>
      </c>
      <c r="F617" s="243" t="s">
        <v>669</v>
      </c>
      <c r="G617" s="244" t="s">
        <v>396</v>
      </c>
      <c r="H617" s="245">
        <v>0.001</v>
      </c>
      <c r="I617" s="246"/>
      <c r="J617" s="247">
        <f>ROUND(I617*H617,2)</f>
        <v>0</v>
      </c>
      <c r="K617" s="248"/>
      <c r="L617" s="43"/>
      <c r="M617" s="249" t="s">
        <v>1</v>
      </c>
      <c r="N617" s="250" t="s">
        <v>41</v>
      </c>
      <c r="O617" s="93"/>
      <c r="P617" s="251">
        <f>O617*H617</f>
        <v>0</v>
      </c>
      <c r="Q617" s="251">
        <v>0</v>
      </c>
      <c r="R617" s="251">
        <f>Q617*H617</f>
        <v>0</v>
      </c>
      <c r="S617" s="251">
        <v>0</v>
      </c>
      <c r="T617" s="252">
        <f>S617*H617</f>
        <v>0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53" t="s">
        <v>324</v>
      </c>
      <c r="AT617" s="253" t="s">
        <v>163</v>
      </c>
      <c r="AU617" s="253" t="s">
        <v>137</v>
      </c>
      <c r="AY617" s="17" t="s">
        <v>159</v>
      </c>
      <c r="BE617" s="141">
        <f>IF(N617="základní",J617,0)</f>
        <v>0</v>
      </c>
      <c r="BF617" s="141">
        <f>IF(N617="snížená",J617,0)</f>
        <v>0</v>
      </c>
      <c r="BG617" s="141">
        <f>IF(N617="zákl. přenesená",J617,0)</f>
        <v>0</v>
      </c>
      <c r="BH617" s="141">
        <f>IF(N617="sníž. přenesená",J617,0)</f>
        <v>0</v>
      </c>
      <c r="BI617" s="141">
        <f>IF(N617="nulová",J617,0)</f>
        <v>0</v>
      </c>
      <c r="BJ617" s="17" t="s">
        <v>137</v>
      </c>
      <c r="BK617" s="141">
        <f>ROUND(I617*H617,2)</f>
        <v>0</v>
      </c>
      <c r="BL617" s="17" t="s">
        <v>324</v>
      </c>
      <c r="BM617" s="253" t="s">
        <v>670</v>
      </c>
    </row>
    <row r="618" s="12" customFormat="1" ht="22.8" customHeight="1">
      <c r="A618" s="12"/>
      <c r="B618" s="225"/>
      <c r="C618" s="226"/>
      <c r="D618" s="227" t="s">
        <v>74</v>
      </c>
      <c r="E618" s="239" t="s">
        <v>671</v>
      </c>
      <c r="F618" s="239" t="s">
        <v>672</v>
      </c>
      <c r="G618" s="226"/>
      <c r="H618" s="226"/>
      <c r="I618" s="229"/>
      <c r="J618" s="240">
        <f>BK618</f>
        <v>0</v>
      </c>
      <c r="K618" s="226"/>
      <c r="L618" s="231"/>
      <c r="M618" s="232"/>
      <c r="N618" s="233"/>
      <c r="O618" s="233"/>
      <c r="P618" s="234">
        <f>SUM(P619:P670)</f>
        <v>0</v>
      </c>
      <c r="Q618" s="233"/>
      <c r="R618" s="234">
        <f>SUM(R619:R670)</f>
        <v>0.084439999999999987</v>
      </c>
      <c r="S618" s="233"/>
      <c r="T618" s="235">
        <f>SUM(T619:T670)</f>
        <v>0.31114999999999998</v>
      </c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R618" s="236" t="s">
        <v>137</v>
      </c>
      <c r="AT618" s="237" t="s">
        <v>74</v>
      </c>
      <c r="AU618" s="237" t="s">
        <v>82</v>
      </c>
      <c r="AY618" s="236" t="s">
        <v>159</v>
      </c>
      <c r="BK618" s="238">
        <f>SUM(BK619:BK670)</f>
        <v>0</v>
      </c>
    </row>
    <row r="619" s="2" customFormat="1" ht="16.5" customHeight="1">
      <c r="A619" s="40"/>
      <c r="B619" s="41"/>
      <c r="C619" s="241" t="s">
        <v>673</v>
      </c>
      <c r="D619" s="241" t="s">
        <v>163</v>
      </c>
      <c r="E619" s="242" t="s">
        <v>674</v>
      </c>
      <c r="F619" s="243" t="s">
        <v>675</v>
      </c>
      <c r="G619" s="244" t="s">
        <v>559</v>
      </c>
      <c r="H619" s="245">
        <v>1</v>
      </c>
      <c r="I619" s="246"/>
      <c r="J619" s="247">
        <f>ROUND(I619*H619,2)</f>
        <v>0</v>
      </c>
      <c r="K619" s="248"/>
      <c r="L619" s="43"/>
      <c r="M619" s="249" t="s">
        <v>1</v>
      </c>
      <c r="N619" s="250" t="s">
        <v>41</v>
      </c>
      <c r="O619" s="93"/>
      <c r="P619" s="251">
        <f>O619*H619</f>
        <v>0</v>
      </c>
      <c r="Q619" s="251">
        <v>0</v>
      </c>
      <c r="R619" s="251">
        <f>Q619*H619</f>
        <v>0</v>
      </c>
      <c r="S619" s="251">
        <v>0.01933</v>
      </c>
      <c r="T619" s="252">
        <f>S619*H619</f>
        <v>0.01933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53" t="s">
        <v>324</v>
      </c>
      <c r="AT619" s="253" t="s">
        <v>163</v>
      </c>
      <c r="AU619" s="253" t="s">
        <v>137</v>
      </c>
      <c r="AY619" s="17" t="s">
        <v>159</v>
      </c>
      <c r="BE619" s="141">
        <f>IF(N619="základní",J619,0)</f>
        <v>0</v>
      </c>
      <c r="BF619" s="141">
        <f>IF(N619="snížená",J619,0)</f>
        <v>0</v>
      </c>
      <c r="BG619" s="141">
        <f>IF(N619="zákl. přenesená",J619,0)</f>
        <v>0</v>
      </c>
      <c r="BH619" s="141">
        <f>IF(N619="sníž. přenesená",J619,0)</f>
        <v>0</v>
      </c>
      <c r="BI619" s="141">
        <f>IF(N619="nulová",J619,0)</f>
        <v>0</v>
      </c>
      <c r="BJ619" s="17" t="s">
        <v>137</v>
      </c>
      <c r="BK619" s="141">
        <f>ROUND(I619*H619,2)</f>
        <v>0</v>
      </c>
      <c r="BL619" s="17" t="s">
        <v>324</v>
      </c>
      <c r="BM619" s="253" t="s">
        <v>676</v>
      </c>
    </row>
    <row r="620" s="2" customFormat="1" ht="16.5" customHeight="1">
      <c r="A620" s="40"/>
      <c r="B620" s="41"/>
      <c r="C620" s="241" t="s">
        <v>677</v>
      </c>
      <c r="D620" s="241" t="s">
        <v>163</v>
      </c>
      <c r="E620" s="242" t="s">
        <v>678</v>
      </c>
      <c r="F620" s="243" t="s">
        <v>679</v>
      </c>
      <c r="G620" s="244" t="s">
        <v>267</v>
      </c>
      <c r="H620" s="245">
        <v>1</v>
      </c>
      <c r="I620" s="246"/>
      <c r="J620" s="247">
        <f>ROUND(I620*H620,2)</f>
        <v>0</v>
      </c>
      <c r="K620" s="248"/>
      <c r="L620" s="43"/>
      <c r="M620" s="249" t="s">
        <v>1</v>
      </c>
      <c r="N620" s="250" t="s">
        <v>41</v>
      </c>
      <c r="O620" s="93"/>
      <c r="P620" s="251">
        <f>O620*H620</f>
        <v>0</v>
      </c>
      <c r="Q620" s="251">
        <v>0.00183</v>
      </c>
      <c r="R620" s="251">
        <f>Q620*H620</f>
        <v>0.00183</v>
      </c>
      <c r="S620" s="251">
        <v>0</v>
      </c>
      <c r="T620" s="252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53" t="s">
        <v>324</v>
      </c>
      <c r="AT620" s="253" t="s">
        <v>163</v>
      </c>
      <c r="AU620" s="253" t="s">
        <v>137</v>
      </c>
      <c r="AY620" s="17" t="s">
        <v>159</v>
      </c>
      <c r="BE620" s="141">
        <f>IF(N620="základní",J620,0)</f>
        <v>0</v>
      </c>
      <c r="BF620" s="141">
        <f>IF(N620="snížená",J620,0)</f>
        <v>0</v>
      </c>
      <c r="BG620" s="141">
        <f>IF(N620="zákl. přenesená",J620,0)</f>
        <v>0</v>
      </c>
      <c r="BH620" s="141">
        <f>IF(N620="sníž. přenesená",J620,0)</f>
        <v>0</v>
      </c>
      <c r="BI620" s="141">
        <f>IF(N620="nulová",J620,0)</f>
        <v>0</v>
      </c>
      <c r="BJ620" s="17" t="s">
        <v>137</v>
      </c>
      <c r="BK620" s="141">
        <f>ROUND(I620*H620,2)</f>
        <v>0</v>
      </c>
      <c r="BL620" s="17" t="s">
        <v>324</v>
      </c>
      <c r="BM620" s="253" t="s">
        <v>680</v>
      </c>
    </row>
    <row r="621" s="2" customFormat="1" ht="16.5" customHeight="1">
      <c r="A621" s="40"/>
      <c r="B621" s="41"/>
      <c r="C621" s="287" t="s">
        <v>681</v>
      </c>
      <c r="D621" s="287" t="s">
        <v>291</v>
      </c>
      <c r="E621" s="288" t="s">
        <v>682</v>
      </c>
      <c r="F621" s="289" t="s">
        <v>683</v>
      </c>
      <c r="G621" s="290" t="s">
        <v>267</v>
      </c>
      <c r="H621" s="291">
        <v>1</v>
      </c>
      <c r="I621" s="292"/>
      <c r="J621" s="293">
        <f>ROUND(I621*H621,2)</f>
        <v>0</v>
      </c>
      <c r="K621" s="294"/>
      <c r="L621" s="295"/>
      <c r="M621" s="296" t="s">
        <v>1</v>
      </c>
      <c r="N621" s="297" t="s">
        <v>41</v>
      </c>
      <c r="O621" s="93"/>
      <c r="P621" s="251">
        <f>O621*H621</f>
        <v>0</v>
      </c>
      <c r="Q621" s="251">
        <v>0.00125</v>
      </c>
      <c r="R621" s="251">
        <f>Q621*H621</f>
        <v>0.00125</v>
      </c>
      <c r="S621" s="251">
        <v>0</v>
      </c>
      <c r="T621" s="252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53" t="s">
        <v>620</v>
      </c>
      <c r="AT621" s="253" t="s">
        <v>291</v>
      </c>
      <c r="AU621" s="253" t="s">
        <v>137</v>
      </c>
      <c r="AY621" s="17" t="s">
        <v>159</v>
      </c>
      <c r="BE621" s="141">
        <f>IF(N621="základní",J621,0)</f>
        <v>0</v>
      </c>
      <c r="BF621" s="141">
        <f>IF(N621="snížená",J621,0)</f>
        <v>0</v>
      </c>
      <c r="BG621" s="141">
        <f>IF(N621="zákl. přenesená",J621,0)</f>
        <v>0</v>
      </c>
      <c r="BH621" s="141">
        <f>IF(N621="sníž. přenesená",J621,0)</f>
        <v>0</v>
      </c>
      <c r="BI621" s="141">
        <f>IF(N621="nulová",J621,0)</f>
        <v>0</v>
      </c>
      <c r="BJ621" s="17" t="s">
        <v>137</v>
      </c>
      <c r="BK621" s="141">
        <f>ROUND(I621*H621,2)</f>
        <v>0</v>
      </c>
      <c r="BL621" s="17" t="s">
        <v>324</v>
      </c>
      <c r="BM621" s="253" t="s">
        <v>684</v>
      </c>
    </row>
    <row r="622" s="13" customFormat="1">
      <c r="A622" s="13"/>
      <c r="B622" s="254"/>
      <c r="C622" s="255"/>
      <c r="D622" s="256" t="s">
        <v>169</v>
      </c>
      <c r="E622" s="257" t="s">
        <v>1</v>
      </c>
      <c r="F622" s="258" t="s">
        <v>203</v>
      </c>
      <c r="G622" s="255"/>
      <c r="H622" s="257" t="s">
        <v>1</v>
      </c>
      <c r="I622" s="259"/>
      <c r="J622" s="255"/>
      <c r="K622" s="255"/>
      <c r="L622" s="260"/>
      <c r="M622" s="261"/>
      <c r="N622" s="262"/>
      <c r="O622" s="262"/>
      <c r="P622" s="262"/>
      <c r="Q622" s="262"/>
      <c r="R622" s="262"/>
      <c r="S622" s="262"/>
      <c r="T622" s="26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64" t="s">
        <v>169</v>
      </c>
      <c r="AU622" s="264" t="s">
        <v>137</v>
      </c>
      <c r="AV622" s="13" t="s">
        <v>82</v>
      </c>
      <c r="AW622" s="13" t="s">
        <v>30</v>
      </c>
      <c r="AX622" s="13" t="s">
        <v>75</v>
      </c>
      <c r="AY622" s="264" t="s">
        <v>159</v>
      </c>
    </row>
    <row r="623" s="14" customFormat="1">
      <c r="A623" s="14"/>
      <c r="B623" s="265"/>
      <c r="C623" s="266"/>
      <c r="D623" s="256" t="s">
        <v>169</v>
      </c>
      <c r="E623" s="267" t="s">
        <v>1</v>
      </c>
      <c r="F623" s="268" t="s">
        <v>82</v>
      </c>
      <c r="G623" s="266"/>
      <c r="H623" s="269">
        <v>1</v>
      </c>
      <c r="I623" s="270"/>
      <c r="J623" s="266"/>
      <c r="K623" s="266"/>
      <c r="L623" s="271"/>
      <c r="M623" s="272"/>
      <c r="N623" s="273"/>
      <c r="O623" s="273"/>
      <c r="P623" s="273"/>
      <c r="Q623" s="273"/>
      <c r="R623" s="273"/>
      <c r="S623" s="273"/>
      <c r="T623" s="274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75" t="s">
        <v>169</v>
      </c>
      <c r="AU623" s="275" t="s">
        <v>137</v>
      </c>
      <c r="AV623" s="14" t="s">
        <v>137</v>
      </c>
      <c r="AW623" s="14" t="s">
        <v>30</v>
      </c>
      <c r="AX623" s="14" t="s">
        <v>82</v>
      </c>
      <c r="AY623" s="275" t="s">
        <v>159</v>
      </c>
    </row>
    <row r="624" s="2" customFormat="1" ht="16.5" customHeight="1">
      <c r="A624" s="40"/>
      <c r="B624" s="41"/>
      <c r="C624" s="241" t="s">
        <v>685</v>
      </c>
      <c r="D624" s="241" t="s">
        <v>163</v>
      </c>
      <c r="E624" s="242" t="s">
        <v>686</v>
      </c>
      <c r="F624" s="243" t="s">
        <v>687</v>
      </c>
      <c r="G624" s="244" t="s">
        <v>559</v>
      </c>
      <c r="H624" s="245">
        <v>1</v>
      </c>
      <c r="I624" s="246"/>
      <c r="J624" s="247">
        <f>ROUND(I624*H624,2)</f>
        <v>0</v>
      </c>
      <c r="K624" s="248"/>
      <c r="L624" s="43"/>
      <c r="M624" s="249" t="s">
        <v>1</v>
      </c>
      <c r="N624" s="250" t="s">
        <v>41</v>
      </c>
      <c r="O624" s="93"/>
      <c r="P624" s="251">
        <f>O624*H624</f>
        <v>0</v>
      </c>
      <c r="Q624" s="251">
        <v>0</v>
      </c>
      <c r="R624" s="251">
        <f>Q624*H624</f>
        <v>0</v>
      </c>
      <c r="S624" s="251">
        <v>0.019460000000000002</v>
      </c>
      <c r="T624" s="252">
        <f>S624*H624</f>
        <v>0.019460000000000002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53" t="s">
        <v>324</v>
      </c>
      <c r="AT624" s="253" t="s">
        <v>163</v>
      </c>
      <c r="AU624" s="253" t="s">
        <v>137</v>
      </c>
      <c r="AY624" s="17" t="s">
        <v>159</v>
      </c>
      <c r="BE624" s="141">
        <f>IF(N624="základní",J624,0)</f>
        <v>0</v>
      </c>
      <c r="BF624" s="141">
        <f>IF(N624="snížená",J624,0)</f>
        <v>0</v>
      </c>
      <c r="BG624" s="141">
        <f>IF(N624="zákl. přenesená",J624,0)</f>
        <v>0</v>
      </c>
      <c r="BH624" s="141">
        <f>IF(N624="sníž. přenesená",J624,0)</f>
        <v>0</v>
      </c>
      <c r="BI624" s="141">
        <f>IF(N624="nulová",J624,0)</f>
        <v>0</v>
      </c>
      <c r="BJ624" s="17" t="s">
        <v>137</v>
      </c>
      <c r="BK624" s="141">
        <f>ROUND(I624*H624,2)</f>
        <v>0</v>
      </c>
      <c r="BL624" s="17" t="s">
        <v>324</v>
      </c>
      <c r="BM624" s="253" t="s">
        <v>688</v>
      </c>
    </row>
    <row r="625" s="2" customFormat="1" ht="21.75" customHeight="1">
      <c r="A625" s="40"/>
      <c r="B625" s="41"/>
      <c r="C625" s="241" t="s">
        <v>689</v>
      </c>
      <c r="D625" s="241" t="s">
        <v>163</v>
      </c>
      <c r="E625" s="242" t="s">
        <v>690</v>
      </c>
      <c r="F625" s="243" t="s">
        <v>691</v>
      </c>
      <c r="G625" s="244" t="s">
        <v>559</v>
      </c>
      <c r="H625" s="245">
        <v>1</v>
      </c>
      <c r="I625" s="246"/>
      <c r="J625" s="247">
        <f>ROUND(I625*H625,2)</f>
        <v>0</v>
      </c>
      <c r="K625" s="248"/>
      <c r="L625" s="43"/>
      <c r="M625" s="249" t="s">
        <v>1</v>
      </c>
      <c r="N625" s="250" t="s">
        <v>41</v>
      </c>
      <c r="O625" s="93"/>
      <c r="P625" s="251">
        <f>O625*H625</f>
        <v>0</v>
      </c>
      <c r="Q625" s="251">
        <v>0.016469999999999999</v>
      </c>
      <c r="R625" s="251">
        <f>Q625*H625</f>
        <v>0.016469999999999999</v>
      </c>
      <c r="S625" s="251">
        <v>0</v>
      </c>
      <c r="T625" s="252">
        <f>S625*H625</f>
        <v>0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53" t="s">
        <v>324</v>
      </c>
      <c r="AT625" s="253" t="s">
        <v>163</v>
      </c>
      <c r="AU625" s="253" t="s">
        <v>137</v>
      </c>
      <c r="AY625" s="17" t="s">
        <v>159</v>
      </c>
      <c r="BE625" s="141">
        <f>IF(N625="základní",J625,0)</f>
        <v>0</v>
      </c>
      <c r="BF625" s="141">
        <f>IF(N625="snížená",J625,0)</f>
        <v>0</v>
      </c>
      <c r="BG625" s="141">
        <f>IF(N625="zákl. přenesená",J625,0)</f>
        <v>0</v>
      </c>
      <c r="BH625" s="141">
        <f>IF(N625="sníž. přenesená",J625,0)</f>
        <v>0</v>
      </c>
      <c r="BI625" s="141">
        <f>IF(N625="nulová",J625,0)</f>
        <v>0</v>
      </c>
      <c r="BJ625" s="17" t="s">
        <v>137</v>
      </c>
      <c r="BK625" s="141">
        <f>ROUND(I625*H625,2)</f>
        <v>0</v>
      </c>
      <c r="BL625" s="17" t="s">
        <v>324</v>
      </c>
      <c r="BM625" s="253" t="s">
        <v>692</v>
      </c>
    </row>
    <row r="626" s="2" customFormat="1" ht="21.75" customHeight="1">
      <c r="A626" s="40"/>
      <c r="B626" s="41"/>
      <c r="C626" s="241" t="s">
        <v>693</v>
      </c>
      <c r="D626" s="241" t="s">
        <v>163</v>
      </c>
      <c r="E626" s="242" t="s">
        <v>694</v>
      </c>
      <c r="F626" s="243" t="s">
        <v>695</v>
      </c>
      <c r="G626" s="244" t="s">
        <v>559</v>
      </c>
      <c r="H626" s="245">
        <v>1</v>
      </c>
      <c r="I626" s="246"/>
      <c r="J626" s="247">
        <f>ROUND(I626*H626,2)</f>
        <v>0</v>
      </c>
      <c r="K626" s="248"/>
      <c r="L626" s="43"/>
      <c r="M626" s="249" t="s">
        <v>1</v>
      </c>
      <c r="N626" s="250" t="s">
        <v>41</v>
      </c>
      <c r="O626" s="93"/>
      <c r="P626" s="251">
        <f>O626*H626</f>
        <v>0</v>
      </c>
      <c r="Q626" s="251">
        <v>0</v>
      </c>
      <c r="R626" s="251">
        <f>Q626*H626</f>
        <v>0</v>
      </c>
      <c r="S626" s="251">
        <v>0.087999999999999995</v>
      </c>
      <c r="T626" s="252">
        <f>S626*H626</f>
        <v>0.087999999999999995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53" t="s">
        <v>324</v>
      </c>
      <c r="AT626" s="253" t="s">
        <v>163</v>
      </c>
      <c r="AU626" s="253" t="s">
        <v>137</v>
      </c>
      <c r="AY626" s="17" t="s">
        <v>159</v>
      </c>
      <c r="BE626" s="141">
        <f>IF(N626="základní",J626,0)</f>
        <v>0</v>
      </c>
      <c r="BF626" s="141">
        <f>IF(N626="snížená",J626,0)</f>
        <v>0</v>
      </c>
      <c r="BG626" s="141">
        <f>IF(N626="zákl. přenesená",J626,0)</f>
        <v>0</v>
      </c>
      <c r="BH626" s="141">
        <f>IF(N626="sníž. přenesená",J626,0)</f>
        <v>0</v>
      </c>
      <c r="BI626" s="141">
        <f>IF(N626="nulová",J626,0)</f>
        <v>0</v>
      </c>
      <c r="BJ626" s="17" t="s">
        <v>137</v>
      </c>
      <c r="BK626" s="141">
        <f>ROUND(I626*H626,2)</f>
        <v>0</v>
      </c>
      <c r="BL626" s="17" t="s">
        <v>324</v>
      </c>
      <c r="BM626" s="253" t="s">
        <v>696</v>
      </c>
    </row>
    <row r="627" s="2" customFormat="1" ht="21.75" customHeight="1">
      <c r="A627" s="40"/>
      <c r="B627" s="41"/>
      <c r="C627" s="241" t="s">
        <v>697</v>
      </c>
      <c r="D627" s="241" t="s">
        <v>163</v>
      </c>
      <c r="E627" s="242" t="s">
        <v>698</v>
      </c>
      <c r="F627" s="243" t="s">
        <v>699</v>
      </c>
      <c r="G627" s="244" t="s">
        <v>559</v>
      </c>
      <c r="H627" s="245">
        <v>1</v>
      </c>
      <c r="I627" s="246"/>
      <c r="J627" s="247">
        <f>ROUND(I627*H627,2)</f>
        <v>0</v>
      </c>
      <c r="K627" s="248"/>
      <c r="L627" s="43"/>
      <c r="M627" s="249" t="s">
        <v>1</v>
      </c>
      <c r="N627" s="250" t="s">
        <v>41</v>
      </c>
      <c r="O627" s="93"/>
      <c r="P627" s="251">
        <f>O627*H627</f>
        <v>0</v>
      </c>
      <c r="Q627" s="251">
        <v>0</v>
      </c>
      <c r="R627" s="251">
        <f>Q627*H627</f>
        <v>0</v>
      </c>
      <c r="S627" s="251">
        <v>0.024500000000000001</v>
      </c>
      <c r="T627" s="252">
        <f>S627*H627</f>
        <v>0.024500000000000001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53" t="s">
        <v>324</v>
      </c>
      <c r="AT627" s="253" t="s">
        <v>163</v>
      </c>
      <c r="AU627" s="253" t="s">
        <v>137</v>
      </c>
      <c r="AY627" s="17" t="s">
        <v>159</v>
      </c>
      <c r="BE627" s="141">
        <f>IF(N627="základní",J627,0)</f>
        <v>0</v>
      </c>
      <c r="BF627" s="141">
        <f>IF(N627="snížená",J627,0)</f>
        <v>0</v>
      </c>
      <c r="BG627" s="141">
        <f>IF(N627="zákl. přenesená",J627,0)</f>
        <v>0</v>
      </c>
      <c r="BH627" s="141">
        <f>IF(N627="sníž. přenesená",J627,0)</f>
        <v>0</v>
      </c>
      <c r="BI627" s="141">
        <f>IF(N627="nulová",J627,0)</f>
        <v>0</v>
      </c>
      <c r="BJ627" s="17" t="s">
        <v>137</v>
      </c>
      <c r="BK627" s="141">
        <f>ROUND(I627*H627,2)</f>
        <v>0</v>
      </c>
      <c r="BL627" s="17" t="s">
        <v>324</v>
      </c>
      <c r="BM627" s="253" t="s">
        <v>700</v>
      </c>
    </row>
    <row r="628" s="2" customFormat="1" ht="21.75" customHeight="1">
      <c r="A628" s="40"/>
      <c r="B628" s="41"/>
      <c r="C628" s="241" t="s">
        <v>701</v>
      </c>
      <c r="D628" s="241" t="s">
        <v>163</v>
      </c>
      <c r="E628" s="242" t="s">
        <v>702</v>
      </c>
      <c r="F628" s="243" t="s">
        <v>703</v>
      </c>
      <c r="G628" s="244" t="s">
        <v>559</v>
      </c>
      <c r="H628" s="245">
        <v>1</v>
      </c>
      <c r="I628" s="246"/>
      <c r="J628" s="247">
        <f>ROUND(I628*H628,2)</f>
        <v>0</v>
      </c>
      <c r="K628" s="248"/>
      <c r="L628" s="43"/>
      <c r="M628" s="249" t="s">
        <v>1</v>
      </c>
      <c r="N628" s="250" t="s">
        <v>41</v>
      </c>
      <c r="O628" s="93"/>
      <c r="P628" s="251">
        <f>O628*H628</f>
        <v>0</v>
      </c>
      <c r="Q628" s="251">
        <v>0.01234</v>
      </c>
      <c r="R628" s="251">
        <f>Q628*H628</f>
        <v>0.01234</v>
      </c>
      <c r="S628" s="251">
        <v>0</v>
      </c>
      <c r="T628" s="252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53" t="s">
        <v>324</v>
      </c>
      <c r="AT628" s="253" t="s">
        <v>163</v>
      </c>
      <c r="AU628" s="253" t="s">
        <v>137</v>
      </c>
      <c r="AY628" s="17" t="s">
        <v>159</v>
      </c>
      <c r="BE628" s="141">
        <f>IF(N628="základní",J628,0)</f>
        <v>0</v>
      </c>
      <c r="BF628" s="141">
        <f>IF(N628="snížená",J628,0)</f>
        <v>0</v>
      </c>
      <c r="BG628" s="141">
        <f>IF(N628="zákl. přenesená",J628,0)</f>
        <v>0</v>
      </c>
      <c r="BH628" s="141">
        <f>IF(N628="sníž. přenesená",J628,0)</f>
        <v>0</v>
      </c>
      <c r="BI628" s="141">
        <f>IF(N628="nulová",J628,0)</f>
        <v>0</v>
      </c>
      <c r="BJ628" s="17" t="s">
        <v>137</v>
      </c>
      <c r="BK628" s="141">
        <f>ROUND(I628*H628,2)</f>
        <v>0</v>
      </c>
      <c r="BL628" s="17" t="s">
        <v>324</v>
      </c>
      <c r="BM628" s="253" t="s">
        <v>704</v>
      </c>
    </row>
    <row r="629" s="2" customFormat="1" ht="16.5" customHeight="1">
      <c r="A629" s="40"/>
      <c r="B629" s="41"/>
      <c r="C629" s="241" t="s">
        <v>705</v>
      </c>
      <c r="D629" s="241" t="s">
        <v>163</v>
      </c>
      <c r="E629" s="242" t="s">
        <v>706</v>
      </c>
      <c r="F629" s="243" t="s">
        <v>707</v>
      </c>
      <c r="G629" s="244" t="s">
        <v>559</v>
      </c>
      <c r="H629" s="245">
        <v>1</v>
      </c>
      <c r="I629" s="246"/>
      <c r="J629" s="247">
        <f>ROUND(I629*H629,2)</f>
        <v>0</v>
      </c>
      <c r="K629" s="248"/>
      <c r="L629" s="43"/>
      <c r="M629" s="249" t="s">
        <v>1</v>
      </c>
      <c r="N629" s="250" t="s">
        <v>41</v>
      </c>
      <c r="O629" s="93"/>
      <c r="P629" s="251">
        <f>O629*H629</f>
        <v>0</v>
      </c>
      <c r="Q629" s="251">
        <v>0.00017000000000000001</v>
      </c>
      <c r="R629" s="251">
        <f>Q629*H629</f>
        <v>0.00017000000000000001</v>
      </c>
      <c r="S629" s="251">
        <v>0</v>
      </c>
      <c r="T629" s="252">
        <f>S629*H629</f>
        <v>0</v>
      </c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R629" s="253" t="s">
        <v>324</v>
      </c>
      <c r="AT629" s="253" t="s">
        <v>163</v>
      </c>
      <c r="AU629" s="253" t="s">
        <v>137</v>
      </c>
      <c r="AY629" s="17" t="s">
        <v>159</v>
      </c>
      <c r="BE629" s="141">
        <f>IF(N629="základní",J629,0)</f>
        <v>0</v>
      </c>
      <c r="BF629" s="141">
        <f>IF(N629="snížená",J629,0)</f>
        <v>0</v>
      </c>
      <c r="BG629" s="141">
        <f>IF(N629="zákl. přenesená",J629,0)</f>
        <v>0</v>
      </c>
      <c r="BH629" s="141">
        <f>IF(N629="sníž. přenesená",J629,0)</f>
        <v>0</v>
      </c>
      <c r="BI629" s="141">
        <f>IF(N629="nulová",J629,0)</f>
        <v>0</v>
      </c>
      <c r="BJ629" s="17" t="s">
        <v>137</v>
      </c>
      <c r="BK629" s="141">
        <f>ROUND(I629*H629,2)</f>
        <v>0</v>
      </c>
      <c r="BL629" s="17" t="s">
        <v>324</v>
      </c>
      <c r="BM629" s="253" t="s">
        <v>708</v>
      </c>
    </row>
    <row r="630" s="2" customFormat="1" ht="16.5" customHeight="1">
      <c r="A630" s="40"/>
      <c r="B630" s="41"/>
      <c r="C630" s="287" t="s">
        <v>709</v>
      </c>
      <c r="D630" s="287" t="s">
        <v>291</v>
      </c>
      <c r="E630" s="288" t="s">
        <v>710</v>
      </c>
      <c r="F630" s="289" t="s">
        <v>711</v>
      </c>
      <c r="G630" s="290" t="s">
        <v>267</v>
      </c>
      <c r="H630" s="291">
        <v>1</v>
      </c>
      <c r="I630" s="292"/>
      <c r="J630" s="293">
        <f>ROUND(I630*H630,2)</f>
        <v>0</v>
      </c>
      <c r="K630" s="294"/>
      <c r="L630" s="295"/>
      <c r="M630" s="296" t="s">
        <v>1</v>
      </c>
      <c r="N630" s="297" t="s">
        <v>41</v>
      </c>
      <c r="O630" s="93"/>
      <c r="P630" s="251">
        <f>O630*H630</f>
        <v>0</v>
      </c>
      <c r="Q630" s="251">
        <v>0.029000000000000001</v>
      </c>
      <c r="R630" s="251">
        <f>Q630*H630</f>
        <v>0.029000000000000001</v>
      </c>
      <c r="S630" s="251">
        <v>0</v>
      </c>
      <c r="T630" s="252">
        <f>S630*H630</f>
        <v>0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53" t="s">
        <v>620</v>
      </c>
      <c r="AT630" s="253" t="s">
        <v>291</v>
      </c>
      <c r="AU630" s="253" t="s">
        <v>137</v>
      </c>
      <c r="AY630" s="17" t="s">
        <v>159</v>
      </c>
      <c r="BE630" s="141">
        <f>IF(N630="základní",J630,0)</f>
        <v>0</v>
      </c>
      <c r="BF630" s="141">
        <f>IF(N630="snížená",J630,0)</f>
        <v>0</v>
      </c>
      <c r="BG630" s="141">
        <f>IF(N630="zákl. přenesená",J630,0)</f>
        <v>0</v>
      </c>
      <c r="BH630" s="141">
        <f>IF(N630="sníž. přenesená",J630,0)</f>
        <v>0</v>
      </c>
      <c r="BI630" s="141">
        <f>IF(N630="nulová",J630,0)</f>
        <v>0</v>
      </c>
      <c r="BJ630" s="17" t="s">
        <v>137</v>
      </c>
      <c r="BK630" s="141">
        <f>ROUND(I630*H630,2)</f>
        <v>0</v>
      </c>
      <c r="BL630" s="17" t="s">
        <v>324</v>
      </c>
      <c r="BM630" s="253" t="s">
        <v>712</v>
      </c>
    </row>
    <row r="631" s="2" customFormat="1" ht="16.5" customHeight="1">
      <c r="A631" s="40"/>
      <c r="B631" s="41"/>
      <c r="C631" s="241" t="s">
        <v>713</v>
      </c>
      <c r="D631" s="241" t="s">
        <v>163</v>
      </c>
      <c r="E631" s="242" t="s">
        <v>714</v>
      </c>
      <c r="F631" s="243" t="s">
        <v>715</v>
      </c>
      <c r="G631" s="244" t="s">
        <v>559</v>
      </c>
      <c r="H631" s="245">
        <v>1</v>
      </c>
      <c r="I631" s="246"/>
      <c r="J631" s="247">
        <f>ROUND(I631*H631,2)</f>
        <v>0</v>
      </c>
      <c r="K631" s="248"/>
      <c r="L631" s="43"/>
      <c r="M631" s="249" t="s">
        <v>1</v>
      </c>
      <c r="N631" s="250" t="s">
        <v>41</v>
      </c>
      <c r="O631" s="93"/>
      <c r="P631" s="251">
        <f>O631*H631</f>
        <v>0</v>
      </c>
      <c r="Q631" s="251">
        <v>0</v>
      </c>
      <c r="R631" s="251">
        <f>Q631*H631</f>
        <v>0</v>
      </c>
      <c r="S631" s="251">
        <v>0.155</v>
      </c>
      <c r="T631" s="252">
        <f>S631*H631</f>
        <v>0.155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53" t="s">
        <v>324</v>
      </c>
      <c r="AT631" s="253" t="s">
        <v>163</v>
      </c>
      <c r="AU631" s="253" t="s">
        <v>137</v>
      </c>
      <c r="AY631" s="17" t="s">
        <v>159</v>
      </c>
      <c r="BE631" s="141">
        <f>IF(N631="základní",J631,0)</f>
        <v>0</v>
      </c>
      <c r="BF631" s="141">
        <f>IF(N631="snížená",J631,0)</f>
        <v>0</v>
      </c>
      <c r="BG631" s="141">
        <f>IF(N631="zákl. přenesená",J631,0)</f>
        <v>0</v>
      </c>
      <c r="BH631" s="141">
        <f>IF(N631="sníž. přenesená",J631,0)</f>
        <v>0</v>
      </c>
      <c r="BI631" s="141">
        <f>IF(N631="nulová",J631,0)</f>
        <v>0</v>
      </c>
      <c r="BJ631" s="17" t="s">
        <v>137</v>
      </c>
      <c r="BK631" s="141">
        <f>ROUND(I631*H631,2)</f>
        <v>0</v>
      </c>
      <c r="BL631" s="17" t="s">
        <v>324</v>
      </c>
      <c r="BM631" s="253" t="s">
        <v>716</v>
      </c>
    </row>
    <row r="632" s="13" customFormat="1">
      <c r="A632" s="13"/>
      <c r="B632" s="254"/>
      <c r="C632" s="255"/>
      <c r="D632" s="256" t="s">
        <v>169</v>
      </c>
      <c r="E632" s="257" t="s">
        <v>1</v>
      </c>
      <c r="F632" s="258" t="s">
        <v>205</v>
      </c>
      <c r="G632" s="255"/>
      <c r="H632" s="257" t="s">
        <v>1</v>
      </c>
      <c r="I632" s="259"/>
      <c r="J632" s="255"/>
      <c r="K632" s="255"/>
      <c r="L632" s="260"/>
      <c r="M632" s="261"/>
      <c r="N632" s="262"/>
      <c r="O632" s="262"/>
      <c r="P632" s="262"/>
      <c r="Q632" s="262"/>
      <c r="R632" s="262"/>
      <c r="S632" s="262"/>
      <c r="T632" s="26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64" t="s">
        <v>169</v>
      </c>
      <c r="AU632" s="264" t="s">
        <v>137</v>
      </c>
      <c r="AV632" s="13" t="s">
        <v>82</v>
      </c>
      <c r="AW632" s="13" t="s">
        <v>30</v>
      </c>
      <c r="AX632" s="13" t="s">
        <v>75</v>
      </c>
      <c r="AY632" s="264" t="s">
        <v>159</v>
      </c>
    </row>
    <row r="633" s="14" customFormat="1">
      <c r="A633" s="14"/>
      <c r="B633" s="265"/>
      <c r="C633" s="266"/>
      <c r="D633" s="256" t="s">
        <v>169</v>
      </c>
      <c r="E633" s="267" t="s">
        <v>1</v>
      </c>
      <c r="F633" s="268" t="s">
        <v>82</v>
      </c>
      <c r="G633" s="266"/>
      <c r="H633" s="269">
        <v>1</v>
      </c>
      <c r="I633" s="270"/>
      <c r="J633" s="266"/>
      <c r="K633" s="266"/>
      <c r="L633" s="271"/>
      <c r="M633" s="272"/>
      <c r="N633" s="273"/>
      <c r="O633" s="273"/>
      <c r="P633" s="273"/>
      <c r="Q633" s="273"/>
      <c r="R633" s="273"/>
      <c r="S633" s="273"/>
      <c r="T633" s="274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75" t="s">
        <v>169</v>
      </c>
      <c r="AU633" s="275" t="s">
        <v>137</v>
      </c>
      <c r="AV633" s="14" t="s">
        <v>137</v>
      </c>
      <c r="AW633" s="14" t="s">
        <v>30</v>
      </c>
      <c r="AX633" s="14" t="s">
        <v>82</v>
      </c>
      <c r="AY633" s="275" t="s">
        <v>159</v>
      </c>
    </row>
    <row r="634" s="2" customFormat="1" ht="21.75" customHeight="1">
      <c r="A634" s="40"/>
      <c r="B634" s="41"/>
      <c r="C634" s="241" t="s">
        <v>717</v>
      </c>
      <c r="D634" s="241" t="s">
        <v>163</v>
      </c>
      <c r="E634" s="242" t="s">
        <v>718</v>
      </c>
      <c r="F634" s="243" t="s">
        <v>719</v>
      </c>
      <c r="G634" s="244" t="s">
        <v>559</v>
      </c>
      <c r="H634" s="245">
        <v>1</v>
      </c>
      <c r="I634" s="246"/>
      <c r="J634" s="247">
        <f>ROUND(I634*H634,2)</f>
        <v>0</v>
      </c>
      <c r="K634" s="248"/>
      <c r="L634" s="43"/>
      <c r="M634" s="249" t="s">
        <v>1</v>
      </c>
      <c r="N634" s="250" t="s">
        <v>41</v>
      </c>
      <c r="O634" s="93"/>
      <c r="P634" s="251">
        <f>O634*H634</f>
        <v>0</v>
      </c>
      <c r="Q634" s="251">
        <v>0.00066</v>
      </c>
      <c r="R634" s="251">
        <f>Q634*H634</f>
        <v>0.00066</v>
      </c>
      <c r="S634" s="251">
        <v>0</v>
      </c>
      <c r="T634" s="252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53" t="s">
        <v>324</v>
      </c>
      <c r="AT634" s="253" t="s">
        <v>163</v>
      </c>
      <c r="AU634" s="253" t="s">
        <v>137</v>
      </c>
      <c r="AY634" s="17" t="s">
        <v>159</v>
      </c>
      <c r="BE634" s="141">
        <f>IF(N634="základní",J634,0)</f>
        <v>0</v>
      </c>
      <c r="BF634" s="141">
        <f>IF(N634="snížená",J634,0)</f>
        <v>0</v>
      </c>
      <c r="BG634" s="141">
        <f>IF(N634="zákl. přenesená",J634,0)</f>
        <v>0</v>
      </c>
      <c r="BH634" s="141">
        <f>IF(N634="sníž. přenesená",J634,0)</f>
        <v>0</v>
      </c>
      <c r="BI634" s="141">
        <f>IF(N634="nulová",J634,0)</f>
        <v>0</v>
      </c>
      <c r="BJ634" s="17" t="s">
        <v>137</v>
      </c>
      <c r="BK634" s="141">
        <f>ROUND(I634*H634,2)</f>
        <v>0</v>
      </c>
      <c r="BL634" s="17" t="s">
        <v>324</v>
      </c>
      <c r="BM634" s="253" t="s">
        <v>720</v>
      </c>
    </row>
    <row r="635" s="13" customFormat="1">
      <c r="A635" s="13"/>
      <c r="B635" s="254"/>
      <c r="C635" s="255"/>
      <c r="D635" s="256" t="s">
        <v>169</v>
      </c>
      <c r="E635" s="257" t="s">
        <v>1</v>
      </c>
      <c r="F635" s="258" t="s">
        <v>201</v>
      </c>
      <c r="G635" s="255"/>
      <c r="H635" s="257" t="s">
        <v>1</v>
      </c>
      <c r="I635" s="259"/>
      <c r="J635" s="255"/>
      <c r="K635" s="255"/>
      <c r="L635" s="260"/>
      <c r="M635" s="261"/>
      <c r="N635" s="262"/>
      <c r="O635" s="262"/>
      <c r="P635" s="262"/>
      <c r="Q635" s="262"/>
      <c r="R635" s="262"/>
      <c r="S635" s="262"/>
      <c r="T635" s="26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64" t="s">
        <v>169</v>
      </c>
      <c r="AU635" s="264" t="s">
        <v>137</v>
      </c>
      <c r="AV635" s="13" t="s">
        <v>82</v>
      </c>
      <c r="AW635" s="13" t="s">
        <v>30</v>
      </c>
      <c r="AX635" s="13" t="s">
        <v>75</v>
      </c>
      <c r="AY635" s="264" t="s">
        <v>159</v>
      </c>
    </row>
    <row r="636" s="14" customFormat="1">
      <c r="A636" s="14"/>
      <c r="B636" s="265"/>
      <c r="C636" s="266"/>
      <c r="D636" s="256" t="s">
        <v>169</v>
      </c>
      <c r="E636" s="267" t="s">
        <v>1</v>
      </c>
      <c r="F636" s="268" t="s">
        <v>82</v>
      </c>
      <c r="G636" s="266"/>
      <c r="H636" s="269">
        <v>1</v>
      </c>
      <c r="I636" s="270"/>
      <c r="J636" s="266"/>
      <c r="K636" s="266"/>
      <c r="L636" s="271"/>
      <c r="M636" s="272"/>
      <c r="N636" s="273"/>
      <c r="O636" s="273"/>
      <c r="P636" s="273"/>
      <c r="Q636" s="273"/>
      <c r="R636" s="273"/>
      <c r="S636" s="273"/>
      <c r="T636" s="274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75" t="s">
        <v>169</v>
      </c>
      <c r="AU636" s="275" t="s">
        <v>137</v>
      </c>
      <c r="AV636" s="14" t="s">
        <v>137</v>
      </c>
      <c r="AW636" s="14" t="s">
        <v>30</v>
      </c>
      <c r="AX636" s="14" t="s">
        <v>82</v>
      </c>
      <c r="AY636" s="275" t="s">
        <v>159</v>
      </c>
    </row>
    <row r="637" s="2" customFormat="1" ht="21.75" customHeight="1">
      <c r="A637" s="40"/>
      <c r="B637" s="41"/>
      <c r="C637" s="287" t="s">
        <v>721</v>
      </c>
      <c r="D637" s="287" t="s">
        <v>291</v>
      </c>
      <c r="E637" s="288" t="s">
        <v>722</v>
      </c>
      <c r="F637" s="289" t="s">
        <v>723</v>
      </c>
      <c r="G637" s="290" t="s">
        <v>267</v>
      </c>
      <c r="H637" s="291">
        <v>1</v>
      </c>
      <c r="I637" s="292"/>
      <c r="J637" s="293">
        <f>ROUND(I637*H637,2)</f>
        <v>0</v>
      </c>
      <c r="K637" s="294"/>
      <c r="L637" s="295"/>
      <c r="M637" s="296" t="s">
        <v>1</v>
      </c>
      <c r="N637" s="297" t="s">
        <v>41</v>
      </c>
      <c r="O637" s="93"/>
      <c r="P637" s="251">
        <f>O637*H637</f>
        <v>0</v>
      </c>
      <c r="Q637" s="251">
        <v>0.01</v>
      </c>
      <c r="R637" s="251">
        <f>Q637*H637</f>
        <v>0.01</v>
      </c>
      <c r="S637" s="251">
        <v>0</v>
      </c>
      <c r="T637" s="252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53" t="s">
        <v>620</v>
      </c>
      <c r="AT637" s="253" t="s">
        <v>291</v>
      </c>
      <c r="AU637" s="253" t="s">
        <v>137</v>
      </c>
      <c r="AY637" s="17" t="s">
        <v>159</v>
      </c>
      <c r="BE637" s="141">
        <f>IF(N637="základní",J637,0)</f>
        <v>0</v>
      </c>
      <c r="BF637" s="141">
        <f>IF(N637="snížená",J637,0)</f>
        <v>0</v>
      </c>
      <c r="BG637" s="141">
        <f>IF(N637="zákl. přenesená",J637,0)</f>
        <v>0</v>
      </c>
      <c r="BH637" s="141">
        <f>IF(N637="sníž. přenesená",J637,0)</f>
        <v>0</v>
      </c>
      <c r="BI637" s="141">
        <f>IF(N637="nulová",J637,0)</f>
        <v>0</v>
      </c>
      <c r="BJ637" s="17" t="s">
        <v>137</v>
      </c>
      <c r="BK637" s="141">
        <f>ROUND(I637*H637,2)</f>
        <v>0</v>
      </c>
      <c r="BL637" s="17" t="s">
        <v>324</v>
      </c>
      <c r="BM637" s="253" t="s">
        <v>724</v>
      </c>
    </row>
    <row r="638" s="2" customFormat="1" ht="21.75" customHeight="1">
      <c r="A638" s="40"/>
      <c r="B638" s="41"/>
      <c r="C638" s="241" t="s">
        <v>725</v>
      </c>
      <c r="D638" s="241" t="s">
        <v>163</v>
      </c>
      <c r="E638" s="242" t="s">
        <v>726</v>
      </c>
      <c r="F638" s="243" t="s">
        <v>727</v>
      </c>
      <c r="G638" s="244" t="s">
        <v>559</v>
      </c>
      <c r="H638" s="245">
        <v>1</v>
      </c>
      <c r="I638" s="246"/>
      <c r="J638" s="247">
        <f>ROUND(I638*H638,2)</f>
        <v>0</v>
      </c>
      <c r="K638" s="248"/>
      <c r="L638" s="43"/>
      <c r="M638" s="249" t="s">
        <v>1</v>
      </c>
      <c r="N638" s="250" t="s">
        <v>41</v>
      </c>
      <c r="O638" s="93"/>
      <c r="P638" s="251">
        <f>O638*H638</f>
        <v>0</v>
      </c>
      <c r="Q638" s="251">
        <v>0.0054599999999999996</v>
      </c>
      <c r="R638" s="251">
        <f>Q638*H638</f>
        <v>0.0054599999999999996</v>
      </c>
      <c r="S638" s="251">
        <v>0</v>
      </c>
      <c r="T638" s="252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53" t="s">
        <v>324</v>
      </c>
      <c r="AT638" s="253" t="s">
        <v>163</v>
      </c>
      <c r="AU638" s="253" t="s">
        <v>137</v>
      </c>
      <c r="AY638" s="17" t="s">
        <v>159</v>
      </c>
      <c r="BE638" s="141">
        <f>IF(N638="základní",J638,0)</f>
        <v>0</v>
      </c>
      <c r="BF638" s="141">
        <f>IF(N638="snížená",J638,0)</f>
        <v>0</v>
      </c>
      <c r="BG638" s="141">
        <f>IF(N638="zákl. přenesená",J638,0)</f>
        <v>0</v>
      </c>
      <c r="BH638" s="141">
        <f>IF(N638="sníž. přenesená",J638,0)</f>
        <v>0</v>
      </c>
      <c r="BI638" s="141">
        <f>IF(N638="nulová",J638,0)</f>
        <v>0</v>
      </c>
      <c r="BJ638" s="17" t="s">
        <v>137</v>
      </c>
      <c r="BK638" s="141">
        <f>ROUND(I638*H638,2)</f>
        <v>0</v>
      </c>
      <c r="BL638" s="17" t="s">
        <v>324</v>
      </c>
      <c r="BM638" s="253" t="s">
        <v>728</v>
      </c>
    </row>
    <row r="639" s="13" customFormat="1">
      <c r="A639" s="13"/>
      <c r="B639" s="254"/>
      <c r="C639" s="255"/>
      <c r="D639" s="256" t="s">
        <v>169</v>
      </c>
      <c r="E639" s="257" t="s">
        <v>1</v>
      </c>
      <c r="F639" s="258" t="s">
        <v>729</v>
      </c>
      <c r="G639" s="255"/>
      <c r="H639" s="257" t="s">
        <v>1</v>
      </c>
      <c r="I639" s="259"/>
      <c r="J639" s="255"/>
      <c r="K639" s="255"/>
      <c r="L639" s="260"/>
      <c r="M639" s="261"/>
      <c r="N639" s="262"/>
      <c r="O639" s="262"/>
      <c r="P639" s="262"/>
      <c r="Q639" s="262"/>
      <c r="R639" s="262"/>
      <c r="S639" s="262"/>
      <c r="T639" s="26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64" t="s">
        <v>169</v>
      </c>
      <c r="AU639" s="264" t="s">
        <v>137</v>
      </c>
      <c r="AV639" s="13" t="s">
        <v>82</v>
      </c>
      <c r="AW639" s="13" t="s">
        <v>30</v>
      </c>
      <c r="AX639" s="13" t="s">
        <v>75</v>
      </c>
      <c r="AY639" s="264" t="s">
        <v>159</v>
      </c>
    </row>
    <row r="640" s="14" customFormat="1">
      <c r="A640" s="14"/>
      <c r="B640" s="265"/>
      <c r="C640" s="266"/>
      <c r="D640" s="256" t="s">
        <v>169</v>
      </c>
      <c r="E640" s="267" t="s">
        <v>1</v>
      </c>
      <c r="F640" s="268" t="s">
        <v>82</v>
      </c>
      <c r="G640" s="266"/>
      <c r="H640" s="269">
        <v>1</v>
      </c>
      <c r="I640" s="270"/>
      <c r="J640" s="266"/>
      <c r="K640" s="266"/>
      <c r="L640" s="271"/>
      <c r="M640" s="272"/>
      <c r="N640" s="273"/>
      <c r="O640" s="273"/>
      <c r="P640" s="273"/>
      <c r="Q640" s="273"/>
      <c r="R640" s="273"/>
      <c r="S640" s="273"/>
      <c r="T640" s="27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75" t="s">
        <v>169</v>
      </c>
      <c r="AU640" s="275" t="s">
        <v>137</v>
      </c>
      <c r="AV640" s="14" t="s">
        <v>137</v>
      </c>
      <c r="AW640" s="14" t="s">
        <v>30</v>
      </c>
      <c r="AX640" s="14" t="s">
        <v>82</v>
      </c>
      <c r="AY640" s="275" t="s">
        <v>159</v>
      </c>
    </row>
    <row r="641" s="2" customFormat="1" ht="16.5" customHeight="1">
      <c r="A641" s="40"/>
      <c r="B641" s="41"/>
      <c r="C641" s="241" t="s">
        <v>730</v>
      </c>
      <c r="D641" s="241" t="s">
        <v>163</v>
      </c>
      <c r="E641" s="242" t="s">
        <v>731</v>
      </c>
      <c r="F641" s="243" t="s">
        <v>732</v>
      </c>
      <c r="G641" s="244" t="s">
        <v>267</v>
      </c>
      <c r="H641" s="245">
        <v>2</v>
      </c>
      <c r="I641" s="246"/>
      <c r="J641" s="247">
        <f>ROUND(I641*H641,2)</f>
        <v>0</v>
      </c>
      <c r="K641" s="248"/>
      <c r="L641" s="43"/>
      <c r="M641" s="249" t="s">
        <v>1</v>
      </c>
      <c r="N641" s="250" t="s">
        <v>41</v>
      </c>
      <c r="O641" s="93"/>
      <c r="P641" s="251">
        <f>O641*H641</f>
        <v>0</v>
      </c>
      <c r="Q641" s="251">
        <v>0.00109</v>
      </c>
      <c r="R641" s="251">
        <f>Q641*H641</f>
        <v>0.0021800000000000001</v>
      </c>
      <c r="S641" s="251">
        <v>0</v>
      </c>
      <c r="T641" s="252">
        <f>S641*H641</f>
        <v>0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53" t="s">
        <v>324</v>
      </c>
      <c r="AT641" s="253" t="s">
        <v>163</v>
      </c>
      <c r="AU641" s="253" t="s">
        <v>137</v>
      </c>
      <c r="AY641" s="17" t="s">
        <v>159</v>
      </c>
      <c r="BE641" s="141">
        <f>IF(N641="základní",J641,0)</f>
        <v>0</v>
      </c>
      <c r="BF641" s="141">
        <f>IF(N641="snížená",J641,0)</f>
        <v>0</v>
      </c>
      <c r="BG641" s="141">
        <f>IF(N641="zákl. přenesená",J641,0)</f>
        <v>0</v>
      </c>
      <c r="BH641" s="141">
        <f>IF(N641="sníž. přenesená",J641,0)</f>
        <v>0</v>
      </c>
      <c r="BI641" s="141">
        <f>IF(N641="nulová",J641,0)</f>
        <v>0</v>
      </c>
      <c r="BJ641" s="17" t="s">
        <v>137</v>
      </c>
      <c r="BK641" s="141">
        <f>ROUND(I641*H641,2)</f>
        <v>0</v>
      </c>
      <c r="BL641" s="17" t="s">
        <v>324</v>
      </c>
      <c r="BM641" s="253" t="s">
        <v>733</v>
      </c>
    </row>
    <row r="642" s="13" customFormat="1">
      <c r="A642" s="13"/>
      <c r="B642" s="254"/>
      <c r="C642" s="255"/>
      <c r="D642" s="256" t="s">
        <v>169</v>
      </c>
      <c r="E642" s="257" t="s">
        <v>1</v>
      </c>
      <c r="F642" s="258" t="s">
        <v>734</v>
      </c>
      <c r="G642" s="255"/>
      <c r="H642" s="257" t="s">
        <v>1</v>
      </c>
      <c r="I642" s="259"/>
      <c r="J642" s="255"/>
      <c r="K642" s="255"/>
      <c r="L642" s="260"/>
      <c r="M642" s="261"/>
      <c r="N642" s="262"/>
      <c r="O642" s="262"/>
      <c r="P642" s="262"/>
      <c r="Q642" s="262"/>
      <c r="R642" s="262"/>
      <c r="S642" s="262"/>
      <c r="T642" s="26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64" t="s">
        <v>169</v>
      </c>
      <c r="AU642" s="264" t="s">
        <v>137</v>
      </c>
      <c r="AV642" s="13" t="s">
        <v>82</v>
      </c>
      <c r="AW642" s="13" t="s">
        <v>30</v>
      </c>
      <c r="AX642" s="13" t="s">
        <v>75</v>
      </c>
      <c r="AY642" s="264" t="s">
        <v>159</v>
      </c>
    </row>
    <row r="643" s="14" customFormat="1">
      <c r="A643" s="14"/>
      <c r="B643" s="265"/>
      <c r="C643" s="266"/>
      <c r="D643" s="256" t="s">
        <v>169</v>
      </c>
      <c r="E643" s="267" t="s">
        <v>1</v>
      </c>
      <c r="F643" s="268" t="s">
        <v>521</v>
      </c>
      <c r="G643" s="266"/>
      <c r="H643" s="269">
        <v>2</v>
      </c>
      <c r="I643" s="270"/>
      <c r="J643" s="266"/>
      <c r="K643" s="266"/>
      <c r="L643" s="271"/>
      <c r="M643" s="272"/>
      <c r="N643" s="273"/>
      <c r="O643" s="273"/>
      <c r="P643" s="273"/>
      <c r="Q643" s="273"/>
      <c r="R643" s="273"/>
      <c r="S643" s="273"/>
      <c r="T643" s="27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75" t="s">
        <v>169</v>
      </c>
      <c r="AU643" s="275" t="s">
        <v>137</v>
      </c>
      <c r="AV643" s="14" t="s">
        <v>137</v>
      </c>
      <c r="AW643" s="14" t="s">
        <v>30</v>
      </c>
      <c r="AX643" s="14" t="s">
        <v>75</v>
      </c>
      <c r="AY643" s="275" t="s">
        <v>159</v>
      </c>
    </row>
    <row r="644" s="15" customFormat="1">
      <c r="A644" s="15"/>
      <c r="B644" s="276"/>
      <c r="C644" s="277"/>
      <c r="D644" s="256" t="s">
        <v>169</v>
      </c>
      <c r="E644" s="278" t="s">
        <v>1</v>
      </c>
      <c r="F644" s="279" t="s">
        <v>187</v>
      </c>
      <c r="G644" s="277"/>
      <c r="H644" s="280">
        <v>2</v>
      </c>
      <c r="I644" s="281"/>
      <c r="J644" s="277"/>
      <c r="K644" s="277"/>
      <c r="L644" s="282"/>
      <c r="M644" s="283"/>
      <c r="N644" s="284"/>
      <c r="O644" s="284"/>
      <c r="P644" s="284"/>
      <c r="Q644" s="284"/>
      <c r="R644" s="284"/>
      <c r="S644" s="284"/>
      <c r="T644" s="285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86" t="s">
        <v>169</v>
      </c>
      <c r="AU644" s="286" t="s">
        <v>137</v>
      </c>
      <c r="AV644" s="15" t="s">
        <v>167</v>
      </c>
      <c r="AW644" s="15" t="s">
        <v>30</v>
      </c>
      <c r="AX644" s="15" t="s">
        <v>82</v>
      </c>
      <c r="AY644" s="286" t="s">
        <v>159</v>
      </c>
    </row>
    <row r="645" s="2" customFormat="1" ht="16.5" customHeight="1">
      <c r="A645" s="40"/>
      <c r="B645" s="41"/>
      <c r="C645" s="241" t="s">
        <v>735</v>
      </c>
      <c r="D645" s="241" t="s">
        <v>163</v>
      </c>
      <c r="E645" s="242" t="s">
        <v>736</v>
      </c>
      <c r="F645" s="243" t="s">
        <v>737</v>
      </c>
      <c r="G645" s="244" t="s">
        <v>559</v>
      </c>
      <c r="H645" s="245">
        <v>1</v>
      </c>
      <c r="I645" s="246"/>
      <c r="J645" s="247">
        <f>ROUND(I645*H645,2)</f>
        <v>0</v>
      </c>
      <c r="K645" s="248"/>
      <c r="L645" s="43"/>
      <c r="M645" s="249" t="s">
        <v>1</v>
      </c>
      <c r="N645" s="250" t="s">
        <v>41</v>
      </c>
      <c r="O645" s="93"/>
      <c r="P645" s="251">
        <f>O645*H645</f>
        <v>0</v>
      </c>
      <c r="Q645" s="251">
        <v>0</v>
      </c>
      <c r="R645" s="251">
        <f>Q645*H645</f>
        <v>0</v>
      </c>
      <c r="S645" s="251">
        <v>0.00156</v>
      </c>
      <c r="T645" s="252">
        <f>S645*H645</f>
        <v>0.00156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53" t="s">
        <v>324</v>
      </c>
      <c r="AT645" s="253" t="s">
        <v>163</v>
      </c>
      <c r="AU645" s="253" t="s">
        <v>137</v>
      </c>
      <c r="AY645" s="17" t="s">
        <v>159</v>
      </c>
      <c r="BE645" s="141">
        <f>IF(N645="základní",J645,0)</f>
        <v>0</v>
      </c>
      <c r="BF645" s="141">
        <f>IF(N645="snížená",J645,0)</f>
        <v>0</v>
      </c>
      <c r="BG645" s="141">
        <f>IF(N645="zákl. přenesená",J645,0)</f>
        <v>0</v>
      </c>
      <c r="BH645" s="141">
        <f>IF(N645="sníž. přenesená",J645,0)</f>
        <v>0</v>
      </c>
      <c r="BI645" s="141">
        <f>IF(N645="nulová",J645,0)</f>
        <v>0</v>
      </c>
      <c r="BJ645" s="17" t="s">
        <v>137</v>
      </c>
      <c r="BK645" s="141">
        <f>ROUND(I645*H645,2)</f>
        <v>0</v>
      </c>
      <c r="BL645" s="17" t="s">
        <v>324</v>
      </c>
      <c r="BM645" s="253" t="s">
        <v>738</v>
      </c>
    </row>
    <row r="646" s="13" customFormat="1">
      <c r="A646" s="13"/>
      <c r="B646" s="254"/>
      <c r="C646" s="255"/>
      <c r="D646" s="256" t="s">
        <v>169</v>
      </c>
      <c r="E646" s="257" t="s">
        <v>1</v>
      </c>
      <c r="F646" s="258" t="s">
        <v>739</v>
      </c>
      <c r="G646" s="255"/>
      <c r="H646" s="257" t="s">
        <v>1</v>
      </c>
      <c r="I646" s="259"/>
      <c r="J646" s="255"/>
      <c r="K646" s="255"/>
      <c r="L646" s="260"/>
      <c r="M646" s="261"/>
      <c r="N646" s="262"/>
      <c r="O646" s="262"/>
      <c r="P646" s="262"/>
      <c r="Q646" s="262"/>
      <c r="R646" s="262"/>
      <c r="S646" s="262"/>
      <c r="T646" s="26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64" t="s">
        <v>169</v>
      </c>
      <c r="AU646" s="264" t="s">
        <v>137</v>
      </c>
      <c r="AV646" s="13" t="s">
        <v>82</v>
      </c>
      <c r="AW646" s="13" t="s">
        <v>30</v>
      </c>
      <c r="AX646" s="13" t="s">
        <v>75</v>
      </c>
      <c r="AY646" s="264" t="s">
        <v>159</v>
      </c>
    </row>
    <row r="647" s="14" customFormat="1">
      <c r="A647" s="14"/>
      <c r="B647" s="265"/>
      <c r="C647" s="266"/>
      <c r="D647" s="256" t="s">
        <v>169</v>
      </c>
      <c r="E647" s="267" t="s">
        <v>1</v>
      </c>
      <c r="F647" s="268" t="s">
        <v>82</v>
      </c>
      <c r="G647" s="266"/>
      <c r="H647" s="269">
        <v>1</v>
      </c>
      <c r="I647" s="270"/>
      <c r="J647" s="266"/>
      <c r="K647" s="266"/>
      <c r="L647" s="271"/>
      <c r="M647" s="272"/>
      <c r="N647" s="273"/>
      <c r="O647" s="273"/>
      <c r="P647" s="273"/>
      <c r="Q647" s="273"/>
      <c r="R647" s="273"/>
      <c r="S647" s="273"/>
      <c r="T647" s="27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75" t="s">
        <v>169</v>
      </c>
      <c r="AU647" s="275" t="s">
        <v>137</v>
      </c>
      <c r="AV647" s="14" t="s">
        <v>137</v>
      </c>
      <c r="AW647" s="14" t="s">
        <v>30</v>
      </c>
      <c r="AX647" s="14" t="s">
        <v>75</v>
      </c>
      <c r="AY647" s="275" t="s">
        <v>159</v>
      </c>
    </row>
    <row r="648" s="15" customFormat="1">
      <c r="A648" s="15"/>
      <c r="B648" s="276"/>
      <c r="C648" s="277"/>
      <c r="D648" s="256" t="s">
        <v>169</v>
      </c>
      <c r="E648" s="278" t="s">
        <v>1</v>
      </c>
      <c r="F648" s="279" t="s">
        <v>187</v>
      </c>
      <c r="G648" s="277"/>
      <c r="H648" s="280">
        <v>1</v>
      </c>
      <c r="I648" s="281"/>
      <c r="J648" s="277"/>
      <c r="K648" s="277"/>
      <c r="L648" s="282"/>
      <c r="M648" s="283"/>
      <c r="N648" s="284"/>
      <c r="O648" s="284"/>
      <c r="P648" s="284"/>
      <c r="Q648" s="284"/>
      <c r="R648" s="284"/>
      <c r="S648" s="284"/>
      <c r="T648" s="285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86" t="s">
        <v>169</v>
      </c>
      <c r="AU648" s="286" t="s">
        <v>137</v>
      </c>
      <c r="AV648" s="15" t="s">
        <v>167</v>
      </c>
      <c r="AW648" s="15" t="s">
        <v>30</v>
      </c>
      <c r="AX648" s="15" t="s">
        <v>82</v>
      </c>
      <c r="AY648" s="286" t="s">
        <v>159</v>
      </c>
    </row>
    <row r="649" s="2" customFormat="1" ht="16.5" customHeight="1">
      <c r="A649" s="40"/>
      <c r="B649" s="41"/>
      <c r="C649" s="241" t="s">
        <v>740</v>
      </c>
      <c r="D649" s="241" t="s">
        <v>163</v>
      </c>
      <c r="E649" s="242" t="s">
        <v>741</v>
      </c>
      <c r="F649" s="243" t="s">
        <v>742</v>
      </c>
      <c r="G649" s="244" t="s">
        <v>559</v>
      </c>
      <c r="H649" s="245">
        <v>1</v>
      </c>
      <c r="I649" s="246"/>
      <c r="J649" s="247">
        <f>ROUND(I649*H649,2)</f>
        <v>0</v>
      </c>
      <c r="K649" s="248"/>
      <c r="L649" s="43"/>
      <c r="M649" s="249" t="s">
        <v>1</v>
      </c>
      <c r="N649" s="250" t="s">
        <v>41</v>
      </c>
      <c r="O649" s="93"/>
      <c r="P649" s="251">
        <f>O649*H649</f>
        <v>0</v>
      </c>
      <c r="Q649" s="251">
        <v>0</v>
      </c>
      <c r="R649" s="251">
        <f>Q649*H649</f>
        <v>0</v>
      </c>
      <c r="S649" s="251">
        <v>0.00085999999999999998</v>
      </c>
      <c r="T649" s="252">
        <f>S649*H649</f>
        <v>0.00085999999999999998</v>
      </c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R649" s="253" t="s">
        <v>324</v>
      </c>
      <c r="AT649" s="253" t="s">
        <v>163</v>
      </c>
      <c r="AU649" s="253" t="s">
        <v>137</v>
      </c>
      <c r="AY649" s="17" t="s">
        <v>159</v>
      </c>
      <c r="BE649" s="141">
        <f>IF(N649="základní",J649,0)</f>
        <v>0</v>
      </c>
      <c r="BF649" s="141">
        <f>IF(N649="snížená",J649,0)</f>
        <v>0</v>
      </c>
      <c r="BG649" s="141">
        <f>IF(N649="zákl. přenesená",J649,0)</f>
        <v>0</v>
      </c>
      <c r="BH649" s="141">
        <f>IF(N649="sníž. přenesená",J649,0)</f>
        <v>0</v>
      </c>
      <c r="BI649" s="141">
        <f>IF(N649="nulová",J649,0)</f>
        <v>0</v>
      </c>
      <c r="BJ649" s="17" t="s">
        <v>137</v>
      </c>
      <c r="BK649" s="141">
        <f>ROUND(I649*H649,2)</f>
        <v>0</v>
      </c>
      <c r="BL649" s="17" t="s">
        <v>324</v>
      </c>
      <c r="BM649" s="253" t="s">
        <v>743</v>
      </c>
    </row>
    <row r="650" s="13" customFormat="1">
      <c r="A650" s="13"/>
      <c r="B650" s="254"/>
      <c r="C650" s="255"/>
      <c r="D650" s="256" t="s">
        <v>169</v>
      </c>
      <c r="E650" s="257" t="s">
        <v>1</v>
      </c>
      <c r="F650" s="258" t="s">
        <v>461</v>
      </c>
      <c r="G650" s="255"/>
      <c r="H650" s="257" t="s">
        <v>1</v>
      </c>
      <c r="I650" s="259"/>
      <c r="J650" s="255"/>
      <c r="K650" s="255"/>
      <c r="L650" s="260"/>
      <c r="M650" s="261"/>
      <c r="N650" s="262"/>
      <c r="O650" s="262"/>
      <c r="P650" s="262"/>
      <c r="Q650" s="262"/>
      <c r="R650" s="262"/>
      <c r="S650" s="262"/>
      <c r="T650" s="26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64" t="s">
        <v>169</v>
      </c>
      <c r="AU650" s="264" t="s">
        <v>137</v>
      </c>
      <c r="AV650" s="13" t="s">
        <v>82</v>
      </c>
      <c r="AW650" s="13" t="s">
        <v>30</v>
      </c>
      <c r="AX650" s="13" t="s">
        <v>75</v>
      </c>
      <c r="AY650" s="264" t="s">
        <v>159</v>
      </c>
    </row>
    <row r="651" s="14" customFormat="1">
      <c r="A651" s="14"/>
      <c r="B651" s="265"/>
      <c r="C651" s="266"/>
      <c r="D651" s="256" t="s">
        <v>169</v>
      </c>
      <c r="E651" s="267" t="s">
        <v>1</v>
      </c>
      <c r="F651" s="268" t="s">
        <v>82</v>
      </c>
      <c r="G651" s="266"/>
      <c r="H651" s="269">
        <v>1</v>
      </c>
      <c r="I651" s="270"/>
      <c r="J651" s="266"/>
      <c r="K651" s="266"/>
      <c r="L651" s="271"/>
      <c r="M651" s="272"/>
      <c r="N651" s="273"/>
      <c r="O651" s="273"/>
      <c r="P651" s="273"/>
      <c r="Q651" s="273"/>
      <c r="R651" s="273"/>
      <c r="S651" s="273"/>
      <c r="T651" s="274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75" t="s">
        <v>169</v>
      </c>
      <c r="AU651" s="275" t="s">
        <v>137</v>
      </c>
      <c r="AV651" s="14" t="s">
        <v>137</v>
      </c>
      <c r="AW651" s="14" t="s">
        <v>30</v>
      </c>
      <c r="AX651" s="14" t="s">
        <v>75</v>
      </c>
      <c r="AY651" s="275" t="s">
        <v>159</v>
      </c>
    </row>
    <row r="652" s="15" customFormat="1">
      <c r="A652" s="15"/>
      <c r="B652" s="276"/>
      <c r="C652" s="277"/>
      <c r="D652" s="256" t="s">
        <v>169</v>
      </c>
      <c r="E652" s="278" t="s">
        <v>1</v>
      </c>
      <c r="F652" s="279" t="s">
        <v>187</v>
      </c>
      <c r="G652" s="277"/>
      <c r="H652" s="280">
        <v>1</v>
      </c>
      <c r="I652" s="281"/>
      <c r="J652" s="277"/>
      <c r="K652" s="277"/>
      <c r="L652" s="282"/>
      <c r="M652" s="283"/>
      <c r="N652" s="284"/>
      <c r="O652" s="284"/>
      <c r="P652" s="284"/>
      <c r="Q652" s="284"/>
      <c r="R652" s="284"/>
      <c r="S652" s="284"/>
      <c r="T652" s="285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86" t="s">
        <v>169</v>
      </c>
      <c r="AU652" s="286" t="s">
        <v>137</v>
      </c>
      <c r="AV652" s="15" t="s">
        <v>167</v>
      </c>
      <c r="AW652" s="15" t="s">
        <v>30</v>
      </c>
      <c r="AX652" s="15" t="s">
        <v>82</v>
      </c>
      <c r="AY652" s="286" t="s">
        <v>159</v>
      </c>
    </row>
    <row r="653" s="2" customFormat="1" ht="21.75" customHeight="1">
      <c r="A653" s="40"/>
      <c r="B653" s="41"/>
      <c r="C653" s="241" t="s">
        <v>744</v>
      </c>
      <c r="D653" s="241" t="s">
        <v>163</v>
      </c>
      <c r="E653" s="242" t="s">
        <v>745</v>
      </c>
      <c r="F653" s="243" t="s">
        <v>746</v>
      </c>
      <c r="G653" s="244" t="s">
        <v>559</v>
      </c>
      <c r="H653" s="245">
        <v>1</v>
      </c>
      <c r="I653" s="246"/>
      <c r="J653" s="247">
        <f>ROUND(I653*H653,2)</f>
        <v>0</v>
      </c>
      <c r="K653" s="248"/>
      <c r="L653" s="43"/>
      <c r="M653" s="249" t="s">
        <v>1</v>
      </c>
      <c r="N653" s="250" t="s">
        <v>41</v>
      </c>
      <c r="O653" s="93"/>
      <c r="P653" s="251">
        <f>O653*H653</f>
        <v>0</v>
      </c>
      <c r="Q653" s="251">
        <v>0.0018400000000000001</v>
      </c>
      <c r="R653" s="251">
        <f>Q653*H653</f>
        <v>0.0018400000000000001</v>
      </c>
      <c r="S653" s="251">
        <v>0</v>
      </c>
      <c r="T653" s="252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53" t="s">
        <v>324</v>
      </c>
      <c r="AT653" s="253" t="s">
        <v>163</v>
      </c>
      <c r="AU653" s="253" t="s">
        <v>137</v>
      </c>
      <c r="AY653" s="17" t="s">
        <v>159</v>
      </c>
      <c r="BE653" s="141">
        <f>IF(N653="základní",J653,0)</f>
        <v>0</v>
      </c>
      <c r="BF653" s="141">
        <f>IF(N653="snížená",J653,0)</f>
        <v>0</v>
      </c>
      <c r="BG653" s="141">
        <f>IF(N653="zákl. přenesená",J653,0)</f>
        <v>0</v>
      </c>
      <c r="BH653" s="141">
        <f>IF(N653="sníž. přenesená",J653,0)</f>
        <v>0</v>
      </c>
      <c r="BI653" s="141">
        <f>IF(N653="nulová",J653,0)</f>
        <v>0</v>
      </c>
      <c r="BJ653" s="17" t="s">
        <v>137</v>
      </c>
      <c r="BK653" s="141">
        <f>ROUND(I653*H653,2)</f>
        <v>0</v>
      </c>
      <c r="BL653" s="17" t="s">
        <v>324</v>
      </c>
      <c r="BM653" s="253" t="s">
        <v>747</v>
      </c>
    </row>
    <row r="654" s="13" customFormat="1">
      <c r="A654" s="13"/>
      <c r="B654" s="254"/>
      <c r="C654" s="255"/>
      <c r="D654" s="256" t="s">
        <v>169</v>
      </c>
      <c r="E654" s="257" t="s">
        <v>1</v>
      </c>
      <c r="F654" s="258" t="s">
        <v>461</v>
      </c>
      <c r="G654" s="255"/>
      <c r="H654" s="257" t="s">
        <v>1</v>
      </c>
      <c r="I654" s="259"/>
      <c r="J654" s="255"/>
      <c r="K654" s="255"/>
      <c r="L654" s="260"/>
      <c r="M654" s="261"/>
      <c r="N654" s="262"/>
      <c r="O654" s="262"/>
      <c r="P654" s="262"/>
      <c r="Q654" s="262"/>
      <c r="R654" s="262"/>
      <c r="S654" s="262"/>
      <c r="T654" s="26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64" t="s">
        <v>169</v>
      </c>
      <c r="AU654" s="264" t="s">
        <v>137</v>
      </c>
      <c r="AV654" s="13" t="s">
        <v>82</v>
      </c>
      <c r="AW654" s="13" t="s">
        <v>30</v>
      </c>
      <c r="AX654" s="13" t="s">
        <v>75</v>
      </c>
      <c r="AY654" s="264" t="s">
        <v>159</v>
      </c>
    </row>
    <row r="655" s="14" customFormat="1">
      <c r="A655" s="14"/>
      <c r="B655" s="265"/>
      <c r="C655" s="266"/>
      <c r="D655" s="256" t="s">
        <v>169</v>
      </c>
      <c r="E655" s="267" t="s">
        <v>1</v>
      </c>
      <c r="F655" s="268" t="s">
        <v>82</v>
      </c>
      <c r="G655" s="266"/>
      <c r="H655" s="269">
        <v>1</v>
      </c>
      <c r="I655" s="270"/>
      <c r="J655" s="266"/>
      <c r="K655" s="266"/>
      <c r="L655" s="271"/>
      <c r="M655" s="272"/>
      <c r="N655" s="273"/>
      <c r="O655" s="273"/>
      <c r="P655" s="273"/>
      <c r="Q655" s="273"/>
      <c r="R655" s="273"/>
      <c r="S655" s="273"/>
      <c r="T655" s="274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75" t="s">
        <v>169</v>
      </c>
      <c r="AU655" s="275" t="s">
        <v>137</v>
      </c>
      <c r="AV655" s="14" t="s">
        <v>137</v>
      </c>
      <c r="AW655" s="14" t="s">
        <v>30</v>
      </c>
      <c r="AX655" s="14" t="s">
        <v>75</v>
      </c>
      <c r="AY655" s="275" t="s">
        <v>159</v>
      </c>
    </row>
    <row r="656" s="15" customFormat="1">
      <c r="A656" s="15"/>
      <c r="B656" s="276"/>
      <c r="C656" s="277"/>
      <c r="D656" s="256" t="s">
        <v>169</v>
      </c>
      <c r="E656" s="278" t="s">
        <v>1</v>
      </c>
      <c r="F656" s="279" t="s">
        <v>187</v>
      </c>
      <c r="G656" s="277"/>
      <c r="H656" s="280">
        <v>1</v>
      </c>
      <c r="I656" s="281"/>
      <c r="J656" s="277"/>
      <c r="K656" s="277"/>
      <c r="L656" s="282"/>
      <c r="M656" s="283"/>
      <c r="N656" s="284"/>
      <c r="O656" s="284"/>
      <c r="P656" s="284"/>
      <c r="Q656" s="284"/>
      <c r="R656" s="284"/>
      <c r="S656" s="284"/>
      <c r="T656" s="285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86" t="s">
        <v>169</v>
      </c>
      <c r="AU656" s="286" t="s">
        <v>137</v>
      </c>
      <c r="AV656" s="15" t="s">
        <v>167</v>
      </c>
      <c r="AW656" s="15" t="s">
        <v>30</v>
      </c>
      <c r="AX656" s="15" t="s">
        <v>82</v>
      </c>
      <c r="AY656" s="286" t="s">
        <v>159</v>
      </c>
    </row>
    <row r="657" s="2" customFormat="1" ht="21.75" customHeight="1">
      <c r="A657" s="40"/>
      <c r="B657" s="41"/>
      <c r="C657" s="241" t="s">
        <v>748</v>
      </c>
      <c r="D657" s="241" t="s">
        <v>163</v>
      </c>
      <c r="E657" s="242" t="s">
        <v>749</v>
      </c>
      <c r="F657" s="243" t="s">
        <v>750</v>
      </c>
      <c r="G657" s="244" t="s">
        <v>267</v>
      </c>
      <c r="H657" s="245">
        <v>1</v>
      </c>
      <c r="I657" s="246"/>
      <c r="J657" s="247">
        <f>ROUND(I657*H657,2)</f>
        <v>0</v>
      </c>
      <c r="K657" s="248"/>
      <c r="L657" s="43"/>
      <c r="M657" s="249" t="s">
        <v>1</v>
      </c>
      <c r="N657" s="250" t="s">
        <v>41</v>
      </c>
      <c r="O657" s="93"/>
      <c r="P657" s="251">
        <f>O657*H657</f>
        <v>0</v>
      </c>
      <c r="Q657" s="251">
        <v>0.00012999999999999999</v>
      </c>
      <c r="R657" s="251">
        <f>Q657*H657</f>
        <v>0.00012999999999999999</v>
      </c>
      <c r="S657" s="251">
        <v>0</v>
      </c>
      <c r="T657" s="252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53" t="s">
        <v>324</v>
      </c>
      <c r="AT657" s="253" t="s">
        <v>163</v>
      </c>
      <c r="AU657" s="253" t="s">
        <v>137</v>
      </c>
      <c r="AY657" s="17" t="s">
        <v>159</v>
      </c>
      <c r="BE657" s="141">
        <f>IF(N657="základní",J657,0)</f>
        <v>0</v>
      </c>
      <c r="BF657" s="141">
        <f>IF(N657="snížená",J657,0)</f>
        <v>0</v>
      </c>
      <c r="BG657" s="141">
        <f>IF(N657="zákl. přenesená",J657,0)</f>
        <v>0</v>
      </c>
      <c r="BH657" s="141">
        <f>IF(N657="sníž. přenesená",J657,0)</f>
        <v>0</v>
      </c>
      <c r="BI657" s="141">
        <f>IF(N657="nulová",J657,0)</f>
        <v>0</v>
      </c>
      <c r="BJ657" s="17" t="s">
        <v>137</v>
      </c>
      <c r="BK657" s="141">
        <f>ROUND(I657*H657,2)</f>
        <v>0</v>
      </c>
      <c r="BL657" s="17" t="s">
        <v>324</v>
      </c>
      <c r="BM657" s="253" t="s">
        <v>751</v>
      </c>
    </row>
    <row r="658" s="2" customFormat="1" ht="16.5" customHeight="1">
      <c r="A658" s="40"/>
      <c r="B658" s="41"/>
      <c r="C658" s="287" t="s">
        <v>752</v>
      </c>
      <c r="D658" s="287" t="s">
        <v>291</v>
      </c>
      <c r="E658" s="288" t="s">
        <v>753</v>
      </c>
      <c r="F658" s="289" t="s">
        <v>754</v>
      </c>
      <c r="G658" s="290" t="s">
        <v>267</v>
      </c>
      <c r="H658" s="291">
        <v>1</v>
      </c>
      <c r="I658" s="292"/>
      <c r="J658" s="293">
        <f>ROUND(I658*H658,2)</f>
        <v>0</v>
      </c>
      <c r="K658" s="294"/>
      <c r="L658" s="295"/>
      <c r="M658" s="296" t="s">
        <v>1</v>
      </c>
      <c r="N658" s="297" t="s">
        <v>41</v>
      </c>
      <c r="O658" s="93"/>
      <c r="P658" s="251">
        <f>O658*H658</f>
        <v>0</v>
      </c>
      <c r="Q658" s="251">
        <v>0.0018</v>
      </c>
      <c r="R658" s="251">
        <f>Q658*H658</f>
        <v>0.0018</v>
      </c>
      <c r="S658" s="251">
        <v>0</v>
      </c>
      <c r="T658" s="252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53" t="s">
        <v>620</v>
      </c>
      <c r="AT658" s="253" t="s">
        <v>291</v>
      </c>
      <c r="AU658" s="253" t="s">
        <v>137</v>
      </c>
      <c r="AY658" s="17" t="s">
        <v>159</v>
      </c>
      <c r="BE658" s="141">
        <f>IF(N658="základní",J658,0)</f>
        <v>0</v>
      </c>
      <c r="BF658" s="141">
        <f>IF(N658="snížená",J658,0)</f>
        <v>0</v>
      </c>
      <c r="BG658" s="141">
        <f>IF(N658="zákl. přenesená",J658,0)</f>
        <v>0</v>
      </c>
      <c r="BH658" s="141">
        <f>IF(N658="sníž. přenesená",J658,0)</f>
        <v>0</v>
      </c>
      <c r="BI658" s="141">
        <f>IF(N658="nulová",J658,0)</f>
        <v>0</v>
      </c>
      <c r="BJ658" s="17" t="s">
        <v>137</v>
      </c>
      <c r="BK658" s="141">
        <f>ROUND(I658*H658,2)</f>
        <v>0</v>
      </c>
      <c r="BL658" s="17" t="s">
        <v>324</v>
      </c>
      <c r="BM658" s="253" t="s">
        <v>755</v>
      </c>
    </row>
    <row r="659" s="14" customFormat="1">
      <c r="A659" s="14"/>
      <c r="B659" s="265"/>
      <c r="C659" s="266"/>
      <c r="D659" s="256" t="s">
        <v>169</v>
      </c>
      <c r="E659" s="267" t="s">
        <v>1</v>
      </c>
      <c r="F659" s="268" t="s">
        <v>82</v>
      </c>
      <c r="G659" s="266"/>
      <c r="H659" s="269">
        <v>1</v>
      </c>
      <c r="I659" s="270"/>
      <c r="J659" s="266"/>
      <c r="K659" s="266"/>
      <c r="L659" s="271"/>
      <c r="M659" s="272"/>
      <c r="N659" s="273"/>
      <c r="O659" s="273"/>
      <c r="P659" s="273"/>
      <c r="Q659" s="273"/>
      <c r="R659" s="273"/>
      <c r="S659" s="273"/>
      <c r="T659" s="27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75" t="s">
        <v>169</v>
      </c>
      <c r="AU659" s="275" t="s">
        <v>137</v>
      </c>
      <c r="AV659" s="14" t="s">
        <v>137</v>
      </c>
      <c r="AW659" s="14" t="s">
        <v>30</v>
      </c>
      <c r="AX659" s="14" t="s">
        <v>82</v>
      </c>
      <c r="AY659" s="275" t="s">
        <v>159</v>
      </c>
    </row>
    <row r="660" s="2" customFormat="1" ht="16.5" customHeight="1">
      <c r="A660" s="40"/>
      <c r="B660" s="41"/>
      <c r="C660" s="287" t="s">
        <v>756</v>
      </c>
      <c r="D660" s="287" t="s">
        <v>291</v>
      </c>
      <c r="E660" s="288" t="s">
        <v>757</v>
      </c>
      <c r="F660" s="289" t="s">
        <v>758</v>
      </c>
      <c r="G660" s="290" t="s">
        <v>759</v>
      </c>
      <c r="H660" s="291">
        <v>1</v>
      </c>
      <c r="I660" s="292"/>
      <c r="J660" s="293">
        <f>ROUND(I660*H660,2)</f>
        <v>0</v>
      </c>
      <c r="K660" s="294"/>
      <c r="L660" s="295"/>
      <c r="M660" s="296" t="s">
        <v>1</v>
      </c>
      <c r="N660" s="297" t="s">
        <v>41</v>
      </c>
      <c r="O660" s="93"/>
      <c r="P660" s="251">
        <f>O660*H660</f>
        <v>0</v>
      </c>
      <c r="Q660" s="251">
        <v>0.00097999999999999997</v>
      </c>
      <c r="R660" s="251">
        <f>Q660*H660</f>
        <v>0.00097999999999999997</v>
      </c>
      <c r="S660" s="251">
        <v>0</v>
      </c>
      <c r="T660" s="252">
        <f>S660*H660</f>
        <v>0</v>
      </c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R660" s="253" t="s">
        <v>620</v>
      </c>
      <c r="AT660" s="253" t="s">
        <v>291</v>
      </c>
      <c r="AU660" s="253" t="s">
        <v>137</v>
      </c>
      <c r="AY660" s="17" t="s">
        <v>159</v>
      </c>
      <c r="BE660" s="141">
        <f>IF(N660="základní",J660,0)</f>
        <v>0</v>
      </c>
      <c r="BF660" s="141">
        <f>IF(N660="snížená",J660,0)</f>
        <v>0</v>
      </c>
      <c r="BG660" s="141">
        <f>IF(N660="zákl. přenesená",J660,0)</f>
        <v>0</v>
      </c>
      <c r="BH660" s="141">
        <f>IF(N660="sníž. přenesená",J660,0)</f>
        <v>0</v>
      </c>
      <c r="BI660" s="141">
        <f>IF(N660="nulová",J660,0)</f>
        <v>0</v>
      </c>
      <c r="BJ660" s="17" t="s">
        <v>137</v>
      </c>
      <c r="BK660" s="141">
        <f>ROUND(I660*H660,2)</f>
        <v>0</v>
      </c>
      <c r="BL660" s="17" t="s">
        <v>324</v>
      </c>
      <c r="BM660" s="253" t="s">
        <v>760</v>
      </c>
    </row>
    <row r="661" s="2" customFormat="1" ht="16.5" customHeight="1">
      <c r="A661" s="40"/>
      <c r="B661" s="41"/>
      <c r="C661" s="241" t="s">
        <v>761</v>
      </c>
      <c r="D661" s="241" t="s">
        <v>163</v>
      </c>
      <c r="E661" s="242" t="s">
        <v>762</v>
      </c>
      <c r="F661" s="243" t="s">
        <v>763</v>
      </c>
      <c r="G661" s="244" t="s">
        <v>267</v>
      </c>
      <c r="H661" s="245">
        <v>2</v>
      </c>
      <c r="I661" s="246"/>
      <c r="J661" s="247">
        <f>ROUND(I661*H661,2)</f>
        <v>0</v>
      </c>
      <c r="K661" s="248"/>
      <c r="L661" s="43"/>
      <c r="M661" s="249" t="s">
        <v>1</v>
      </c>
      <c r="N661" s="250" t="s">
        <v>41</v>
      </c>
      <c r="O661" s="93"/>
      <c r="P661" s="251">
        <f>O661*H661</f>
        <v>0</v>
      </c>
      <c r="Q661" s="251">
        <v>0</v>
      </c>
      <c r="R661" s="251">
        <f>Q661*H661</f>
        <v>0</v>
      </c>
      <c r="S661" s="251">
        <v>0.00122</v>
      </c>
      <c r="T661" s="252">
        <f>S661*H661</f>
        <v>0.0024399999999999999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53" t="s">
        <v>324</v>
      </c>
      <c r="AT661" s="253" t="s">
        <v>163</v>
      </c>
      <c r="AU661" s="253" t="s">
        <v>137</v>
      </c>
      <c r="AY661" s="17" t="s">
        <v>159</v>
      </c>
      <c r="BE661" s="141">
        <f>IF(N661="základní",J661,0)</f>
        <v>0</v>
      </c>
      <c r="BF661" s="141">
        <f>IF(N661="snížená",J661,0)</f>
        <v>0</v>
      </c>
      <c r="BG661" s="141">
        <f>IF(N661="zákl. přenesená",J661,0)</f>
        <v>0</v>
      </c>
      <c r="BH661" s="141">
        <f>IF(N661="sníž. přenesená",J661,0)</f>
        <v>0</v>
      </c>
      <c r="BI661" s="141">
        <f>IF(N661="nulová",J661,0)</f>
        <v>0</v>
      </c>
      <c r="BJ661" s="17" t="s">
        <v>137</v>
      </c>
      <c r="BK661" s="141">
        <f>ROUND(I661*H661,2)</f>
        <v>0</v>
      </c>
      <c r="BL661" s="17" t="s">
        <v>324</v>
      </c>
      <c r="BM661" s="253" t="s">
        <v>764</v>
      </c>
    </row>
    <row r="662" s="13" customFormat="1">
      <c r="A662" s="13"/>
      <c r="B662" s="254"/>
      <c r="C662" s="255"/>
      <c r="D662" s="256" t="s">
        <v>169</v>
      </c>
      <c r="E662" s="257" t="s">
        <v>1</v>
      </c>
      <c r="F662" s="258" t="s">
        <v>765</v>
      </c>
      <c r="G662" s="255"/>
      <c r="H662" s="257" t="s">
        <v>1</v>
      </c>
      <c r="I662" s="259"/>
      <c r="J662" s="255"/>
      <c r="K662" s="255"/>
      <c r="L662" s="260"/>
      <c r="M662" s="261"/>
      <c r="N662" s="262"/>
      <c r="O662" s="262"/>
      <c r="P662" s="262"/>
      <c r="Q662" s="262"/>
      <c r="R662" s="262"/>
      <c r="S662" s="262"/>
      <c r="T662" s="26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64" t="s">
        <v>169</v>
      </c>
      <c r="AU662" s="264" t="s">
        <v>137</v>
      </c>
      <c r="AV662" s="13" t="s">
        <v>82</v>
      </c>
      <c r="AW662" s="13" t="s">
        <v>30</v>
      </c>
      <c r="AX662" s="13" t="s">
        <v>75</v>
      </c>
      <c r="AY662" s="264" t="s">
        <v>159</v>
      </c>
    </row>
    <row r="663" s="14" customFormat="1">
      <c r="A663" s="14"/>
      <c r="B663" s="265"/>
      <c r="C663" s="266"/>
      <c r="D663" s="256" t="s">
        <v>169</v>
      </c>
      <c r="E663" s="267" t="s">
        <v>1</v>
      </c>
      <c r="F663" s="268" t="s">
        <v>521</v>
      </c>
      <c r="G663" s="266"/>
      <c r="H663" s="269">
        <v>2</v>
      </c>
      <c r="I663" s="270"/>
      <c r="J663" s="266"/>
      <c r="K663" s="266"/>
      <c r="L663" s="271"/>
      <c r="M663" s="272"/>
      <c r="N663" s="273"/>
      <c r="O663" s="273"/>
      <c r="P663" s="273"/>
      <c r="Q663" s="273"/>
      <c r="R663" s="273"/>
      <c r="S663" s="273"/>
      <c r="T663" s="274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75" t="s">
        <v>169</v>
      </c>
      <c r="AU663" s="275" t="s">
        <v>137</v>
      </c>
      <c r="AV663" s="14" t="s">
        <v>137</v>
      </c>
      <c r="AW663" s="14" t="s">
        <v>30</v>
      </c>
      <c r="AX663" s="14" t="s">
        <v>75</v>
      </c>
      <c r="AY663" s="275" t="s">
        <v>159</v>
      </c>
    </row>
    <row r="664" s="15" customFormat="1">
      <c r="A664" s="15"/>
      <c r="B664" s="276"/>
      <c r="C664" s="277"/>
      <c r="D664" s="256" t="s">
        <v>169</v>
      </c>
      <c r="E664" s="278" t="s">
        <v>1</v>
      </c>
      <c r="F664" s="279" t="s">
        <v>187</v>
      </c>
      <c r="G664" s="277"/>
      <c r="H664" s="280">
        <v>2</v>
      </c>
      <c r="I664" s="281"/>
      <c r="J664" s="277"/>
      <c r="K664" s="277"/>
      <c r="L664" s="282"/>
      <c r="M664" s="283"/>
      <c r="N664" s="284"/>
      <c r="O664" s="284"/>
      <c r="P664" s="284"/>
      <c r="Q664" s="284"/>
      <c r="R664" s="284"/>
      <c r="S664" s="284"/>
      <c r="T664" s="285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86" t="s">
        <v>169</v>
      </c>
      <c r="AU664" s="286" t="s">
        <v>137</v>
      </c>
      <c r="AV664" s="15" t="s">
        <v>167</v>
      </c>
      <c r="AW664" s="15" t="s">
        <v>30</v>
      </c>
      <c r="AX664" s="15" t="s">
        <v>82</v>
      </c>
      <c r="AY664" s="286" t="s">
        <v>159</v>
      </c>
    </row>
    <row r="665" s="2" customFormat="1" ht="21.75" customHeight="1">
      <c r="A665" s="40"/>
      <c r="B665" s="41"/>
      <c r="C665" s="241" t="s">
        <v>766</v>
      </c>
      <c r="D665" s="241" t="s">
        <v>163</v>
      </c>
      <c r="E665" s="242" t="s">
        <v>767</v>
      </c>
      <c r="F665" s="243" t="s">
        <v>768</v>
      </c>
      <c r="G665" s="244" t="s">
        <v>267</v>
      </c>
      <c r="H665" s="245">
        <v>1</v>
      </c>
      <c r="I665" s="246"/>
      <c r="J665" s="247">
        <f>ROUND(I665*H665,2)</f>
        <v>0</v>
      </c>
      <c r="K665" s="248"/>
      <c r="L665" s="43"/>
      <c r="M665" s="249" t="s">
        <v>1</v>
      </c>
      <c r="N665" s="250" t="s">
        <v>41</v>
      </c>
      <c r="O665" s="93"/>
      <c r="P665" s="251">
        <f>O665*H665</f>
        <v>0</v>
      </c>
      <c r="Q665" s="251">
        <v>0.00013999999999999999</v>
      </c>
      <c r="R665" s="251">
        <f>Q665*H665</f>
        <v>0.00013999999999999999</v>
      </c>
      <c r="S665" s="251">
        <v>0</v>
      </c>
      <c r="T665" s="252">
        <f>S665*H665</f>
        <v>0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53" t="s">
        <v>324</v>
      </c>
      <c r="AT665" s="253" t="s">
        <v>163</v>
      </c>
      <c r="AU665" s="253" t="s">
        <v>137</v>
      </c>
      <c r="AY665" s="17" t="s">
        <v>159</v>
      </c>
      <c r="BE665" s="141">
        <f>IF(N665="základní",J665,0)</f>
        <v>0</v>
      </c>
      <c r="BF665" s="141">
        <f>IF(N665="snížená",J665,0)</f>
        <v>0</v>
      </c>
      <c r="BG665" s="141">
        <f>IF(N665="zákl. přenesená",J665,0)</f>
        <v>0</v>
      </c>
      <c r="BH665" s="141">
        <f>IF(N665="sníž. přenesená",J665,0)</f>
        <v>0</v>
      </c>
      <c r="BI665" s="141">
        <f>IF(N665="nulová",J665,0)</f>
        <v>0</v>
      </c>
      <c r="BJ665" s="17" t="s">
        <v>137</v>
      </c>
      <c r="BK665" s="141">
        <f>ROUND(I665*H665,2)</f>
        <v>0</v>
      </c>
      <c r="BL665" s="17" t="s">
        <v>324</v>
      </c>
      <c r="BM665" s="253" t="s">
        <v>769</v>
      </c>
    </row>
    <row r="666" s="14" customFormat="1">
      <c r="A666" s="14"/>
      <c r="B666" s="265"/>
      <c r="C666" s="266"/>
      <c r="D666" s="256" t="s">
        <v>169</v>
      </c>
      <c r="E666" s="267" t="s">
        <v>1</v>
      </c>
      <c r="F666" s="268" t="s">
        <v>82</v>
      </c>
      <c r="G666" s="266"/>
      <c r="H666" s="269">
        <v>1</v>
      </c>
      <c r="I666" s="270"/>
      <c r="J666" s="266"/>
      <c r="K666" s="266"/>
      <c r="L666" s="271"/>
      <c r="M666" s="272"/>
      <c r="N666" s="273"/>
      <c r="O666" s="273"/>
      <c r="P666" s="273"/>
      <c r="Q666" s="273"/>
      <c r="R666" s="273"/>
      <c r="S666" s="273"/>
      <c r="T666" s="274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75" t="s">
        <v>169</v>
      </c>
      <c r="AU666" s="275" t="s">
        <v>137</v>
      </c>
      <c r="AV666" s="14" t="s">
        <v>137</v>
      </c>
      <c r="AW666" s="14" t="s">
        <v>30</v>
      </c>
      <c r="AX666" s="14" t="s">
        <v>82</v>
      </c>
      <c r="AY666" s="275" t="s">
        <v>159</v>
      </c>
    </row>
    <row r="667" s="2" customFormat="1" ht="21.75" customHeight="1">
      <c r="A667" s="40"/>
      <c r="B667" s="41"/>
      <c r="C667" s="287" t="s">
        <v>770</v>
      </c>
      <c r="D667" s="287" t="s">
        <v>291</v>
      </c>
      <c r="E667" s="288" t="s">
        <v>771</v>
      </c>
      <c r="F667" s="289" t="s">
        <v>772</v>
      </c>
      <c r="G667" s="290" t="s">
        <v>267</v>
      </c>
      <c r="H667" s="291">
        <v>1</v>
      </c>
      <c r="I667" s="292"/>
      <c r="J667" s="293">
        <f>ROUND(I667*H667,2)</f>
        <v>0</v>
      </c>
      <c r="K667" s="294"/>
      <c r="L667" s="295"/>
      <c r="M667" s="296" t="s">
        <v>1</v>
      </c>
      <c r="N667" s="297" t="s">
        <v>41</v>
      </c>
      <c r="O667" s="93"/>
      <c r="P667" s="251">
        <f>O667*H667</f>
        <v>0</v>
      </c>
      <c r="Q667" s="251">
        <v>0.00019000000000000001</v>
      </c>
      <c r="R667" s="251">
        <f>Q667*H667</f>
        <v>0.00019000000000000001</v>
      </c>
      <c r="S667" s="251">
        <v>0</v>
      </c>
      <c r="T667" s="252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53" t="s">
        <v>620</v>
      </c>
      <c r="AT667" s="253" t="s">
        <v>291</v>
      </c>
      <c r="AU667" s="253" t="s">
        <v>137</v>
      </c>
      <c r="AY667" s="17" t="s">
        <v>159</v>
      </c>
      <c r="BE667" s="141">
        <f>IF(N667="základní",J667,0)</f>
        <v>0</v>
      </c>
      <c r="BF667" s="141">
        <f>IF(N667="snížená",J667,0)</f>
        <v>0</v>
      </c>
      <c r="BG667" s="141">
        <f>IF(N667="zákl. přenesená",J667,0)</f>
        <v>0</v>
      </c>
      <c r="BH667" s="141">
        <f>IF(N667="sníž. přenesená",J667,0)</f>
        <v>0</v>
      </c>
      <c r="BI667" s="141">
        <f>IF(N667="nulová",J667,0)</f>
        <v>0</v>
      </c>
      <c r="BJ667" s="17" t="s">
        <v>137</v>
      </c>
      <c r="BK667" s="141">
        <f>ROUND(I667*H667,2)</f>
        <v>0</v>
      </c>
      <c r="BL667" s="17" t="s">
        <v>324</v>
      </c>
      <c r="BM667" s="253" t="s">
        <v>773</v>
      </c>
    </row>
    <row r="668" s="2" customFormat="1" ht="21.75" customHeight="1">
      <c r="A668" s="40"/>
      <c r="B668" s="41"/>
      <c r="C668" s="241" t="s">
        <v>774</v>
      </c>
      <c r="D668" s="241" t="s">
        <v>163</v>
      </c>
      <c r="E668" s="242" t="s">
        <v>775</v>
      </c>
      <c r="F668" s="243" t="s">
        <v>776</v>
      </c>
      <c r="G668" s="244" t="s">
        <v>396</v>
      </c>
      <c r="H668" s="245">
        <v>0.084000000000000005</v>
      </c>
      <c r="I668" s="246"/>
      <c r="J668" s="247">
        <f>ROUND(I668*H668,2)</f>
        <v>0</v>
      </c>
      <c r="K668" s="248"/>
      <c r="L668" s="43"/>
      <c r="M668" s="249" t="s">
        <v>1</v>
      </c>
      <c r="N668" s="250" t="s">
        <v>41</v>
      </c>
      <c r="O668" s="93"/>
      <c r="P668" s="251">
        <f>O668*H668</f>
        <v>0</v>
      </c>
      <c r="Q668" s="251">
        <v>0</v>
      </c>
      <c r="R668" s="251">
        <f>Q668*H668</f>
        <v>0</v>
      </c>
      <c r="S668" s="251">
        <v>0</v>
      </c>
      <c r="T668" s="252">
        <f>S668*H668</f>
        <v>0</v>
      </c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R668" s="253" t="s">
        <v>324</v>
      </c>
      <c r="AT668" s="253" t="s">
        <v>163</v>
      </c>
      <c r="AU668" s="253" t="s">
        <v>137</v>
      </c>
      <c r="AY668" s="17" t="s">
        <v>159</v>
      </c>
      <c r="BE668" s="141">
        <f>IF(N668="základní",J668,0)</f>
        <v>0</v>
      </c>
      <c r="BF668" s="141">
        <f>IF(N668="snížená",J668,0)</f>
        <v>0</v>
      </c>
      <c r="BG668" s="141">
        <f>IF(N668="zákl. přenesená",J668,0)</f>
        <v>0</v>
      </c>
      <c r="BH668" s="141">
        <f>IF(N668="sníž. přenesená",J668,0)</f>
        <v>0</v>
      </c>
      <c r="BI668" s="141">
        <f>IF(N668="nulová",J668,0)</f>
        <v>0</v>
      </c>
      <c r="BJ668" s="17" t="s">
        <v>137</v>
      </c>
      <c r="BK668" s="141">
        <f>ROUND(I668*H668,2)</f>
        <v>0</v>
      </c>
      <c r="BL668" s="17" t="s">
        <v>324</v>
      </c>
      <c r="BM668" s="253" t="s">
        <v>777</v>
      </c>
    </row>
    <row r="669" s="2" customFormat="1" ht="21.75" customHeight="1">
      <c r="A669" s="40"/>
      <c r="B669" s="41"/>
      <c r="C669" s="241" t="s">
        <v>778</v>
      </c>
      <c r="D669" s="241" t="s">
        <v>163</v>
      </c>
      <c r="E669" s="242" t="s">
        <v>779</v>
      </c>
      <c r="F669" s="243" t="s">
        <v>780</v>
      </c>
      <c r="G669" s="244" t="s">
        <v>396</v>
      </c>
      <c r="H669" s="245">
        <v>0.084000000000000005</v>
      </c>
      <c r="I669" s="246"/>
      <c r="J669" s="247">
        <f>ROUND(I669*H669,2)</f>
        <v>0</v>
      </c>
      <c r="K669" s="248"/>
      <c r="L669" s="43"/>
      <c r="M669" s="249" t="s">
        <v>1</v>
      </c>
      <c r="N669" s="250" t="s">
        <v>41</v>
      </c>
      <c r="O669" s="93"/>
      <c r="P669" s="251">
        <f>O669*H669</f>
        <v>0</v>
      </c>
      <c r="Q669" s="251">
        <v>0</v>
      </c>
      <c r="R669" s="251">
        <f>Q669*H669</f>
        <v>0</v>
      </c>
      <c r="S669" s="251">
        <v>0</v>
      </c>
      <c r="T669" s="252">
        <f>S669*H669</f>
        <v>0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53" t="s">
        <v>324</v>
      </c>
      <c r="AT669" s="253" t="s">
        <v>163</v>
      </c>
      <c r="AU669" s="253" t="s">
        <v>137</v>
      </c>
      <c r="AY669" s="17" t="s">
        <v>159</v>
      </c>
      <c r="BE669" s="141">
        <f>IF(N669="základní",J669,0)</f>
        <v>0</v>
      </c>
      <c r="BF669" s="141">
        <f>IF(N669="snížená",J669,0)</f>
        <v>0</v>
      </c>
      <c r="BG669" s="141">
        <f>IF(N669="zákl. přenesená",J669,0)</f>
        <v>0</v>
      </c>
      <c r="BH669" s="141">
        <f>IF(N669="sníž. přenesená",J669,0)</f>
        <v>0</v>
      </c>
      <c r="BI669" s="141">
        <f>IF(N669="nulová",J669,0)</f>
        <v>0</v>
      </c>
      <c r="BJ669" s="17" t="s">
        <v>137</v>
      </c>
      <c r="BK669" s="141">
        <f>ROUND(I669*H669,2)</f>
        <v>0</v>
      </c>
      <c r="BL669" s="17" t="s">
        <v>324</v>
      </c>
      <c r="BM669" s="253" t="s">
        <v>781</v>
      </c>
    </row>
    <row r="670" s="2" customFormat="1" ht="21.75" customHeight="1">
      <c r="A670" s="40"/>
      <c r="B670" s="41"/>
      <c r="C670" s="241" t="s">
        <v>782</v>
      </c>
      <c r="D670" s="241" t="s">
        <v>163</v>
      </c>
      <c r="E670" s="242" t="s">
        <v>783</v>
      </c>
      <c r="F670" s="243" t="s">
        <v>784</v>
      </c>
      <c r="G670" s="244" t="s">
        <v>396</v>
      </c>
      <c r="H670" s="245">
        <v>0.084000000000000005</v>
      </c>
      <c r="I670" s="246"/>
      <c r="J670" s="247">
        <f>ROUND(I670*H670,2)</f>
        <v>0</v>
      </c>
      <c r="K670" s="248"/>
      <c r="L670" s="43"/>
      <c r="M670" s="249" t="s">
        <v>1</v>
      </c>
      <c r="N670" s="250" t="s">
        <v>41</v>
      </c>
      <c r="O670" s="93"/>
      <c r="P670" s="251">
        <f>O670*H670</f>
        <v>0</v>
      </c>
      <c r="Q670" s="251">
        <v>0</v>
      </c>
      <c r="R670" s="251">
        <f>Q670*H670</f>
        <v>0</v>
      </c>
      <c r="S670" s="251">
        <v>0</v>
      </c>
      <c r="T670" s="252">
        <f>S670*H670</f>
        <v>0</v>
      </c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R670" s="253" t="s">
        <v>324</v>
      </c>
      <c r="AT670" s="253" t="s">
        <v>163</v>
      </c>
      <c r="AU670" s="253" t="s">
        <v>137</v>
      </c>
      <c r="AY670" s="17" t="s">
        <v>159</v>
      </c>
      <c r="BE670" s="141">
        <f>IF(N670="základní",J670,0)</f>
        <v>0</v>
      </c>
      <c r="BF670" s="141">
        <f>IF(N670="snížená",J670,0)</f>
        <v>0</v>
      </c>
      <c r="BG670" s="141">
        <f>IF(N670="zákl. přenesená",J670,0)</f>
        <v>0</v>
      </c>
      <c r="BH670" s="141">
        <f>IF(N670="sníž. přenesená",J670,0)</f>
        <v>0</v>
      </c>
      <c r="BI670" s="141">
        <f>IF(N670="nulová",J670,0)</f>
        <v>0</v>
      </c>
      <c r="BJ670" s="17" t="s">
        <v>137</v>
      </c>
      <c r="BK670" s="141">
        <f>ROUND(I670*H670,2)</f>
        <v>0</v>
      </c>
      <c r="BL670" s="17" t="s">
        <v>324</v>
      </c>
      <c r="BM670" s="253" t="s">
        <v>785</v>
      </c>
    </row>
    <row r="671" s="12" customFormat="1" ht="22.8" customHeight="1">
      <c r="A671" s="12"/>
      <c r="B671" s="225"/>
      <c r="C671" s="226"/>
      <c r="D671" s="227" t="s">
        <v>74</v>
      </c>
      <c r="E671" s="239" t="s">
        <v>786</v>
      </c>
      <c r="F671" s="239" t="s">
        <v>787</v>
      </c>
      <c r="G671" s="226"/>
      <c r="H671" s="226"/>
      <c r="I671" s="229"/>
      <c r="J671" s="240">
        <f>BK671</f>
        <v>0</v>
      </c>
      <c r="K671" s="226"/>
      <c r="L671" s="231"/>
      <c r="M671" s="232"/>
      <c r="N671" s="233"/>
      <c r="O671" s="233"/>
      <c r="P671" s="234">
        <f>SUM(P672:P683)</f>
        <v>0</v>
      </c>
      <c r="Q671" s="233"/>
      <c r="R671" s="234">
        <f>SUM(R672:R683)</f>
        <v>0.0064100000000000008</v>
      </c>
      <c r="S671" s="233"/>
      <c r="T671" s="235">
        <f>SUM(T672:T683)</f>
        <v>0</v>
      </c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R671" s="236" t="s">
        <v>137</v>
      </c>
      <c r="AT671" s="237" t="s">
        <v>74</v>
      </c>
      <c r="AU671" s="237" t="s">
        <v>82</v>
      </c>
      <c r="AY671" s="236" t="s">
        <v>159</v>
      </c>
      <c r="BK671" s="238">
        <f>SUM(BK672:BK683)</f>
        <v>0</v>
      </c>
    </row>
    <row r="672" s="2" customFormat="1" ht="21.75" customHeight="1">
      <c r="A672" s="40"/>
      <c r="B672" s="41"/>
      <c r="C672" s="241" t="s">
        <v>788</v>
      </c>
      <c r="D672" s="241" t="s">
        <v>163</v>
      </c>
      <c r="E672" s="242" t="s">
        <v>789</v>
      </c>
      <c r="F672" s="243" t="s">
        <v>790</v>
      </c>
      <c r="G672" s="244" t="s">
        <v>181</v>
      </c>
      <c r="H672" s="245">
        <v>1</v>
      </c>
      <c r="I672" s="246"/>
      <c r="J672" s="247">
        <f>ROUND(I672*H672,2)</f>
        <v>0</v>
      </c>
      <c r="K672" s="248"/>
      <c r="L672" s="43"/>
      <c r="M672" s="249" t="s">
        <v>1</v>
      </c>
      <c r="N672" s="250" t="s">
        <v>41</v>
      </c>
      <c r="O672" s="93"/>
      <c r="P672" s="251">
        <f>O672*H672</f>
        <v>0</v>
      </c>
      <c r="Q672" s="251">
        <v>0.0016100000000000001</v>
      </c>
      <c r="R672" s="251">
        <f>Q672*H672</f>
        <v>0.0016100000000000001</v>
      </c>
      <c r="S672" s="251">
        <v>0</v>
      </c>
      <c r="T672" s="252">
        <f>S672*H672</f>
        <v>0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53" t="s">
        <v>324</v>
      </c>
      <c r="AT672" s="253" t="s">
        <v>163</v>
      </c>
      <c r="AU672" s="253" t="s">
        <v>137</v>
      </c>
      <c r="AY672" s="17" t="s">
        <v>159</v>
      </c>
      <c r="BE672" s="141">
        <f>IF(N672="základní",J672,0)</f>
        <v>0</v>
      </c>
      <c r="BF672" s="141">
        <f>IF(N672="snížená",J672,0)</f>
        <v>0</v>
      </c>
      <c r="BG672" s="141">
        <f>IF(N672="zákl. přenesená",J672,0)</f>
        <v>0</v>
      </c>
      <c r="BH672" s="141">
        <f>IF(N672="sníž. přenesená",J672,0)</f>
        <v>0</v>
      </c>
      <c r="BI672" s="141">
        <f>IF(N672="nulová",J672,0)</f>
        <v>0</v>
      </c>
      <c r="BJ672" s="17" t="s">
        <v>137</v>
      </c>
      <c r="BK672" s="141">
        <f>ROUND(I672*H672,2)</f>
        <v>0</v>
      </c>
      <c r="BL672" s="17" t="s">
        <v>324</v>
      </c>
      <c r="BM672" s="253" t="s">
        <v>791</v>
      </c>
    </row>
    <row r="673" s="13" customFormat="1">
      <c r="A673" s="13"/>
      <c r="B673" s="254"/>
      <c r="C673" s="255"/>
      <c r="D673" s="256" t="s">
        <v>169</v>
      </c>
      <c r="E673" s="257" t="s">
        <v>1</v>
      </c>
      <c r="F673" s="258" t="s">
        <v>792</v>
      </c>
      <c r="G673" s="255"/>
      <c r="H673" s="257" t="s">
        <v>1</v>
      </c>
      <c r="I673" s="259"/>
      <c r="J673" s="255"/>
      <c r="K673" s="255"/>
      <c r="L673" s="260"/>
      <c r="M673" s="261"/>
      <c r="N673" s="262"/>
      <c r="O673" s="262"/>
      <c r="P673" s="262"/>
      <c r="Q673" s="262"/>
      <c r="R673" s="262"/>
      <c r="S673" s="262"/>
      <c r="T673" s="26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64" t="s">
        <v>169</v>
      </c>
      <c r="AU673" s="264" t="s">
        <v>137</v>
      </c>
      <c r="AV673" s="13" t="s">
        <v>82</v>
      </c>
      <c r="AW673" s="13" t="s">
        <v>30</v>
      </c>
      <c r="AX673" s="13" t="s">
        <v>75</v>
      </c>
      <c r="AY673" s="264" t="s">
        <v>159</v>
      </c>
    </row>
    <row r="674" s="14" customFormat="1">
      <c r="A674" s="14"/>
      <c r="B674" s="265"/>
      <c r="C674" s="266"/>
      <c r="D674" s="256" t="s">
        <v>169</v>
      </c>
      <c r="E674" s="267" t="s">
        <v>1</v>
      </c>
      <c r="F674" s="268" t="s">
        <v>82</v>
      </c>
      <c r="G674" s="266"/>
      <c r="H674" s="269">
        <v>1</v>
      </c>
      <c r="I674" s="270"/>
      <c r="J674" s="266"/>
      <c r="K674" s="266"/>
      <c r="L674" s="271"/>
      <c r="M674" s="272"/>
      <c r="N674" s="273"/>
      <c r="O674" s="273"/>
      <c r="P674" s="273"/>
      <c r="Q674" s="273"/>
      <c r="R674" s="273"/>
      <c r="S674" s="273"/>
      <c r="T674" s="27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75" t="s">
        <v>169</v>
      </c>
      <c r="AU674" s="275" t="s">
        <v>137</v>
      </c>
      <c r="AV674" s="14" t="s">
        <v>137</v>
      </c>
      <c r="AW674" s="14" t="s">
        <v>30</v>
      </c>
      <c r="AX674" s="14" t="s">
        <v>75</v>
      </c>
      <c r="AY674" s="275" t="s">
        <v>159</v>
      </c>
    </row>
    <row r="675" s="15" customFormat="1">
      <c r="A675" s="15"/>
      <c r="B675" s="276"/>
      <c r="C675" s="277"/>
      <c r="D675" s="256" t="s">
        <v>169</v>
      </c>
      <c r="E675" s="278" t="s">
        <v>1</v>
      </c>
      <c r="F675" s="279" t="s">
        <v>187</v>
      </c>
      <c r="G675" s="277"/>
      <c r="H675" s="280">
        <v>1</v>
      </c>
      <c r="I675" s="281"/>
      <c r="J675" s="277"/>
      <c r="K675" s="277"/>
      <c r="L675" s="282"/>
      <c r="M675" s="283"/>
      <c r="N675" s="284"/>
      <c r="O675" s="284"/>
      <c r="P675" s="284"/>
      <c r="Q675" s="284"/>
      <c r="R675" s="284"/>
      <c r="S675" s="284"/>
      <c r="T675" s="285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86" t="s">
        <v>169</v>
      </c>
      <c r="AU675" s="286" t="s">
        <v>137</v>
      </c>
      <c r="AV675" s="15" t="s">
        <v>167</v>
      </c>
      <c r="AW675" s="15" t="s">
        <v>30</v>
      </c>
      <c r="AX675" s="15" t="s">
        <v>82</v>
      </c>
      <c r="AY675" s="286" t="s">
        <v>159</v>
      </c>
    </row>
    <row r="676" s="2" customFormat="1" ht="33" customHeight="1">
      <c r="A676" s="40"/>
      <c r="B676" s="41"/>
      <c r="C676" s="241" t="s">
        <v>793</v>
      </c>
      <c r="D676" s="241" t="s">
        <v>163</v>
      </c>
      <c r="E676" s="242" t="s">
        <v>794</v>
      </c>
      <c r="F676" s="243" t="s">
        <v>795</v>
      </c>
      <c r="G676" s="244" t="s">
        <v>267</v>
      </c>
      <c r="H676" s="245">
        <v>1</v>
      </c>
      <c r="I676" s="246"/>
      <c r="J676" s="247">
        <f>ROUND(I676*H676,2)</f>
        <v>0</v>
      </c>
      <c r="K676" s="248"/>
      <c r="L676" s="43"/>
      <c r="M676" s="249" t="s">
        <v>1</v>
      </c>
      <c r="N676" s="250" t="s">
        <v>41</v>
      </c>
      <c r="O676" s="93"/>
      <c r="P676" s="251">
        <f>O676*H676</f>
        <v>0</v>
      </c>
      <c r="Q676" s="251">
        <v>0</v>
      </c>
      <c r="R676" s="251">
        <f>Q676*H676</f>
        <v>0</v>
      </c>
      <c r="S676" s="251">
        <v>0</v>
      </c>
      <c r="T676" s="252">
        <f>S676*H676</f>
        <v>0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53" t="s">
        <v>324</v>
      </c>
      <c r="AT676" s="253" t="s">
        <v>163</v>
      </c>
      <c r="AU676" s="253" t="s">
        <v>137</v>
      </c>
      <c r="AY676" s="17" t="s">
        <v>159</v>
      </c>
      <c r="BE676" s="141">
        <f>IF(N676="základní",J676,0)</f>
        <v>0</v>
      </c>
      <c r="BF676" s="141">
        <f>IF(N676="snížená",J676,0)</f>
        <v>0</v>
      </c>
      <c r="BG676" s="141">
        <f>IF(N676="zákl. přenesená",J676,0)</f>
        <v>0</v>
      </c>
      <c r="BH676" s="141">
        <f>IF(N676="sníž. přenesená",J676,0)</f>
        <v>0</v>
      </c>
      <c r="BI676" s="141">
        <f>IF(N676="nulová",J676,0)</f>
        <v>0</v>
      </c>
      <c r="BJ676" s="17" t="s">
        <v>137</v>
      </c>
      <c r="BK676" s="141">
        <f>ROUND(I676*H676,2)</f>
        <v>0</v>
      </c>
      <c r="BL676" s="17" t="s">
        <v>324</v>
      </c>
      <c r="BM676" s="253" t="s">
        <v>796</v>
      </c>
    </row>
    <row r="677" s="2" customFormat="1" ht="21.75" customHeight="1">
      <c r="A677" s="40"/>
      <c r="B677" s="41"/>
      <c r="C677" s="241" t="s">
        <v>797</v>
      </c>
      <c r="D677" s="241" t="s">
        <v>163</v>
      </c>
      <c r="E677" s="242" t="s">
        <v>798</v>
      </c>
      <c r="F677" s="243" t="s">
        <v>799</v>
      </c>
      <c r="G677" s="244" t="s">
        <v>181</v>
      </c>
      <c r="H677" s="245">
        <v>40</v>
      </c>
      <c r="I677" s="246"/>
      <c r="J677" s="247">
        <f>ROUND(I677*H677,2)</f>
        <v>0</v>
      </c>
      <c r="K677" s="248"/>
      <c r="L677" s="43"/>
      <c r="M677" s="249" t="s">
        <v>1</v>
      </c>
      <c r="N677" s="250" t="s">
        <v>41</v>
      </c>
      <c r="O677" s="93"/>
      <c r="P677" s="251">
        <f>O677*H677</f>
        <v>0</v>
      </c>
      <c r="Q677" s="251">
        <v>0</v>
      </c>
      <c r="R677" s="251">
        <f>Q677*H677</f>
        <v>0</v>
      </c>
      <c r="S677" s="251">
        <v>0</v>
      </c>
      <c r="T677" s="252">
        <f>S677*H677</f>
        <v>0</v>
      </c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R677" s="253" t="s">
        <v>324</v>
      </c>
      <c r="AT677" s="253" t="s">
        <v>163</v>
      </c>
      <c r="AU677" s="253" t="s">
        <v>137</v>
      </c>
      <c r="AY677" s="17" t="s">
        <v>159</v>
      </c>
      <c r="BE677" s="141">
        <f>IF(N677="základní",J677,0)</f>
        <v>0</v>
      </c>
      <c r="BF677" s="141">
        <f>IF(N677="snížená",J677,0)</f>
        <v>0</v>
      </c>
      <c r="BG677" s="141">
        <f>IF(N677="zákl. přenesená",J677,0)</f>
        <v>0</v>
      </c>
      <c r="BH677" s="141">
        <f>IF(N677="sníž. přenesená",J677,0)</f>
        <v>0</v>
      </c>
      <c r="BI677" s="141">
        <f>IF(N677="nulová",J677,0)</f>
        <v>0</v>
      </c>
      <c r="BJ677" s="17" t="s">
        <v>137</v>
      </c>
      <c r="BK677" s="141">
        <f>ROUND(I677*H677,2)</f>
        <v>0</v>
      </c>
      <c r="BL677" s="17" t="s">
        <v>324</v>
      </c>
      <c r="BM677" s="253" t="s">
        <v>800</v>
      </c>
    </row>
    <row r="678" s="14" customFormat="1">
      <c r="A678" s="14"/>
      <c r="B678" s="265"/>
      <c r="C678" s="266"/>
      <c r="D678" s="256" t="s">
        <v>169</v>
      </c>
      <c r="E678" s="267" t="s">
        <v>1</v>
      </c>
      <c r="F678" s="268" t="s">
        <v>681</v>
      </c>
      <c r="G678" s="266"/>
      <c r="H678" s="269">
        <v>40</v>
      </c>
      <c r="I678" s="270"/>
      <c r="J678" s="266"/>
      <c r="K678" s="266"/>
      <c r="L678" s="271"/>
      <c r="M678" s="272"/>
      <c r="N678" s="273"/>
      <c r="O678" s="273"/>
      <c r="P678" s="273"/>
      <c r="Q678" s="273"/>
      <c r="R678" s="273"/>
      <c r="S678" s="273"/>
      <c r="T678" s="27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75" t="s">
        <v>169</v>
      </c>
      <c r="AU678" s="275" t="s">
        <v>137</v>
      </c>
      <c r="AV678" s="14" t="s">
        <v>137</v>
      </c>
      <c r="AW678" s="14" t="s">
        <v>30</v>
      </c>
      <c r="AX678" s="14" t="s">
        <v>82</v>
      </c>
      <c r="AY678" s="275" t="s">
        <v>159</v>
      </c>
    </row>
    <row r="679" s="2" customFormat="1" ht="16.5" customHeight="1">
      <c r="A679" s="40"/>
      <c r="B679" s="41"/>
      <c r="C679" s="241" t="s">
        <v>801</v>
      </c>
      <c r="D679" s="241" t="s">
        <v>163</v>
      </c>
      <c r="E679" s="242" t="s">
        <v>802</v>
      </c>
      <c r="F679" s="243" t="s">
        <v>803</v>
      </c>
      <c r="G679" s="244" t="s">
        <v>181</v>
      </c>
      <c r="H679" s="245">
        <v>40</v>
      </c>
      <c r="I679" s="246"/>
      <c r="J679" s="247">
        <f>ROUND(I679*H679,2)</f>
        <v>0</v>
      </c>
      <c r="K679" s="248"/>
      <c r="L679" s="43"/>
      <c r="M679" s="249" t="s">
        <v>1</v>
      </c>
      <c r="N679" s="250" t="s">
        <v>41</v>
      </c>
      <c r="O679" s="93"/>
      <c r="P679" s="251">
        <f>O679*H679</f>
        <v>0</v>
      </c>
      <c r="Q679" s="251">
        <v>0.00012</v>
      </c>
      <c r="R679" s="251">
        <f>Q679*H679</f>
        <v>0.0048000000000000004</v>
      </c>
      <c r="S679" s="251">
        <v>0</v>
      </c>
      <c r="T679" s="252">
        <f>S679*H679</f>
        <v>0</v>
      </c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R679" s="253" t="s">
        <v>324</v>
      </c>
      <c r="AT679" s="253" t="s">
        <v>163</v>
      </c>
      <c r="AU679" s="253" t="s">
        <v>137</v>
      </c>
      <c r="AY679" s="17" t="s">
        <v>159</v>
      </c>
      <c r="BE679" s="141">
        <f>IF(N679="základní",J679,0)</f>
        <v>0</v>
      </c>
      <c r="BF679" s="141">
        <f>IF(N679="snížená",J679,0)</f>
        <v>0</v>
      </c>
      <c r="BG679" s="141">
        <f>IF(N679="zákl. přenesená",J679,0)</f>
        <v>0</v>
      </c>
      <c r="BH679" s="141">
        <f>IF(N679="sníž. přenesená",J679,0)</f>
        <v>0</v>
      </c>
      <c r="BI679" s="141">
        <f>IF(N679="nulová",J679,0)</f>
        <v>0</v>
      </c>
      <c r="BJ679" s="17" t="s">
        <v>137</v>
      </c>
      <c r="BK679" s="141">
        <f>ROUND(I679*H679,2)</f>
        <v>0</v>
      </c>
      <c r="BL679" s="17" t="s">
        <v>324</v>
      </c>
      <c r="BM679" s="253" t="s">
        <v>804</v>
      </c>
    </row>
    <row r="680" s="14" customFormat="1">
      <c r="A680" s="14"/>
      <c r="B680" s="265"/>
      <c r="C680" s="266"/>
      <c r="D680" s="256" t="s">
        <v>169</v>
      </c>
      <c r="E680" s="267" t="s">
        <v>1</v>
      </c>
      <c r="F680" s="268" t="s">
        <v>681</v>
      </c>
      <c r="G680" s="266"/>
      <c r="H680" s="269">
        <v>40</v>
      </c>
      <c r="I680" s="270"/>
      <c r="J680" s="266"/>
      <c r="K680" s="266"/>
      <c r="L680" s="271"/>
      <c r="M680" s="272"/>
      <c r="N680" s="273"/>
      <c r="O680" s="273"/>
      <c r="P680" s="273"/>
      <c r="Q680" s="273"/>
      <c r="R680" s="273"/>
      <c r="S680" s="273"/>
      <c r="T680" s="274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75" t="s">
        <v>169</v>
      </c>
      <c r="AU680" s="275" t="s">
        <v>137</v>
      </c>
      <c r="AV680" s="14" t="s">
        <v>137</v>
      </c>
      <c r="AW680" s="14" t="s">
        <v>30</v>
      </c>
      <c r="AX680" s="14" t="s">
        <v>82</v>
      </c>
      <c r="AY680" s="275" t="s">
        <v>159</v>
      </c>
    </row>
    <row r="681" s="2" customFormat="1" ht="21.75" customHeight="1">
      <c r="A681" s="40"/>
      <c r="B681" s="41"/>
      <c r="C681" s="241" t="s">
        <v>805</v>
      </c>
      <c r="D681" s="241" t="s">
        <v>163</v>
      </c>
      <c r="E681" s="242" t="s">
        <v>806</v>
      </c>
      <c r="F681" s="243" t="s">
        <v>807</v>
      </c>
      <c r="G681" s="244" t="s">
        <v>396</v>
      </c>
      <c r="H681" s="245">
        <v>0.0060000000000000001</v>
      </c>
      <c r="I681" s="246"/>
      <c r="J681" s="247">
        <f>ROUND(I681*H681,2)</f>
        <v>0</v>
      </c>
      <c r="K681" s="248"/>
      <c r="L681" s="43"/>
      <c r="M681" s="249" t="s">
        <v>1</v>
      </c>
      <c r="N681" s="250" t="s">
        <v>41</v>
      </c>
      <c r="O681" s="93"/>
      <c r="P681" s="251">
        <f>O681*H681</f>
        <v>0</v>
      </c>
      <c r="Q681" s="251">
        <v>0</v>
      </c>
      <c r="R681" s="251">
        <f>Q681*H681</f>
        <v>0</v>
      </c>
      <c r="S681" s="251">
        <v>0</v>
      </c>
      <c r="T681" s="252">
        <f>S681*H681</f>
        <v>0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53" t="s">
        <v>324</v>
      </c>
      <c r="AT681" s="253" t="s">
        <v>163</v>
      </c>
      <c r="AU681" s="253" t="s">
        <v>137</v>
      </c>
      <c r="AY681" s="17" t="s">
        <v>159</v>
      </c>
      <c r="BE681" s="141">
        <f>IF(N681="základní",J681,0)</f>
        <v>0</v>
      </c>
      <c r="BF681" s="141">
        <f>IF(N681="snížená",J681,0)</f>
        <v>0</v>
      </c>
      <c r="BG681" s="141">
        <f>IF(N681="zákl. přenesená",J681,0)</f>
        <v>0</v>
      </c>
      <c r="BH681" s="141">
        <f>IF(N681="sníž. přenesená",J681,0)</f>
        <v>0</v>
      </c>
      <c r="BI681" s="141">
        <f>IF(N681="nulová",J681,0)</f>
        <v>0</v>
      </c>
      <c r="BJ681" s="17" t="s">
        <v>137</v>
      </c>
      <c r="BK681" s="141">
        <f>ROUND(I681*H681,2)</f>
        <v>0</v>
      </c>
      <c r="BL681" s="17" t="s">
        <v>324</v>
      </c>
      <c r="BM681" s="253" t="s">
        <v>808</v>
      </c>
    </row>
    <row r="682" s="2" customFormat="1" ht="21.75" customHeight="1">
      <c r="A682" s="40"/>
      <c r="B682" s="41"/>
      <c r="C682" s="241" t="s">
        <v>809</v>
      </c>
      <c r="D682" s="241" t="s">
        <v>163</v>
      </c>
      <c r="E682" s="242" t="s">
        <v>810</v>
      </c>
      <c r="F682" s="243" t="s">
        <v>811</v>
      </c>
      <c r="G682" s="244" t="s">
        <v>396</v>
      </c>
      <c r="H682" s="245">
        <v>0.0060000000000000001</v>
      </c>
      <c r="I682" s="246"/>
      <c r="J682" s="247">
        <f>ROUND(I682*H682,2)</f>
        <v>0</v>
      </c>
      <c r="K682" s="248"/>
      <c r="L682" s="43"/>
      <c r="M682" s="249" t="s">
        <v>1</v>
      </c>
      <c r="N682" s="250" t="s">
        <v>41</v>
      </c>
      <c r="O682" s="93"/>
      <c r="P682" s="251">
        <f>O682*H682</f>
        <v>0</v>
      </c>
      <c r="Q682" s="251">
        <v>0</v>
      </c>
      <c r="R682" s="251">
        <f>Q682*H682</f>
        <v>0</v>
      </c>
      <c r="S682" s="251">
        <v>0</v>
      </c>
      <c r="T682" s="252">
        <f>S682*H682</f>
        <v>0</v>
      </c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R682" s="253" t="s">
        <v>324</v>
      </c>
      <c r="AT682" s="253" t="s">
        <v>163</v>
      </c>
      <c r="AU682" s="253" t="s">
        <v>137</v>
      </c>
      <c r="AY682" s="17" t="s">
        <v>159</v>
      </c>
      <c r="BE682" s="141">
        <f>IF(N682="základní",J682,0)</f>
        <v>0</v>
      </c>
      <c r="BF682" s="141">
        <f>IF(N682="snížená",J682,0)</f>
        <v>0</v>
      </c>
      <c r="BG682" s="141">
        <f>IF(N682="zákl. přenesená",J682,0)</f>
        <v>0</v>
      </c>
      <c r="BH682" s="141">
        <f>IF(N682="sníž. přenesená",J682,0)</f>
        <v>0</v>
      </c>
      <c r="BI682" s="141">
        <f>IF(N682="nulová",J682,0)</f>
        <v>0</v>
      </c>
      <c r="BJ682" s="17" t="s">
        <v>137</v>
      </c>
      <c r="BK682" s="141">
        <f>ROUND(I682*H682,2)</f>
        <v>0</v>
      </c>
      <c r="BL682" s="17" t="s">
        <v>324</v>
      </c>
      <c r="BM682" s="253" t="s">
        <v>812</v>
      </c>
    </row>
    <row r="683" s="2" customFormat="1" ht="21.75" customHeight="1">
      <c r="A683" s="40"/>
      <c r="B683" s="41"/>
      <c r="C683" s="241" t="s">
        <v>813</v>
      </c>
      <c r="D683" s="241" t="s">
        <v>163</v>
      </c>
      <c r="E683" s="242" t="s">
        <v>814</v>
      </c>
      <c r="F683" s="243" t="s">
        <v>815</v>
      </c>
      <c r="G683" s="244" t="s">
        <v>396</v>
      </c>
      <c r="H683" s="245">
        <v>0.0060000000000000001</v>
      </c>
      <c r="I683" s="246"/>
      <c r="J683" s="247">
        <f>ROUND(I683*H683,2)</f>
        <v>0</v>
      </c>
      <c r="K683" s="248"/>
      <c r="L683" s="43"/>
      <c r="M683" s="249" t="s">
        <v>1</v>
      </c>
      <c r="N683" s="250" t="s">
        <v>41</v>
      </c>
      <c r="O683" s="93"/>
      <c r="P683" s="251">
        <f>O683*H683</f>
        <v>0</v>
      </c>
      <c r="Q683" s="251">
        <v>0</v>
      </c>
      <c r="R683" s="251">
        <f>Q683*H683</f>
        <v>0</v>
      </c>
      <c r="S683" s="251">
        <v>0</v>
      </c>
      <c r="T683" s="252">
        <f>S683*H683</f>
        <v>0</v>
      </c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R683" s="253" t="s">
        <v>324</v>
      </c>
      <c r="AT683" s="253" t="s">
        <v>163</v>
      </c>
      <c r="AU683" s="253" t="s">
        <v>137</v>
      </c>
      <c r="AY683" s="17" t="s">
        <v>159</v>
      </c>
      <c r="BE683" s="141">
        <f>IF(N683="základní",J683,0)</f>
        <v>0</v>
      </c>
      <c r="BF683" s="141">
        <f>IF(N683="snížená",J683,0)</f>
        <v>0</v>
      </c>
      <c r="BG683" s="141">
        <f>IF(N683="zákl. přenesená",J683,0)</f>
        <v>0</v>
      </c>
      <c r="BH683" s="141">
        <f>IF(N683="sníž. přenesená",J683,0)</f>
        <v>0</v>
      </c>
      <c r="BI683" s="141">
        <f>IF(N683="nulová",J683,0)</f>
        <v>0</v>
      </c>
      <c r="BJ683" s="17" t="s">
        <v>137</v>
      </c>
      <c r="BK683" s="141">
        <f>ROUND(I683*H683,2)</f>
        <v>0</v>
      </c>
      <c r="BL683" s="17" t="s">
        <v>324</v>
      </c>
      <c r="BM683" s="253" t="s">
        <v>816</v>
      </c>
    </row>
    <row r="684" s="12" customFormat="1" ht="22.8" customHeight="1">
      <c r="A684" s="12"/>
      <c r="B684" s="225"/>
      <c r="C684" s="226"/>
      <c r="D684" s="227" t="s">
        <v>74</v>
      </c>
      <c r="E684" s="239" t="s">
        <v>817</v>
      </c>
      <c r="F684" s="239" t="s">
        <v>818</v>
      </c>
      <c r="G684" s="226"/>
      <c r="H684" s="226"/>
      <c r="I684" s="229"/>
      <c r="J684" s="240">
        <f>BK684</f>
        <v>0</v>
      </c>
      <c r="K684" s="226"/>
      <c r="L684" s="231"/>
      <c r="M684" s="232"/>
      <c r="N684" s="233"/>
      <c r="O684" s="233"/>
      <c r="P684" s="234">
        <f>SUM(P685:P769)</f>
        <v>0</v>
      </c>
      <c r="Q684" s="233"/>
      <c r="R684" s="234">
        <f>SUM(R685:R769)</f>
        <v>0.0235</v>
      </c>
      <c r="S684" s="233"/>
      <c r="T684" s="235">
        <f>SUM(T685:T769)</f>
        <v>0.30273600000000006</v>
      </c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R684" s="236" t="s">
        <v>137</v>
      </c>
      <c r="AT684" s="237" t="s">
        <v>74</v>
      </c>
      <c r="AU684" s="237" t="s">
        <v>82</v>
      </c>
      <c r="AY684" s="236" t="s">
        <v>159</v>
      </c>
      <c r="BK684" s="238">
        <f>SUM(BK685:BK769)</f>
        <v>0</v>
      </c>
    </row>
    <row r="685" s="2" customFormat="1" ht="21.75" customHeight="1">
      <c r="A685" s="40"/>
      <c r="B685" s="41"/>
      <c r="C685" s="241" t="s">
        <v>819</v>
      </c>
      <c r="D685" s="241" t="s">
        <v>163</v>
      </c>
      <c r="E685" s="242" t="s">
        <v>820</v>
      </c>
      <c r="F685" s="243" t="s">
        <v>821</v>
      </c>
      <c r="G685" s="244" t="s">
        <v>267</v>
      </c>
      <c r="H685" s="245">
        <v>4</v>
      </c>
      <c r="I685" s="246"/>
      <c r="J685" s="247">
        <f>ROUND(I685*H685,2)</f>
        <v>0</v>
      </c>
      <c r="K685" s="248"/>
      <c r="L685" s="43"/>
      <c r="M685" s="249" t="s">
        <v>1</v>
      </c>
      <c r="N685" s="250" t="s">
        <v>41</v>
      </c>
      <c r="O685" s="93"/>
      <c r="P685" s="251">
        <f>O685*H685</f>
        <v>0</v>
      </c>
      <c r="Q685" s="251">
        <v>0</v>
      </c>
      <c r="R685" s="251">
        <f>Q685*H685</f>
        <v>0</v>
      </c>
      <c r="S685" s="251">
        <v>0</v>
      </c>
      <c r="T685" s="252">
        <f>S685*H685</f>
        <v>0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53" t="s">
        <v>324</v>
      </c>
      <c r="AT685" s="253" t="s">
        <v>163</v>
      </c>
      <c r="AU685" s="253" t="s">
        <v>137</v>
      </c>
      <c r="AY685" s="17" t="s">
        <v>159</v>
      </c>
      <c r="BE685" s="141">
        <f>IF(N685="základní",J685,0)</f>
        <v>0</v>
      </c>
      <c r="BF685" s="141">
        <f>IF(N685="snížená",J685,0)</f>
        <v>0</v>
      </c>
      <c r="BG685" s="141">
        <f>IF(N685="zákl. přenesená",J685,0)</f>
        <v>0</v>
      </c>
      <c r="BH685" s="141">
        <f>IF(N685="sníž. přenesená",J685,0)</f>
        <v>0</v>
      </c>
      <c r="BI685" s="141">
        <f>IF(N685="nulová",J685,0)</f>
        <v>0</v>
      </c>
      <c r="BJ685" s="17" t="s">
        <v>137</v>
      </c>
      <c r="BK685" s="141">
        <f>ROUND(I685*H685,2)</f>
        <v>0</v>
      </c>
      <c r="BL685" s="17" t="s">
        <v>324</v>
      </c>
      <c r="BM685" s="253" t="s">
        <v>822</v>
      </c>
    </row>
    <row r="686" s="2" customFormat="1" ht="16.5" customHeight="1">
      <c r="A686" s="40"/>
      <c r="B686" s="41"/>
      <c r="C686" s="241" t="s">
        <v>823</v>
      </c>
      <c r="D686" s="241" t="s">
        <v>163</v>
      </c>
      <c r="E686" s="242" t="s">
        <v>824</v>
      </c>
      <c r="F686" s="243" t="s">
        <v>825</v>
      </c>
      <c r="G686" s="244" t="s">
        <v>166</v>
      </c>
      <c r="H686" s="245">
        <v>12.720000000000001</v>
      </c>
      <c r="I686" s="246"/>
      <c r="J686" s="247">
        <f>ROUND(I686*H686,2)</f>
        <v>0</v>
      </c>
      <c r="K686" s="248"/>
      <c r="L686" s="43"/>
      <c r="M686" s="249" t="s">
        <v>1</v>
      </c>
      <c r="N686" s="250" t="s">
        <v>41</v>
      </c>
      <c r="O686" s="93"/>
      <c r="P686" s="251">
        <f>O686*H686</f>
        <v>0</v>
      </c>
      <c r="Q686" s="251">
        <v>0</v>
      </c>
      <c r="R686" s="251">
        <f>Q686*H686</f>
        <v>0</v>
      </c>
      <c r="S686" s="251">
        <v>0.023800000000000002</v>
      </c>
      <c r="T686" s="252">
        <f>S686*H686</f>
        <v>0.30273600000000006</v>
      </c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R686" s="253" t="s">
        <v>324</v>
      </c>
      <c r="AT686" s="253" t="s">
        <v>163</v>
      </c>
      <c r="AU686" s="253" t="s">
        <v>137</v>
      </c>
      <c r="AY686" s="17" t="s">
        <v>159</v>
      </c>
      <c r="BE686" s="141">
        <f>IF(N686="základní",J686,0)</f>
        <v>0</v>
      </c>
      <c r="BF686" s="141">
        <f>IF(N686="snížená",J686,0)</f>
        <v>0</v>
      </c>
      <c r="BG686" s="141">
        <f>IF(N686="zákl. přenesená",J686,0)</f>
        <v>0</v>
      </c>
      <c r="BH686" s="141">
        <f>IF(N686="sníž. přenesená",J686,0)</f>
        <v>0</v>
      </c>
      <c r="BI686" s="141">
        <f>IF(N686="nulová",J686,0)</f>
        <v>0</v>
      </c>
      <c r="BJ686" s="17" t="s">
        <v>137</v>
      </c>
      <c r="BK686" s="141">
        <f>ROUND(I686*H686,2)</f>
        <v>0</v>
      </c>
      <c r="BL686" s="17" t="s">
        <v>324</v>
      </c>
      <c r="BM686" s="253" t="s">
        <v>826</v>
      </c>
    </row>
    <row r="687" s="13" customFormat="1">
      <c r="A687" s="13"/>
      <c r="B687" s="254"/>
      <c r="C687" s="255"/>
      <c r="D687" s="256" t="s">
        <v>169</v>
      </c>
      <c r="E687" s="257" t="s">
        <v>1</v>
      </c>
      <c r="F687" s="258" t="s">
        <v>209</v>
      </c>
      <c r="G687" s="255"/>
      <c r="H687" s="257" t="s">
        <v>1</v>
      </c>
      <c r="I687" s="259"/>
      <c r="J687" s="255"/>
      <c r="K687" s="255"/>
      <c r="L687" s="260"/>
      <c r="M687" s="261"/>
      <c r="N687" s="262"/>
      <c r="O687" s="262"/>
      <c r="P687" s="262"/>
      <c r="Q687" s="262"/>
      <c r="R687" s="262"/>
      <c r="S687" s="262"/>
      <c r="T687" s="26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64" t="s">
        <v>169</v>
      </c>
      <c r="AU687" s="264" t="s">
        <v>137</v>
      </c>
      <c r="AV687" s="13" t="s">
        <v>82</v>
      </c>
      <c r="AW687" s="13" t="s">
        <v>30</v>
      </c>
      <c r="AX687" s="13" t="s">
        <v>75</v>
      </c>
      <c r="AY687" s="264" t="s">
        <v>159</v>
      </c>
    </row>
    <row r="688" s="14" customFormat="1">
      <c r="A688" s="14"/>
      <c r="B688" s="265"/>
      <c r="C688" s="266"/>
      <c r="D688" s="256" t="s">
        <v>169</v>
      </c>
      <c r="E688" s="267" t="s">
        <v>1</v>
      </c>
      <c r="F688" s="268" t="s">
        <v>827</v>
      </c>
      <c r="G688" s="266"/>
      <c r="H688" s="269">
        <v>4.3200000000000003</v>
      </c>
      <c r="I688" s="270"/>
      <c r="J688" s="266"/>
      <c r="K688" s="266"/>
      <c r="L688" s="271"/>
      <c r="M688" s="272"/>
      <c r="N688" s="273"/>
      <c r="O688" s="273"/>
      <c r="P688" s="273"/>
      <c r="Q688" s="273"/>
      <c r="R688" s="273"/>
      <c r="S688" s="273"/>
      <c r="T688" s="274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75" t="s">
        <v>169</v>
      </c>
      <c r="AU688" s="275" t="s">
        <v>137</v>
      </c>
      <c r="AV688" s="14" t="s">
        <v>137</v>
      </c>
      <c r="AW688" s="14" t="s">
        <v>30</v>
      </c>
      <c r="AX688" s="14" t="s">
        <v>75</v>
      </c>
      <c r="AY688" s="275" t="s">
        <v>159</v>
      </c>
    </row>
    <row r="689" s="13" customFormat="1">
      <c r="A689" s="13"/>
      <c r="B689" s="254"/>
      <c r="C689" s="255"/>
      <c r="D689" s="256" t="s">
        <v>169</v>
      </c>
      <c r="E689" s="257" t="s">
        <v>1</v>
      </c>
      <c r="F689" s="258" t="s">
        <v>205</v>
      </c>
      <c r="G689" s="255"/>
      <c r="H689" s="257" t="s">
        <v>1</v>
      </c>
      <c r="I689" s="259"/>
      <c r="J689" s="255"/>
      <c r="K689" s="255"/>
      <c r="L689" s="260"/>
      <c r="M689" s="261"/>
      <c r="N689" s="262"/>
      <c r="O689" s="262"/>
      <c r="P689" s="262"/>
      <c r="Q689" s="262"/>
      <c r="R689" s="262"/>
      <c r="S689" s="262"/>
      <c r="T689" s="26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64" t="s">
        <v>169</v>
      </c>
      <c r="AU689" s="264" t="s">
        <v>137</v>
      </c>
      <c r="AV689" s="13" t="s">
        <v>82</v>
      </c>
      <c r="AW689" s="13" t="s">
        <v>30</v>
      </c>
      <c r="AX689" s="13" t="s">
        <v>75</v>
      </c>
      <c r="AY689" s="264" t="s">
        <v>159</v>
      </c>
    </row>
    <row r="690" s="14" customFormat="1">
      <c r="A690" s="14"/>
      <c r="B690" s="265"/>
      <c r="C690" s="266"/>
      <c r="D690" s="256" t="s">
        <v>169</v>
      </c>
      <c r="E690" s="267" t="s">
        <v>1</v>
      </c>
      <c r="F690" s="268" t="s">
        <v>828</v>
      </c>
      <c r="G690" s="266"/>
      <c r="H690" s="269">
        <v>1.44</v>
      </c>
      <c r="I690" s="270"/>
      <c r="J690" s="266"/>
      <c r="K690" s="266"/>
      <c r="L690" s="271"/>
      <c r="M690" s="272"/>
      <c r="N690" s="273"/>
      <c r="O690" s="273"/>
      <c r="P690" s="273"/>
      <c r="Q690" s="273"/>
      <c r="R690" s="273"/>
      <c r="S690" s="273"/>
      <c r="T690" s="274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75" t="s">
        <v>169</v>
      </c>
      <c r="AU690" s="275" t="s">
        <v>137</v>
      </c>
      <c r="AV690" s="14" t="s">
        <v>137</v>
      </c>
      <c r="AW690" s="14" t="s">
        <v>30</v>
      </c>
      <c r="AX690" s="14" t="s">
        <v>75</v>
      </c>
      <c r="AY690" s="275" t="s">
        <v>159</v>
      </c>
    </row>
    <row r="691" s="13" customFormat="1">
      <c r="A691" s="13"/>
      <c r="B691" s="254"/>
      <c r="C691" s="255"/>
      <c r="D691" s="256" t="s">
        <v>169</v>
      </c>
      <c r="E691" s="257" t="s">
        <v>1</v>
      </c>
      <c r="F691" s="258" t="s">
        <v>207</v>
      </c>
      <c r="G691" s="255"/>
      <c r="H691" s="257" t="s">
        <v>1</v>
      </c>
      <c r="I691" s="259"/>
      <c r="J691" s="255"/>
      <c r="K691" s="255"/>
      <c r="L691" s="260"/>
      <c r="M691" s="261"/>
      <c r="N691" s="262"/>
      <c r="O691" s="262"/>
      <c r="P691" s="262"/>
      <c r="Q691" s="262"/>
      <c r="R691" s="262"/>
      <c r="S691" s="262"/>
      <c r="T691" s="26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64" t="s">
        <v>169</v>
      </c>
      <c r="AU691" s="264" t="s">
        <v>137</v>
      </c>
      <c r="AV691" s="13" t="s">
        <v>82</v>
      </c>
      <c r="AW691" s="13" t="s">
        <v>30</v>
      </c>
      <c r="AX691" s="13" t="s">
        <v>75</v>
      </c>
      <c r="AY691" s="264" t="s">
        <v>159</v>
      </c>
    </row>
    <row r="692" s="14" customFormat="1">
      <c r="A692" s="14"/>
      <c r="B692" s="265"/>
      <c r="C692" s="266"/>
      <c r="D692" s="256" t="s">
        <v>169</v>
      </c>
      <c r="E692" s="267" t="s">
        <v>1</v>
      </c>
      <c r="F692" s="268" t="s">
        <v>829</v>
      </c>
      <c r="G692" s="266"/>
      <c r="H692" s="269">
        <v>4.5599999999999996</v>
      </c>
      <c r="I692" s="270"/>
      <c r="J692" s="266"/>
      <c r="K692" s="266"/>
      <c r="L692" s="271"/>
      <c r="M692" s="272"/>
      <c r="N692" s="273"/>
      <c r="O692" s="273"/>
      <c r="P692" s="273"/>
      <c r="Q692" s="273"/>
      <c r="R692" s="273"/>
      <c r="S692" s="273"/>
      <c r="T692" s="274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75" t="s">
        <v>169</v>
      </c>
      <c r="AU692" s="275" t="s">
        <v>137</v>
      </c>
      <c r="AV692" s="14" t="s">
        <v>137</v>
      </c>
      <c r="AW692" s="14" t="s">
        <v>30</v>
      </c>
      <c r="AX692" s="14" t="s">
        <v>75</v>
      </c>
      <c r="AY692" s="275" t="s">
        <v>159</v>
      </c>
    </row>
    <row r="693" s="13" customFormat="1">
      <c r="A693" s="13"/>
      <c r="B693" s="254"/>
      <c r="C693" s="255"/>
      <c r="D693" s="256" t="s">
        <v>169</v>
      </c>
      <c r="E693" s="257" t="s">
        <v>1</v>
      </c>
      <c r="F693" s="258" t="s">
        <v>830</v>
      </c>
      <c r="G693" s="255"/>
      <c r="H693" s="257" t="s">
        <v>1</v>
      </c>
      <c r="I693" s="259"/>
      <c r="J693" s="255"/>
      <c r="K693" s="255"/>
      <c r="L693" s="260"/>
      <c r="M693" s="261"/>
      <c r="N693" s="262"/>
      <c r="O693" s="262"/>
      <c r="P693" s="262"/>
      <c r="Q693" s="262"/>
      <c r="R693" s="262"/>
      <c r="S693" s="262"/>
      <c r="T693" s="26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64" t="s">
        <v>169</v>
      </c>
      <c r="AU693" s="264" t="s">
        <v>137</v>
      </c>
      <c r="AV693" s="13" t="s">
        <v>82</v>
      </c>
      <c r="AW693" s="13" t="s">
        <v>30</v>
      </c>
      <c r="AX693" s="13" t="s">
        <v>75</v>
      </c>
      <c r="AY693" s="264" t="s">
        <v>159</v>
      </c>
    </row>
    <row r="694" s="14" customFormat="1">
      <c r="A694" s="14"/>
      <c r="B694" s="265"/>
      <c r="C694" s="266"/>
      <c r="D694" s="256" t="s">
        <v>169</v>
      </c>
      <c r="E694" s="267" t="s">
        <v>1</v>
      </c>
      <c r="F694" s="268" t="s">
        <v>831</v>
      </c>
      <c r="G694" s="266"/>
      <c r="H694" s="269">
        <v>2.3999999999999999</v>
      </c>
      <c r="I694" s="270"/>
      <c r="J694" s="266"/>
      <c r="K694" s="266"/>
      <c r="L694" s="271"/>
      <c r="M694" s="272"/>
      <c r="N694" s="273"/>
      <c r="O694" s="273"/>
      <c r="P694" s="273"/>
      <c r="Q694" s="273"/>
      <c r="R694" s="273"/>
      <c r="S694" s="273"/>
      <c r="T694" s="274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75" t="s">
        <v>169</v>
      </c>
      <c r="AU694" s="275" t="s">
        <v>137</v>
      </c>
      <c r="AV694" s="14" t="s">
        <v>137</v>
      </c>
      <c r="AW694" s="14" t="s">
        <v>30</v>
      </c>
      <c r="AX694" s="14" t="s">
        <v>75</v>
      </c>
      <c r="AY694" s="275" t="s">
        <v>159</v>
      </c>
    </row>
    <row r="695" s="15" customFormat="1">
      <c r="A695" s="15"/>
      <c r="B695" s="276"/>
      <c r="C695" s="277"/>
      <c r="D695" s="256" t="s">
        <v>169</v>
      </c>
      <c r="E695" s="278" t="s">
        <v>1</v>
      </c>
      <c r="F695" s="279" t="s">
        <v>187</v>
      </c>
      <c r="G695" s="277"/>
      <c r="H695" s="280">
        <v>12.720000000000001</v>
      </c>
      <c r="I695" s="281"/>
      <c r="J695" s="277"/>
      <c r="K695" s="277"/>
      <c r="L695" s="282"/>
      <c r="M695" s="283"/>
      <c r="N695" s="284"/>
      <c r="O695" s="284"/>
      <c r="P695" s="284"/>
      <c r="Q695" s="284"/>
      <c r="R695" s="284"/>
      <c r="S695" s="284"/>
      <c r="T695" s="285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86" t="s">
        <v>169</v>
      </c>
      <c r="AU695" s="286" t="s">
        <v>137</v>
      </c>
      <c r="AV695" s="15" t="s">
        <v>167</v>
      </c>
      <c r="AW695" s="15" t="s">
        <v>30</v>
      </c>
      <c r="AX695" s="15" t="s">
        <v>82</v>
      </c>
      <c r="AY695" s="286" t="s">
        <v>159</v>
      </c>
    </row>
    <row r="696" s="2" customFormat="1" ht="21.75" customHeight="1">
      <c r="A696" s="40"/>
      <c r="B696" s="41"/>
      <c r="C696" s="241" t="s">
        <v>832</v>
      </c>
      <c r="D696" s="241" t="s">
        <v>163</v>
      </c>
      <c r="E696" s="242" t="s">
        <v>833</v>
      </c>
      <c r="F696" s="243" t="s">
        <v>834</v>
      </c>
      <c r="G696" s="244" t="s">
        <v>166</v>
      </c>
      <c r="H696" s="245">
        <v>11.279999999999999</v>
      </c>
      <c r="I696" s="246"/>
      <c r="J696" s="247">
        <f>ROUND(I696*H696,2)</f>
        <v>0</v>
      </c>
      <c r="K696" s="248"/>
      <c r="L696" s="43"/>
      <c r="M696" s="249" t="s">
        <v>1</v>
      </c>
      <c r="N696" s="250" t="s">
        <v>41</v>
      </c>
      <c r="O696" s="93"/>
      <c r="P696" s="251">
        <f>O696*H696</f>
        <v>0</v>
      </c>
      <c r="Q696" s="251">
        <v>0</v>
      </c>
      <c r="R696" s="251">
        <f>Q696*H696</f>
        <v>0</v>
      </c>
      <c r="S696" s="251">
        <v>0</v>
      </c>
      <c r="T696" s="252">
        <f>S696*H696</f>
        <v>0</v>
      </c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R696" s="253" t="s">
        <v>324</v>
      </c>
      <c r="AT696" s="253" t="s">
        <v>163</v>
      </c>
      <c r="AU696" s="253" t="s">
        <v>137</v>
      </c>
      <c r="AY696" s="17" t="s">
        <v>159</v>
      </c>
      <c r="BE696" s="141">
        <f>IF(N696="základní",J696,0)</f>
        <v>0</v>
      </c>
      <c r="BF696" s="141">
        <f>IF(N696="snížená",J696,0)</f>
        <v>0</v>
      </c>
      <c r="BG696" s="141">
        <f>IF(N696="zákl. přenesená",J696,0)</f>
        <v>0</v>
      </c>
      <c r="BH696" s="141">
        <f>IF(N696="sníž. přenesená",J696,0)</f>
        <v>0</v>
      </c>
      <c r="BI696" s="141">
        <f>IF(N696="nulová",J696,0)</f>
        <v>0</v>
      </c>
      <c r="BJ696" s="17" t="s">
        <v>137</v>
      </c>
      <c r="BK696" s="141">
        <f>ROUND(I696*H696,2)</f>
        <v>0</v>
      </c>
      <c r="BL696" s="17" t="s">
        <v>324</v>
      </c>
      <c r="BM696" s="253" t="s">
        <v>835</v>
      </c>
    </row>
    <row r="697" s="13" customFormat="1">
      <c r="A697" s="13"/>
      <c r="B697" s="254"/>
      <c r="C697" s="255"/>
      <c r="D697" s="256" t="s">
        <v>169</v>
      </c>
      <c r="E697" s="257" t="s">
        <v>1</v>
      </c>
      <c r="F697" s="258" t="s">
        <v>209</v>
      </c>
      <c r="G697" s="255"/>
      <c r="H697" s="257" t="s">
        <v>1</v>
      </c>
      <c r="I697" s="259"/>
      <c r="J697" s="255"/>
      <c r="K697" s="255"/>
      <c r="L697" s="260"/>
      <c r="M697" s="261"/>
      <c r="N697" s="262"/>
      <c r="O697" s="262"/>
      <c r="P697" s="262"/>
      <c r="Q697" s="262"/>
      <c r="R697" s="262"/>
      <c r="S697" s="262"/>
      <c r="T697" s="26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64" t="s">
        <v>169</v>
      </c>
      <c r="AU697" s="264" t="s">
        <v>137</v>
      </c>
      <c r="AV697" s="13" t="s">
        <v>82</v>
      </c>
      <c r="AW697" s="13" t="s">
        <v>30</v>
      </c>
      <c r="AX697" s="13" t="s">
        <v>75</v>
      </c>
      <c r="AY697" s="264" t="s">
        <v>159</v>
      </c>
    </row>
    <row r="698" s="14" customFormat="1">
      <c r="A698" s="14"/>
      <c r="B698" s="265"/>
      <c r="C698" s="266"/>
      <c r="D698" s="256" t="s">
        <v>169</v>
      </c>
      <c r="E698" s="267" t="s">
        <v>1</v>
      </c>
      <c r="F698" s="268" t="s">
        <v>827</v>
      </c>
      <c r="G698" s="266"/>
      <c r="H698" s="269">
        <v>4.3200000000000003</v>
      </c>
      <c r="I698" s="270"/>
      <c r="J698" s="266"/>
      <c r="K698" s="266"/>
      <c r="L698" s="271"/>
      <c r="M698" s="272"/>
      <c r="N698" s="273"/>
      <c r="O698" s="273"/>
      <c r="P698" s="273"/>
      <c r="Q698" s="273"/>
      <c r="R698" s="273"/>
      <c r="S698" s="273"/>
      <c r="T698" s="27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75" t="s">
        <v>169</v>
      </c>
      <c r="AU698" s="275" t="s">
        <v>137</v>
      </c>
      <c r="AV698" s="14" t="s">
        <v>137</v>
      </c>
      <c r="AW698" s="14" t="s">
        <v>30</v>
      </c>
      <c r="AX698" s="14" t="s">
        <v>75</v>
      </c>
      <c r="AY698" s="275" t="s">
        <v>159</v>
      </c>
    </row>
    <row r="699" s="13" customFormat="1">
      <c r="A699" s="13"/>
      <c r="B699" s="254"/>
      <c r="C699" s="255"/>
      <c r="D699" s="256" t="s">
        <v>169</v>
      </c>
      <c r="E699" s="257" t="s">
        <v>1</v>
      </c>
      <c r="F699" s="258" t="s">
        <v>207</v>
      </c>
      <c r="G699" s="255"/>
      <c r="H699" s="257" t="s">
        <v>1</v>
      </c>
      <c r="I699" s="259"/>
      <c r="J699" s="255"/>
      <c r="K699" s="255"/>
      <c r="L699" s="260"/>
      <c r="M699" s="261"/>
      <c r="N699" s="262"/>
      <c r="O699" s="262"/>
      <c r="P699" s="262"/>
      <c r="Q699" s="262"/>
      <c r="R699" s="262"/>
      <c r="S699" s="262"/>
      <c r="T699" s="26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64" t="s">
        <v>169</v>
      </c>
      <c r="AU699" s="264" t="s">
        <v>137</v>
      </c>
      <c r="AV699" s="13" t="s">
        <v>82</v>
      </c>
      <c r="AW699" s="13" t="s">
        <v>30</v>
      </c>
      <c r="AX699" s="13" t="s">
        <v>75</v>
      </c>
      <c r="AY699" s="264" t="s">
        <v>159</v>
      </c>
    </row>
    <row r="700" s="14" customFormat="1">
      <c r="A700" s="14"/>
      <c r="B700" s="265"/>
      <c r="C700" s="266"/>
      <c r="D700" s="256" t="s">
        <v>169</v>
      </c>
      <c r="E700" s="267" t="s">
        <v>1</v>
      </c>
      <c r="F700" s="268" t="s">
        <v>829</v>
      </c>
      <c r="G700" s="266"/>
      <c r="H700" s="269">
        <v>4.5599999999999996</v>
      </c>
      <c r="I700" s="270"/>
      <c r="J700" s="266"/>
      <c r="K700" s="266"/>
      <c r="L700" s="271"/>
      <c r="M700" s="272"/>
      <c r="N700" s="273"/>
      <c r="O700" s="273"/>
      <c r="P700" s="273"/>
      <c r="Q700" s="273"/>
      <c r="R700" s="273"/>
      <c r="S700" s="273"/>
      <c r="T700" s="274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75" t="s">
        <v>169</v>
      </c>
      <c r="AU700" s="275" t="s">
        <v>137</v>
      </c>
      <c r="AV700" s="14" t="s">
        <v>137</v>
      </c>
      <c r="AW700" s="14" t="s">
        <v>30</v>
      </c>
      <c r="AX700" s="14" t="s">
        <v>75</v>
      </c>
      <c r="AY700" s="275" t="s">
        <v>159</v>
      </c>
    </row>
    <row r="701" s="13" customFormat="1">
      <c r="A701" s="13"/>
      <c r="B701" s="254"/>
      <c r="C701" s="255"/>
      <c r="D701" s="256" t="s">
        <v>169</v>
      </c>
      <c r="E701" s="257" t="s">
        <v>1</v>
      </c>
      <c r="F701" s="258" t="s">
        <v>830</v>
      </c>
      <c r="G701" s="255"/>
      <c r="H701" s="257" t="s">
        <v>1</v>
      </c>
      <c r="I701" s="259"/>
      <c r="J701" s="255"/>
      <c r="K701" s="255"/>
      <c r="L701" s="260"/>
      <c r="M701" s="261"/>
      <c r="N701" s="262"/>
      <c r="O701" s="262"/>
      <c r="P701" s="262"/>
      <c r="Q701" s="262"/>
      <c r="R701" s="262"/>
      <c r="S701" s="262"/>
      <c r="T701" s="26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64" t="s">
        <v>169</v>
      </c>
      <c r="AU701" s="264" t="s">
        <v>137</v>
      </c>
      <c r="AV701" s="13" t="s">
        <v>82</v>
      </c>
      <c r="AW701" s="13" t="s">
        <v>30</v>
      </c>
      <c r="AX701" s="13" t="s">
        <v>75</v>
      </c>
      <c r="AY701" s="264" t="s">
        <v>159</v>
      </c>
    </row>
    <row r="702" s="14" customFormat="1">
      <c r="A702" s="14"/>
      <c r="B702" s="265"/>
      <c r="C702" s="266"/>
      <c r="D702" s="256" t="s">
        <v>169</v>
      </c>
      <c r="E702" s="267" t="s">
        <v>1</v>
      </c>
      <c r="F702" s="268" t="s">
        <v>831</v>
      </c>
      <c r="G702" s="266"/>
      <c r="H702" s="269">
        <v>2.3999999999999999</v>
      </c>
      <c r="I702" s="270"/>
      <c r="J702" s="266"/>
      <c r="K702" s="266"/>
      <c r="L702" s="271"/>
      <c r="M702" s="272"/>
      <c r="N702" s="273"/>
      <c r="O702" s="273"/>
      <c r="P702" s="273"/>
      <c r="Q702" s="273"/>
      <c r="R702" s="273"/>
      <c r="S702" s="273"/>
      <c r="T702" s="274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75" t="s">
        <v>169</v>
      </c>
      <c r="AU702" s="275" t="s">
        <v>137</v>
      </c>
      <c r="AV702" s="14" t="s">
        <v>137</v>
      </c>
      <c r="AW702" s="14" t="s">
        <v>30</v>
      </c>
      <c r="AX702" s="14" t="s">
        <v>75</v>
      </c>
      <c r="AY702" s="275" t="s">
        <v>159</v>
      </c>
    </row>
    <row r="703" s="15" customFormat="1">
      <c r="A703" s="15"/>
      <c r="B703" s="276"/>
      <c r="C703" s="277"/>
      <c r="D703" s="256" t="s">
        <v>169</v>
      </c>
      <c r="E703" s="278" t="s">
        <v>1</v>
      </c>
      <c r="F703" s="279" t="s">
        <v>187</v>
      </c>
      <c r="G703" s="277"/>
      <c r="H703" s="280">
        <v>11.279999999999999</v>
      </c>
      <c r="I703" s="281"/>
      <c r="J703" s="277"/>
      <c r="K703" s="277"/>
      <c r="L703" s="282"/>
      <c r="M703" s="283"/>
      <c r="N703" s="284"/>
      <c r="O703" s="284"/>
      <c r="P703" s="284"/>
      <c r="Q703" s="284"/>
      <c r="R703" s="284"/>
      <c r="S703" s="284"/>
      <c r="T703" s="285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86" t="s">
        <v>169</v>
      </c>
      <c r="AU703" s="286" t="s">
        <v>137</v>
      </c>
      <c r="AV703" s="15" t="s">
        <v>167</v>
      </c>
      <c r="AW703" s="15" t="s">
        <v>30</v>
      </c>
      <c r="AX703" s="15" t="s">
        <v>82</v>
      </c>
      <c r="AY703" s="286" t="s">
        <v>159</v>
      </c>
    </row>
    <row r="704" s="2" customFormat="1" ht="21.75" customHeight="1">
      <c r="A704" s="40"/>
      <c r="B704" s="41"/>
      <c r="C704" s="241" t="s">
        <v>836</v>
      </c>
      <c r="D704" s="241" t="s">
        <v>163</v>
      </c>
      <c r="E704" s="242" t="s">
        <v>837</v>
      </c>
      <c r="F704" s="243" t="s">
        <v>838</v>
      </c>
      <c r="G704" s="244" t="s">
        <v>166</v>
      </c>
      <c r="H704" s="245">
        <v>12.720000000000001</v>
      </c>
      <c r="I704" s="246"/>
      <c r="J704" s="247">
        <f>ROUND(I704*H704,2)</f>
        <v>0</v>
      </c>
      <c r="K704" s="248"/>
      <c r="L704" s="43"/>
      <c r="M704" s="249" t="s">
        <v>1</v>
      </c>
      <c r="N704" s="250" t="s">
        <v>41</v>
      </c>
      <c r="O704" s="93"/>
      <c r="P704" s="251">
        <f>O704*H704</f>
        <v>0</v>
      </c>
      <c r="Q704" s="251">
        <v>0</v>
      </c>
      <c r="R704" s="251">
        <f>Q704*H704</f>
        <v>0</v>
      </c>
      <c r="S704" s="251">
        <v>0</v>
      </c>
      <c r="T704" s="252">
        <f>S704*H704</f>
        <v>0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53" t="s">
        <v>324</v>
      </c>
      <c r="AT704" s="253" t="s">
        <v>163</v>
      </c>
      <c r="AU704" s="253" t="s">
        <v>137</v>
      </c>
      <c r="AY704" s="17" t="s">
        <v>159</v>
      </c>
      <c r="BE704" s="141">
        <f>IF(N704="základní",J704,0)</f>
        <v>0</v>
      </c>
      <c r="BF704" s="141">
        <f>IF(N704="snížená",J704,0)</f>
        <v>0</v>
      </c>
      <c r="BG704" s="141">
        <f>IF(N704="zákl. přenesená",J704,0)</f>
        <v>0</v>
      </c>
      <c r="BH704" s="141">
        <f>IF(N704="sníž. přenesená",J704,0)</f>
        <v>0</v>
      </c>
      <c r="BI704" s="141">
        <f>IF(N704="nulová",J704,0)</f>
        <v>0</v>
      </c>
      <c r="BJ704" s="17" t="s">
        <v>137</v>
      </c>
      <c r="BK704" s="141">
        <f>ROUND(I704*H704,2)</f>
        <v>0</v>
      </c>
      <c r="BL704" s="17" t="s">
        <v>324</v>
      </c>
      <c r="BM704" s="253" t="s">
        <v>839</v>
      </c>
    </row>
    <row r="705" s="13" customFormat="1">
      <c r="A705" s="13"/>
      <c r="B705" s="254"/>
      <c r="C705" s="255"/>
      <c r="D705" s="256" t="s">
        <v>169</v>
      </c>
      <c r="E705" s="257" t="s">
        <v>1</v>
      </c>
      <c r="F705" s="258" t="s">
        <v>209</v>
      </c>
      <c r="G705" s="255"/>
      <c r="H705" s="257" t="s">
        <v>1</v>
      </c>
      <c r="I705" s="259"/>
      <c r="J705" s="255"/>
      <c r="K705" s="255"/>
      <c r="L705" s="260"/>
      <c r="M705" s="261"/>
      <c r="N705" s="262"/>
      <c r="O705" s="262"/>
      <c r="P705" s="262"/>
      <c r="Q705" s="262"/>
      <c r="R705" s="262"/>
      <c r="S705" s="262"/>
      <c r="T705" s="263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64" t="s">
        <v>169</v>
      </c>
      <c r="AU705" s="264" t="s">
        <v>137</v>
      </c>
      <c r="AV705" s="13" t="s">
        <v>82</v>
      </c>
      <c r="AW705" s="13" t="s">
        <v>30</v>
      </c>
      <c r="AX705" s="13" t="s">
        <v>75</v>
      </c>
      <c r="AY705" s="264" t="s">
        <v>159</v>
      </c>
    </row>
    <row r="706" s="14" customFormat="1">
      <c r="A706" s="14"/>
      <c r="B706" s="265"/>
      <c r="C706" s="266"/>
      <c r="D706" s="256" t="s">
        <v>169</v>
      </c>
      <c r="E706" s="267" t="s">
        <v>1</v>
      </c>
      <c r="F706" s="268" t="s">
        <v>827</v>
      </c>
      <c r="G706" s="266"/>
      <c r="H706" s="269">
        <v>4.3200000000000003</v>
      </c>
      <c r="I706" s="270"/>
      <c r="J706" s="266"/>
      <c r="K706" s="266"/>
      <c r="L706" s="271"/>
      <c r="M706" s="272"/>
      <c r="N706" s="273"/>
      <c r="O706" s="273"/>
      <c r="P706" s="273"/>
      <c r="Q706" s="273"/>
      <c r="R706" s="273"/>
      <c r="S706" s="273"/>
      <c r="T706" s="274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75" t="s">
        <v>169</v>
      </c>
      <c r="AU706" s="275" t="s">
        <v>137</v>
      </c>
      <c r="AV706" s="14" t="s">
        <v>137</v>
      </c>
      <c r="AW706" s="14" t="s">
        <v>30</v>
      </c>
      <c r="AX706" s="14" t="s">
        <v>75</v>
      </c>
      <c r="AY706" s="275" t="s">
        <v>159</v>
      </c>
    </row>
    <row r="707" s="13" customFormat="1">
      <c r="A707" s="13"/>
      <c r="B707" s="254"/>
      <c r="C707" s="255"/>
      <c r="D707" s="256" t="s">
        <v>169</v>
      </c>
      <c r="E707" s="257" t="s">
        <v>1</v>
      </c>
      <c r="F707" s="258" t="s">
        <v>205</v>
      </c>
      <c r="G707" s="255"/>
      <c r="H707" s="257" t="s">
        <v>1</v>
      </c>
      <c r="I707" s="259"/>
      <c r="J707" s="255"/>
      <c r="K707" s="255"/>
      <c r="L707" s="260"/>
      <c r="M707" s="261"/>
      <c r="N707" s="262"/>
      <c r="O707" s="262"/>
      <c r="P707" s="262"/>
      <c r="Q707" s="262"/>
      <c r="R707" s="262"/>
      <c r="S707" s="262"/>
      <c r="T707" s="26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64" t="s">
        <v>169</v>
      </c>
      <c r="AU707" s="264" t="s">
        <v>137</v>
      </c>
      <c r="AV707" s="13" t="s">
        <v>82</v>
      </c>
      <c r="AW707" s="13" t="s">
        <v>30</v>
      </c>
      <c r="AX707" s="13" t="s">
        <v>75</v>
      </c>
      <c r="AY707" s="264" t="s">
        <v>159</v>
      </c>
    </row>
    <row r="708" s="14" customFormat="1">
      <c r="A708" s="14"/>
      <c r="B708" s="265"/>
      <c r="C708" s="266"/>
      <c r="D708" s="256" t="s">
        <v>169</v>
      </c>
      <c r="E708" s="267" t="s">
        <v>1</v>
      </c>
      <c r="F708" s="268" t="s">
        <v>828</v>
      </c>
      <c r="G708" s="266"/>
      <c r="H708" s="269">
        <v>1.44</v>
      </c>
      <c r="I708" s="270"/>
      <c r="J708" s="266"/>
      <c r="K708" s="266"/>
      <c r="L708" s="271"/>
      <c r="M708" s="272"/>
      <c r="N708" s="273"/>
      <c r="O708" s="273"/>
      <c r="P708" s="273"/>
      <c r="Q708" s="273"/>
      <c r="R708" s="273"/>
      <c r="S708" s="273"/>
      <c r="T708" s="27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75" t="s">
        <v>169</v>
      </c>
      <c r="AU708" s="275" t="s">
        <v>137</v>
      </c>
      <c r="AV708" s="14" t="s">
        <v>137</v>
      </c>
      <c r="AW708" s="14" t="s">
        <v>30</v>
      </c>
      <c r="AX708" s="14" t="s">
        <v>75</v>
      </c>
      <c r="AY708" s="275" t="s">
        <v>159</v>
      </c>
    </row>
    <row r="709" s="13" customFormat="1">
      <c r="A709" s="13"/>
      <c r="B709" s="254"/>
      <c r="C709" s="255"/>
      <c r="D709" s="256" t="s">
        <v>169</v>
      </c>
      <c r="E709" s="257" t="s">
        <v>1</v>
      </c>
      <c r="F709" s="258" t="s">
        <v>207</v>
      </c>
      <c r="G709" s="255"/>
      <c r="H709" s="257" t="s">
        <v>1</v>
      </c>
      <c r="I709" s="259"/>
      <c r="J709" s="255"/>
      <c r="K709" s="255"/>
      <c r="L709" s="260"/>
      <c r="M709" s="261"/>
      <c r="N709" s="262"/>
      <c r="O709" s="262"/>
      <c r="P709" s="262"/>
      <c r="Q709" s="262"/>
      <c r="R709" s="262"/>
      <c r="S709" s="262"/>
      <c r="T709" s="26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64" t="s">
        <v>169</v>
      </c>
      <c r="AU709" s="264" t="s">
        <v>137</v>
      </c>
      <c r="AV709" s="13" t="s">
        <v>82</v>
      </c>
      <c r="AW709" s="13" t="s">
        <v>30</v>
      </c>
      <c r="AX709" s="13" t="s">
        <v>75</v>
      </c>
      <c r="AY709" s="264" t="s">
        <v>159</v>
      </c>
    </row>
    <row r="710" s="14" customFormat="1">
      <c r="A710" s="14"/>
      <c r="B710" s="265"/>
      <c r="C710" s="266"/>
      <c r="D710" s="256" t="s">
        <v>169</v>
      </c>
      <c r="E710" s="267" t="s">
        <v>1</v>
      </c>
      <c r="F710" s="268" t="s">
        <v>829</v>
      </c>
      <c r="G710" s="266"/>
      <c r="H710" s="269">
        <v>4.5599999999999996</v>
      </c>
      <c r="I710" s="270"/>
      <c r="J710" s="266"/>
      <c r="K710" s="266"/>
      <c r="L710" s="271"/>
      <c r="M710" s="272"/>
      <c r="N710" s="273"/>
      <c r="O710" s="273"/>
      <c r="P710" s="273"/>
      <c r="Q710" s="273"/>
      <c r="R710" s="273"/>
      <c r="S710" s="273"/>
      <c r="T710" s="274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75" t="s">
        <v>169</v>
      </c>
      <c r="AU710" s="275" t="s">
        <v>137</v>
      </c>
      <c r="AV710" s="14" t="s">
        <v>137</v>
      </c>
      <c r="AW710" s="14" t="s">
        <v>30</v>
      </c>
      <c r="AX710" s="14" t="s">
        <v>75</v>
      </c>
      <c r="AY710" s="275" t="s">
        <v>159</v>
      </c>
    </row>
    <row r="711" s="13" customFormat="1">
      <c r="A711" s="13"/>
      <c r="B711" s="254"/>
      <c r="C711" s="255"/>
      <c r="D711" s="256" t="s">
        <v>169</v>
      </c>
      <c r="E711" s="257" t="s">
        <v>1</v>
      </c>
      <c r="F711" s="258" t="s">
        <v>830</v>
      </c>
      <c r="G711" s="255"/>
      <c r="H711" s="257" t="s">
        <v>1</v>
      </c>
      <c r="I711" s="259"/>
      <c r="J711" s="255"/>
      <c r="K711" s="255"/>
      <c r="L711" s="260"/>
      <c r="M711" s="261"/>
      <c r="N711" s="262"/>
      <c r="O711" s="262"/>
      <c r="P711" s="262"/>
      <c r="Q711" s="262"/>
      <c r="R711" s="262"/>
      <c r="S711" s="262"/>
      <c r="T711" s="26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64" t="s">
        <v>169</v>
      </c>
      <c r="AU711" s="264" t="s">
        <v>137</v>
      </c>
      <c r="AV711" s="13" t="s">
        <v>82</v>
      </c>
      <c r="AW711" s="13" t="s">
        <v>30</v>
      </c>
      <c r="AX711" s="13" t="s">
        <v>75</v>
      </c>
      <c r="AY711" s="264" t="s">
        <v>159</v>
      </c>
    </row>
    <row r="712" s="14" customFormat="1">
      <c r="A712" s="14"/>
      <c r="B712" s="265"/>
      <c r="C712" s="266"/>
      <c r="D712" s="256" t="s">
        <v>169</v>
      </c>
      <c r="E712" s="267" t="s">
        <v>1</v>
      </c>
      <c r="F712" s="268" t="s">
        <v>831</v>
      </c>
      <c r="G712" s="266"/>
      <c r="H712" s="269">
        <v>2.3999999999999999</v>
      </c>
      <c r="I712" s="270"/>
      <c r="J712" s="266"/>
      <c r="K712" s="266"/>
      <c r="L712" s="271"/>
      <c r="M712" s="272"/>
      <c r="N712" s="273"/>
      <c r="O712" s="273"/>
      <c r="P712" s="273"/>
      <c r="Q712" s="273"/>
      <c r="R712" s="273"/>
      <c r="S712" s="273"/>
      <c r="T712" s="274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75" t="s">
        <v>169</v>
      </c>
      <c r="AU712" s="275" t="s">
        <v>137</v>
      </c>
      <c r="AV712" s="14" t="s">
        <v>137</v>
      </c>
      <c r="AW712" s="14" t="s">
        <v>30</v>
      </c>
      <c r="AX712" s="14" t="s">
        <v>75</v>
      </c>
      <c r="AY712" s="275" t="s">
        <v>159</v>
      </c>
    </row>
    <row r="713" s="15" customFormat="1">
      <c r="A713" s="15"/>
      <c r="B713" s="276"/>
      <c r="C713" s="277"/>
      <c r="D713" s="256" t="s">
        <v>169</v>
      </c>
      <c r="E713" s="278" t="s">
        <v>1</v>
      </c>
      <c r="F713" s="279" t="s">
        <v>187</v>
      </c>
      <c r="G713" s="277"/>
      <c r="H713" s="280">
        <v>12.720000000000001</v>
      </c>
      <c r="I713" s="281"/>
      <c r="J713" s="277"/>
      <c r="K713" s="277"/>
      <c r="L713" s="282"/>
      <c r="M713" s="283"/>
      <c r="N713" s="284"/>
      <c r="O713" s="284"/>
      <c r="P713" s="284"/>
      <c r="Q713" s="284"/>
      <c r="R713" s="284"/>
      <c r="S713" s="284"/>
      <c r="T713" s="285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T713" s="286" t="s">
        <v>169</v>
      </c>
      <c r="AU713" s="286" t="s">
        <v>137</v>
      </c>
      <c r="AV713" s="15" t="s">
        <v>167</v>
      </c>
      <c r="AW713" s="15" t="s">
        <v>30</v>
      </c>
      <c r="AX713" s="15" t="s">
        <v>82</v>
      </c>
      <c r="AY713" s="286" t="s">
        <v>159</v>
      </c>
    </row>
    <row r="714" s="2" customFormat="1" ht="21.75" customHeight="1">
      <c r="A714" s="40"/>
      <c r="B714" s="41"/>
      <c r="C714" s="241" t="s">
        <v>840</v>
      </c>
      <c r="D714" s="241" t="s">
        <v>163</v>
      </c>
      <c r="E714" s="242" t="s">
        <v>841</v>
      </c>
      <c r="F714" s="243" t="s">
        <v>842</v>
      </c>
      <c r="G714" s="244" t="s">
        <v>267</v>
      </c>
      <c r="H714" s="245">
        <v>1</v>
      </c>
      <c r="I714" s="246"/>
      <c r="J714" s="247">
        <f>ROUND(I714*H714,2)</f>
        <v>0</v>
      </c>
      <c r="K714" s="248"/>
      <c r="L714" s="43"/>
      <c r="M714" s="249" t="s">
        <v>1</v>
      </c>
      <c r="N714" s="250" t="s">
        <v>41</v>
      </c>
      <c r="O714" s="93"/>
      <c r="P714" s="251">
        <f>O714*H714</f>
        <v>0</v>
      </c>
      <c r="Q714" s="251">
        <v>0</v>
      </c>
      <c r="R714" s="251">
        <f>Q714*H714</f>
        <v>0</v>
      </c>
      <c r="S714" s="251">
        <v>0</v>
      </c>
      <c r="T714" s="252">
        <f>S714*H714</f>
        <v>0</v>
      </c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R714" s="253" t="s">
        <v>324</v>
      </c>
      <c r="AT714" s="253" t="s">
        <v>163</v>
      </c>
      <c r="AU714" s="253" t="s">
        <v>137</v>
      </c>
      <c r="AY714" s="17" t="s">
        <v>159</v>
      </c>
      <c r="BE714" s="141">
        <f>IF(N714="základní",J714,0)</f>
        <v>0</v>
      </c>
      <c r="BF714" s="141">
        <f>IF(N714="snížená",J714,0)</f>
        <v>0</v>
      </c>
      <c r="BG714" s="141">
        <f>IF(N714="zákl. přenesená",J714,0)</f>
        <v>0</v>
      </c>
      <c r="BH714" s="141">
        <f>IF(N714="sníž. přenesená",J714,0)</f>
        <v>0</v>
      </c>
      <c r="BI714" s="141">
        <f>IF(N714="nulová",J714,0)</f>
        <v>0</v>
      </c>
      <c r="BJ714" s="17" t="s">
        <v>137</v>
      </c>
      <c r="BK714" s="141">
        <f>ROUND(I714*H714,2)</f>
        <v>0</v>
      </c>
      <c r="BL714" s="17" t="s">
        <v>324</v>
      </c>
      <c r="BM714" s="253" t="s">
        <v>843</v>
      </c>
    </row>
    <row r="715" s="13" customFormat="1">
      <c r="A715" s="13"/>
      <c r="B715" s="254"/>
      <c r="C715" s="255"/>
      <c r="D715" s="256" t="s">
        <v>169</v>
      </c>
      <c r="E715" s="257" t="s">
        <v>1</v>
      </c>
      <c r="F715" s="258" t="s">
        <v>205</v>
      </c>
      <c r="G715" s="255"/>
      <c r="H715" s="257" t="s">
        <v>1</v>
      </c>
      <c r="I715" s="259"/>
      <c r="J715" s="255"/>
      <c r="K715" s="255"/>
      <c r="L715" s="260"/>
      <c r="M715" s="261"/>
      <c r="N715" s="262"/>
      <c r="O715" s="262"/>
      <c r="P715" s="262"/>
      <c r="Q715" s="262"/>
      <c r="R715" s="262"/>
      <c r="S715" s="262"/>
      <c r="T715" s="263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64" t="s">
        <v>169</v>
      </c>
      <c r="AU715" s="264" t="s">
        <v>137</v>
      </c>
      <c r="AV715" s="13" t="s">
        <v>82</v>
      </c>
      <c r="AW715" s="13" t="s">
        <v>30</v>
      </c>
      <c r="AX715" s="13" t="s">
        <v>75</v>
      </c>
      <c r="AY715" s="264" t="s">
        <v>159</v>
      </c>
    </row>
    <row r="716" s="14" customFormat="1">
      <c r="A716" s="14"/>
      <c r="B716" s="265"/>
      <c r="C716" s="266"/>
      <c r="D716" s="256" t="s">
        <v>169</v>
      </c>
      <c r="E716" s="267" t="s">
        <v>1</v>
      </c>
      <c r="F716" s="268" t="s">
        <v>82</v>
      </c>
      <c r="G716" s="266"/>
      <c r="H716" s="269">
        <v>1</v>
      </c>
      <c r="I716" s="270"/>
      <c r="J716" s="266"/>
      <c r="K716" s="266"/>
      <c r="L716" s="271"/>
      <c r="M716" s="272"/>
      <c r="N716" s="273"/>
      <c r="O716" s="273"/>
      <c r="P716" s="273"/>
      <c r="Q716" s="273"/>
      <c r="R716" s="273"/>
      <c r="S716" s="273"/>
      <c r="T716" s="274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75" t="s">
        <v>169</v>
      </c>
      <c r="AU716" s="275" t="s">
        <v>137</v>
      </c>
      <c r="AV716" s="14" t="s">
        <v>137</v>
      </c>
      <c r="AW716" s="14" t="s">
        <v>30</v>
      </c>
      <c r="AX716" s="14" t="s">
        <v>82</v>
      </c>
      <c r="AY716" s="275" t="s">
        <v>159</v>
      </c>
    </row>
    <row r="717" s="2" customFormat="1" ht="16.5" customHeight="1">
      <c r="A717" s="40"/>
      <c r="B717" s="41"/>
      <c r="C717" s="287" t="s">
        <v>844</v>
      </c>
      <c r="D717" s="287" t="s">
        <v>291</v>
      </c>
      <c r="E717" s="288" t="s">
        <v>845</v>
      </c>
      <c r="F717" s="289" t="s">
        <v>846</v>
      </c>
      <c r="G717" s="290" t="s">
        <v>267</v>
      </c>
      <c r="H717" s="291">
        <v>1</v>
      </c>
      <c r="I717" s="292"/>
      <c r="J717" s="293">
        <f>ROUND(I717*H717,2)</f>
        <v>0</v>
      </c>
      <c r="K717" s="294"/>
      <c r="L717" s="295"/>
      <c r="M717" s="296" t="s">
        <v>1</v>
      </c>
      <c r="N717" s="297" t="s">
        <v>41</v>
      </c>
      <c r="O717" s="93"/>
      <c r="P717" s="251">
        <f>O717*H717</f>
        <v>0</v>
      </c>
      <c r="Q717" s="251">
        <v>0.023</v>
      </c>
      <c r="R717" s="251">
        <f>Q717*H717</f>
        <v>0.023</v>
      </c>
      <c r="S717" s="251">
        <v>0</v>
      </c>
      <c r="T717" s="252">
        <f>S717*H717</f>
        <v>0</v>
      </c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R717" s="253" t="s">
        <v>620</v>
      </c>
      <c r="AT717" s="253" t="s">
        <v>291</v>
      </c>
      <c r="AU717" s="253" t="s">
        <v>137</v>
      </c>
      <c r="AY717" s="17" t="s">
        <v>159</v>
      </c>
      <c r="BE717" s="141">
        <f>IF(N717="základní",J717,0)</f>
        <v>0</v>
      </c>
      <c r="BF717" s="141">
        <f>IF(N717="snížená",J717,0)</f>
        <v>0</v>
      </c>
      <c r="BG717" s="141">
        <f>IF(N717="zákl. přenesená",J717,0)</f>
        <v>0</v>
      </c>
      <c r="BH717" s="141">
        <f>IF(N717="sníž. přenesená",J717,0)</f>
        <v>0</v>
      </c>
      <c r="BI717" s="141">
        <f>IF(N717="nulová",J717,0)</f>
        <v>0</v>
      </c>
      <c r="BJ717" s="17" t="s">
        <v>137</v>
      </c>
      <c r="BK717" s="141">
        <f>ROUND(I717*H717,2)</f>
        <v>0</v>
      </c>
      <c r="BL717" s="17" t="s">
        <v>324</v>
      </c>
      <c r="BM717" s="253" t="s">
        <v>847</v>
      </c>
    </row>
    <row r="718" s="13" customFormat="1">
      <c r="A718" s="13"/>
      <c r="B718" s="254"/>
      <c r="C718" s="255"/>
      <c r="D718" s="256" t="s">
        <v>169</v>
      </c>
      <c r="E718" s="257" t="s">
        <v>1</v>
      </c>
      <c r="F718" s="258" t="s">
        <v>205</v>
      </c>
      <c r="G718" s="255"/>
      <c r="H718" s="257" t="s">
        <v>1</v>
      </c>
      <c r="I718" s="259"/>
      <c r="J718" s="255"/>
      <c r="K718" s="255"/>
      <c r="L718" s="260"/>
      <c r="M718" s="261"/>
      <c r="N718" s="262"/>
      <c r="O718" s="262"/>
      <c r="P718" s="262"/>
      <c r="Q718" s="262"/>
      <c r="R718" s="262"/>
      <c r="S718" s="262"/>
      <c r="T718" s="26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64" t="s">
        <v>169</v>
      </c>
      <c r="AU718" s="264" t="s">
        <v>137</v>
      </c>
      <c r="AV718" s="13" t="s">
        <v>82</v>
      </c>
      <c r="AW718" s="13" t="s">
        <v>30</v>
      </c>
      <c r="AX718" s="13" t="s">
        <v>75</v>
      </c>
      <c r="AY718" s="264" t="s">
        <v>159</v>
      </c>
    </row>
    <row r="719" s="14" customFormat="1">
      <c r="A719" s="14"/>
      <c r="B719" s="265"/>
      <c r="C719" s="266"/>
      <c r="D719" s="256" t="s">
        <v>169</v>
      </c>
      <c r="E719" s="267" t="s">
        <v>1</v>
      </c>
      <c r="F719" s="268" t="s">
        <v>82</v>
      </c>
      <c r="G719" s="266"/>
      <c r="H719" s="269">
        <v>1</v>
      </c>
      <c r="I719" s="270"/>
      <c r="J719" s="266"/>
      <c r="K719" s="266"/>
      <c r="L719" s="271"/>
      <c r="M719" s="272"/>
      <c r="N719" s="273"/>
      <c r="O719" s="273"/>
      <c r="P719" s="273"/>
      <c r="Q719" s="273"/>
      <c r="R719" s="273"/>
      <c r="S719" s="273"/>
      <c r="T719" s="274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75" t="s">
        <v>169</v>
      </c>
      <c r="AU719" s="275" t="s">
        <v>137</v>
      </c>
      <c r="AV719" s="14" t="s">
        <v>137</v>
      </c>
      <c r="AW719" s="14" t="s">
        <v>30</v>
      </c>
      <c r="AX719" s="14" t="s">
        <v>82</v>
      </c>
      <c r="AY719" s="275" t="s">
        <v>159</v>
      </c>
    </row>
    <row r="720" s="2" customFormat="1" ht="21.75" customHeight="1">
      <c r="A720" s="40"/>
      <c r="B720" s="41"/>
      <c r="C720" s="287" t="s">
        <v>848</v>
      </c>
      <c r="D720" s="287" t="s">
        <v>291</v>
      </c>
      <c r="E720" s="288" t="s">
        <v>849</v>
      </c>
      <c r="F720" s="289" t="s">
        <v>850</v>
      </c>
      <c r="G720" s="290" t="s">
        <v>267</v>
      </c>
      <c r="H720" s="291">
        <v>1</v>
      </c>
      <c r="I720" s="292"/>
      <c r="J720" s="293">
        <f>ROUND(I720*H720,2)</f>
        <v>0</v>
      </c>
      <c r="K720" s="294"/>
      <c r="L720" s="295"/>
      <c r="M720" s="296" t="s">
        <v>1</v>
      </c>
      <c r="N720" s="297" t="s">
        <v>41</v>
      </c>
      <c r="O720" s="93"/>
      <c r="P720" s="251">
        <f>O720*H720</f>
        <v>0</v>
      </c>
      <c r="Q720" s="251">
        <v>0.00050000000000000001</v>
      </c>
      <c r="R720" s="251">
        <f>Q720*H720</f>
        <v>0.00050000000000000001</v>
      </c>
      <c r="S720" s="251">
        <v>0</v>
      </c>
      <c r="T720" s="252">
        <f>S720*H720</f>
        <v>0</v>
      </c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R720" s="253" t="s">
        <v>620</v>
      </c>
      <c r="AT720" s="253" t="s">
        <v>291</v>
      </c>
      <c r="AU720" s="253" t="s">
        <v>137</v>
      </c>
      <c r="AY720" s="17" t="s">
        <v>159</v>
      </c>
      <c r="BE720" s="141">
        <f>IF(N720="základní",J720,0)</f>
        <v>0</v>
      </c>
      <c r="BF720" s="141">
        <f>IF(N720="snížená",J720,0)</f>
        <v>0</v>
      </c>
      <c r="BG720" s="141">
        <f>IF(N720="zákl. přenesená",J720,0)</f>
        <v>0</v>
      </c>
      <c r="BH720" s="141">
        <f>IF(N720="sníž. přenesená",J720,0)</f>
        <v>0</v>
      </c>
      <c r="BI720" s="141">
        <f>IF(N720="nulová",J720,0)</f>
        <v>0</v>
      </c>
      <c r="BJ720" s="17" t="s">
        <v>137</v>
      </c>
      <c r="BK720" s="141">
        <f>ROUND(I720*H720,2)</f>
        <v>0</v>
      </c>
      <c r="BL720" s="17" t="s">
        <v>324</v>
      </c>
      <c r="BM720" s="253" t="s">
        <v>851</v>
      </c>
    </row>
    <row r="721" s="2" customFormat="1" ht="21.75" customHeight="1">
      <c r="A721" s="40"/>
      <c r="B721" s="41"/>
      <c r="C721" s="241" t="s">
        <v>852</v>
      </c>
      <c r="D721" s="241" t="s">
        <v>163</v>
      </c>
      <c r="E721" s="242" t="s">
        <v>853</v>
      </c>
      <c r="F721" s="243" t="s">
        <v>854</v>
      </c>
      <c r="G721" s="244" t="s">
        <v>166</v>
      </c>
      <c r="H721" s="245">
        <v>12.720000000000001</v>
      </c>
      <c r="I721" s="246"/>
      <c r="J721" s="247">
        <f>ROUND(I721*H721,2)</f>
        <v>0</v>
      </c>
      <c r="K721" s="248"/>
      <c r="L721" s="43"/>
      <c r="M721" s="249" t="s">
        <v>1</v>
      </c>
      <c r="N721" s="250" t="s">
        <v>41</v>
      </c>
      <c r="O721" s="93"/>
      <c r="P721" s="251">
        <f>O721*H721</f>
        <v>0</v>
      </c>
      <c r="Q721" s="251">
        <v>0</v>
      </c>
      <c r="R721" s="251">
        <f>Q721*H721</f>
        <v>0</v>
      </c>
      <c r="S721" s="251">
        <v>0</v>
      </c>
      <c r="T721" s="252">
        <f>S721*H721</f>
        <v>0</v>
      </c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R721" s="253" t="s">
        <v>324</v>
      </c>
      <c r="AT721" s="253" t="s">
        <v>163</v>
      </c>
      <c r="AU721" s="253" t="s">
        <v>137</v>
      </c>
      <c r="AY721" s="17" t="s">
        <v>159</v>
      </c>
      <c r="BE721" s="141">
        <f>IF(N721="základní",J721,0)</f>
        <v>0</v>
      </c>
      <c r="BF721" s="141">
        <f>IF(N721="snížená",J721,0)</f>
        <v>0</v>
      </c>
      <c r="BG721" s="141">
        <f>IF(N721="zákl. přenesená",J721,0)</f>
        <v>0</v>
      </c>
      <c r="BH721" s="141">
        <f>IF(N721="sníž. přenesená",J721,0)</f>
        <v>0</v>
      </c>
      <c r="BI721" s="141">
        <f>IF(N721="nulová",J721,0)</f>
        <v>0</v>
      </c>
      <c r="BJ721" s="17" t="s">
        <v>137</v>
      </c>
      <c r="BK721" s="141">
        <f>ROUND(I721*H721,2)</f>
        <v>0</v>
      </c>
      <c r="BL721" s="17" t="s">
        <v>324</v>
      </c>
      <c r="BM721" s="253" t="s">
        <v>855</v>
      </c>
    </row>
    <row r="722" s="13" customFormat="1">
      <c r="A722" s="13"/>
      <c r="B722" s="254"/>
      <c r="C722" s="255"/>
      <c r="D722" s="256" t="s">
        <v>169</v>
      </c>
      <c r="E722" s="257" t="s">
        <v>1</v>
      </c>
      <c r="F722" s="258" t="s">
        <v>209</v>
      </c>
      <c r="G722" s="255"/>
      <c r="H722" s="257" t="s">
        <v>1</v>
      </c>
      <c r="I722" s="259"/>
      <c r="J722" s="255"/>
      <c r="K722" s="255"/>
      <c r="L722" s="260"/>
      <c r="M722" s="261"/>
      <c r="N722" s="262"/>
      <c r="O722" s="262"/>
      <c r="P722" s="262"/>
      <c r="Q722" s="262"/>
      <c r="R722" s="262"/>
      <c r="S722" s="262"/>
      <c r="T722" s="263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64" t="s">
        <v>169</v>
      </c>
      <c r="AU722" s="264" t="s">
        <v>137</v>
      </c>
      <c r="AV722" s="13" t="s">
        <v>82</v>
      </c>
      <c r="AW722" s="13" t="s">
        <v>30</v>
      </c>
      <c r="AX722" s="13" t="s">
        <v>75</v>
      </c>
      <c r="AY722" s="264" t="s">
        <v>159</v>
      </c>
    </row>
    <row r="723" s="14" customFormat="1">
      <c r="A723" s="14"/>
      <c r="B723" s="265"/>
      <c r="C723" s="266"/>
      <c r="D723" s="256" t="s">
        <v>169</v>
      </c>
      <c r="E723" s="267" t="s">
        <v>1</v>
      </c>
      <c r="F723" s="268" t="s">
        <v>827</v>
      </c>
      <c r="G723" s="266"/>
      <c r="H723" s="269">
        <v>4.3200000000000003</v>
      </c>
      <c r="I723" s="270"/>
      <c r="J723" s="266"/>
      <c r="K723" s="266"/>
      <c r="L723" s="271"/>
      <c r="M723" s="272"/>
      <c r="N723" s="273"/>
      <c r="O723" s="273"/>
      <c r="P723" s="273"/>
      <c r="Q723" s="273"/>
      <c r="R723" s="273"/>
      <c r="S723" s="273"/>
      <c r="T723" s="274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75" t="s">
        <v>169</v>
      </c>
      <c r="AU723" s="275" t="s">
        <v>137</v>
      </c>
      <c r="AV723" s="14" t="s">
        <v>137</v>
      </c>
      <c r="AW723" s="14" t="s">
        <v>30</v>
      </c>
      <c r="AX723" s="14" t="s">
        <v>75</v>
      </c>
      <c r="AY723" s="275" t="s">
        <v>159</v>
      </c>
    </row>
    <row r="724" s="13" customFormat="1">
      <c r="A724" s="13"/>
      <c r="B724" s="254"/>
      <c r="C724" s="255"/>
      <c r="D724" s="256" t="s">
        <v>169</v>
      </c>
      <c r="E724" s="257" t="s">
        <v>1</v>
      </c>
      <c r="F724" s="258" t="s">
        <v>205</v>
      </c>
      <c r="G724" s="255"/>
      <c r="H724" s="257" t="s">
        <v>1</v>
      </c>
      <c r="I724" s="259"/>
      <c r="J724" s="255"/>
      <c r="K724" s="255"/>
      <c r="L724" s="260"/>
      <c r="M724" s="261"/>
      <c r="N724" s="262"/>
      <c r="O724" s="262"/>
      <c r="P724" s="262"/>
      <c r="Q724" s="262"/>
      <c r="R724" s="262"/>
      <c r="S724" s="262"/>
      <c r="T724" s="26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64" t="s">
        <v>169</v>
      </c>
      <c r="AU724" s="264" t="s">
        <v>137</v>
      </c>
      <c r="AV724" s="13" t="s">
        <v>82</v>
      </c>
      <c r="AW724" s="13" t="s">
        <v>30</v>
      </c>
      <c r="AX724" s="13" t="s">
        <v>75</v>
      </c>
      <c r="AY724" s="264" t="s">
        <v>159</v>
      </c>
    </row>
    <row r="725" s="14" customFormat="1">
      <c r="A725" s="14"/>
      <c r="B725" s="265"/>
      <c r="C725" s="266"/>
      <c r="D725" s="256" t="s">
        <v>169</v>
      </c>
      <c r="E725" s="267" t="s">
        <v>1</v>
      </c>
      <c r="F725" s="268" t="s">
        <v>828</v>
      </c>
      <c r="G725" s="266"/>
      <c r="H725" s="269">
        <v>1.44</v>
      </c>
      <c r="I725" s="270"/>
      <c r="J725" s="266"/>
      <c r="K725" s="266"/>
      <c r="L725" s="271"/>
      <c r="M725" s="272"/>
      <c r="N725" s="273"/>
      <c r="O725" s="273"/>
      <c r="P725" s="273"/>
      <c r="Q725" s="273"/>
      <c r="R725" s="273"/>
      <c r="S725" s="273"/>
      <c r="T725" s="274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75" t="s">
        <v>169</v>
      </c>
      <c r="AU725" s="275" t="s">
        <v>137</v>
      </c>
      <c r="AV725" s="14" t="s">
        <v>137</v>
      </c>
      <c r="AW725" s="14" t="s">
        <v>30</v>
      </c>
      <c r="AX725" s="14" t="s">
        <v>75</v>
      </c>
      <c r="AY725" s="275" t="s">
        <v>159</v>
      </c>
    </row>
    <row r="726" s="13" customFormat="1">
      <c r="A726" s="13"/>
      <c r="B726" s="254"/>
      <c r="C726" s="255"/>
      <c r="D726" s="256" t="s">
        <v>169</v>
      </c>
      <c r="E726" s="257" t="s">
        <v>1</v>
      </c>
      <c r="F726" s="258" t="s">
        <v>207</v>
      </c>
      <c r="G726" s="255"/>
      <c r="H726" s="257" t="s">
        <v>1</v>
      </c>
      <c r="I726" s="259"/>
      <c r="J726" s="255"/>
      <c r="K726" s="255"/>
      <c r="L726" s="260"/>
      <c r="M726" s="261"/>
      <c r="N726" s="262"/>
      <c r="O726" s="262"/>
      <c r="P726" s="262"/>
      <c r="Q726" s="262"/>
      <c r="R726" s="262"/>
      <c r="S726" s="262"/>
      <c r="T726" s="26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64" t="s">
        <v>169</v>
      </c>
      <c r="AU726" s="264" t="s">
        <v>137</v>
      </c>
      <c r="AV726" s="13" t="s">
        <v>82</v>
      </c>
      <c r="AW726" s="13" t="s">
        <v>30</v>
      </c>
      <c r="AX726" s="13" t="s">
        <v>75</v>
      </c>
      <c r="AY726" s="264" t="s">
        <v>159</v>
      </c>
    </row>
    <row r="727" s="14" customFormat="1">
      <c r="A727" s="14"/>
      <c r="B727" s="265"/>
      <c r="C727" s="266"/>
      <c r="D727" s="256" t="s">
        <v>169</v>
      </c>
      <c r="E727" s="267" t="s">
        <v>1</v>
      </c>
      <c r="F727" s="268" t="s">
        <v>829</v>
      </c>
      <c r="G727" s="266"/>
      <c r="H727" s="269">
        <v>4.5599999999999996</v>
      </c>
      <c r="I727" s="270"/>
      <c r="J727" s="266"/>
      <c r="K727" s="266"/>
      <c r="L727" s="271"/>
      <c r="M727" s="272"/>
      <c r="N727" s="273"/>
      <c r="O727" s="273"/>
      <c r="P727" s="273"/>
      <c r="Q727" s="273"/>
      <c r="R727" s="273"/>
      <c r="S727" s="273"/>
      <c r="T727" s="274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75" t="s">
        <v>169</v>
      </c>
      <c r="AU727" s="275" t="s">
        <v>137</v>
      </c>
      <c r="AV727" s="14" t="s">
        <v>137</v>
      </c>
      <c r="AW727" s="14" t="s">
        <v>30</v>
      </c>
      <c r="AX727" s="14" t="s">
        <v>75</v>
      </c>
      <c r="AY727" s="275" t="s">
        <v>159</v>
      </c>
    </row>
    <row r="728" s="13" customFormat="1">
      <c r="A728" s="13"/>
      <c r="B728" s="254"/>
      <c r="C728" s="255"/>
      <c r="D728" s="256" t="s">
        <v>169</v>
      </c>
      <c r="E728" s="257" t="s">
        <v>1</v>
      </c>
      <c r="F728" s="258" t="s">
        <v>830</v>
      </c>
      <c r="G728" s="255"/>
      <c r="H728" s="257" t="s">
        <v>1</v>
      </c>
      <c r="I728" s="259"/>
      <c r="J728" s="255"/>
      <c r="K728" s="255"/>
      <c r="L728" s="260"/>
      <c r="M728" s="261"/>
      <c r="N728" s="262"/>
      <c r="O728" s="262"/>
      <c r="P728" s="262"/>
      <c r="Q728" s="262"/>
      <c r="R728" s="262"/>
      <c r="S728" s="262"/>
      <c r="T728" s="26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64" t="s">
        <v>169</v>
      </c>
      <c r="AU728" s="264" t="s">
        <v>137</v>
      </c>
      <c r="AV728" s="13" t="s">
        <v>82</v>
      </c>
      <c r="AW728" s="13" t="s">
        <v>30</v>
      </c>
      <c r="AX728" s="13" t="s">
        <v>75</v>
      </c>
      <c r="AY728" s="264" t="s">
        <v>159</v>
      </c>
    </row>
    <row r="729" s="14" customFormat="1">
      <c r="A729" s="14"/>
      <c r="B729" s="265"/>
      <c r="C729" s="266"/>
      <c r="D729" s="256" t="s">
        <v>169</v>
      </c>
      <c r="E729" s="267" t="s">
        <v>1</v>
      </c>
      <c r="F729" s="268" t="s">
        <v>831</v>
      </c>
      <c r="G729" s="266"/>
      <c r="H729" s="269">
        <v>2.3999999999999999</v>
      </c>
      <c r="I729" s="270"/>
      <c r="J729" s="266"/>
      <c r="K729" s="266"/>
      <c r="L729" s="271"/>
      <c r="M729" s="272"/>
      <c r="N729" s="273"/>
      <c r="O729" s="273"/>
      <c r="P729" s="273"/>
      <c r="Q729" s="273"/>
      <c r="R729" s="273"/>
      <c r="S729" s="273"/>
      <c r="T729" s="27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75" t="s">
        <v>169</v>
      </c>
      <c r="AU729" s="275" t="s">
        <v>137</v>
      </c>
      <c r="AV729" s="14" t="s">
        <v>137</v>
      </c>
      <c r="AW729" s="14" t="s">
        <v>30</v>
      </c>
      <c r="AX729" s="14" t="s">
        <v>75</v>
      </c>
      <c r="AY729" s="275" t="s">
        <v>159</v>
      </c>
    </row>
    <row r="730" s="15" customFormat="1">
      <c r="A730" s="15"/>
      <c r="B730" s="276"/>
      <c r="C730" s="277"/>
      <c r="D730" s="256" t="s">
        <v>169</v>
      </c>
      <c r="E730" s="278" t="s">
        <v>1</v>
      </c>
      <c r="F730" s="279" t="s">
        <v>187</v>
      </c>
      <c r="G730" s="277"/>
      <c r="H730" s="280">
        <v>12.720000000000001</v>
      </c>
      <c r="I730" s="281"/>
      <c r="J730" s="277"/>
      <c r="K730" s="277"/>
      <c r="L730" s="282"/>
      <c r="M730" s="283"/>
      <c r="N730" s="284"/>
      <c r="O730" s="284"/>
      <c r="P730" s="284"/>
      <c r="Q730" s="284"/>
      <c r="R730" s="284"/>
      <c r="S730" s="284"/>
      <c r="T730" s="285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86" t="s">
        <v>169</v>
      </c>
      <c r="AU730" s="286" t="s">
        <v>137</v>
      </c>
      <c r="AV730" s="15" t="s">
        <v>167</v>
      </c>
      <c r="AW730" s="15" t="s">
        <v>30</v>
      </c>
      <c r="AX730" s="15" t="s">
        <v>82</v>
      </c>
      <c r="AY730" s="286" t="s">
        <v>159</v>
      </c>
    </row>
    <row r="731" s="2" customFormat="1" ht="21.75" customHeight="1">
      <c r="A731" s="40"/>
      <c r="B731" s="41"/>
      <c r="C731" s="241" t="s">
        <v>856</v>
      </c>
      <c r="D731" s="241" t="s">
        <v>163</v>
      </c>
      <c r="E731" s="242" t="s">
        <v>857</v>
      </c>
      <c r="F731" s="243" t="s">
        <v>858</v>
      </c>
      <c r="G731" s="244" t="s">
        <v>166</v>
      </c>
      <c r="H731" s="245">
        <v>11.279999999999999</v>
      </c>
      <c r="I731" s="246"/>
      <c r="J731" s="247">
        <f>ROUND(I731*H731,2)</f>
        <v>0</v>
      </c>
      <c r="K731" s="248"/>
      <c r="L731" s="43"/>
      <c r="M731" s="249" t="s">
        <v>1</v>
      </c>
      <c r="N731" s="250" t="s">
        <v>41</v>
      </c>
      <c r="O731" s="93"/>
      <c r="P731" s="251">
        <f>O731*H731</f>
        <v>0</v>
      </c>
      <c r="Q731" s="251">
        <v>0</v>
      </c>
      <c r="R731" s="251">
        <f>Q731*H731</f>
        <v>0</v>
      </c>
      <c r="S731" s="251">
        <v>0</v>
      </c>
      <c r="T731" s="252">
        <f>S731*H731</f>
        <v>0</v>
      </c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R731" s="253" t="s">
        <v>324</v>
      </c>
      <c r="AT731" s="253" t="s">
        <v>163</v>
      </c>
      <c r="AU731" s="253" t="s">
        <v>137</v>
      </c>
      <c r="AY731" s="17" t="s">
        <v>159</v>
      </c>
      <c r="BE731" s="141">
        <f>IF(N731="základní",J731,0)</f>
        <v>0</v>
      </c>
      <c r="BF731" s="141">
        <f>IF(N731="snížená",J731,0)</f>
        <v>0</v>
      </c>
      <c r="BG731" s="141">
        <f>IF(N731="zákl. přenesená",J731,0)</f>
        <v>0</v>
      </c>
      <c r="BH731" s="141">
        <f>IF(N731="sníž. přenesená",J731,0)</f>
        <v>0</v>
      </c>
      <c r="BI731" s="141">
        <f>IF(N731="nulová",J731,0)</f>
        <v>0</v>
      </c>
      <c r="BJ731" s="17" t="s">
        <v>137</v>
      </c>
      <c r="BK731" s="141">
        <f>ROUND(I731*H731,2)</f>
        <v>0</v>
      </c>
      <c r="BL731" s="17" t="s">
        <v>324</v>
      </c>
      <c r="BM731" s="253" t="s">
        <v>859</v>
      </c>
    </row>
    <row r="732" s="13" customFormat="1">
      <c r="A732" s="13"/>
      <c r="B732" s="254"/>
      <c r="C732" s="255"/>
      <c r="D732" s="256" t="s">
        <v>169</v>
      </c>
      <c r="E732" s="257" t="s">
        <v>1</v>
      </c>
      <c r="F732" s="258" t="s">
        <v>209</v>
      </c>
      <c r="G732" s="255"/>
      <c r="H732" s="257" t="s">
        <v>1</v>
      </c>
      <c r="I732" s="259"/>
      <c r="J732" s="255"/>
      <c r="K732" s="255"/>
      <c r="L732" s="260"/>
      <c r="M732" s="261"/>
      <c r="N732" s="262"/>
      <c r="O732" s="262"/>
      <c r="P732" s="262"/>
      <c r="Q732" s="262"/>
      <c r="R732" s="262"/>
      <c r="S732" s="262"/>
      <c r="T732" s="26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64" t="s">
        <v>169</v>
      </c>
      <c r="AU732" s="264" t="s">
        <v>137</v>
      </c>
      <c r="AV732" s="13" t="s">
        <v>82</v>
      </c>
      <c r="AW732" s="13" t="s">
        <v>30</v>
      </c>
      <c r="AX732" s="13" t="s">
        <v>75</v>
      </c>
      <c r="AY732" s="264" t="s">
        <v>159</v>
      </c>
    </row>
    <row r="733" s="14" customFormat="1">
      <c r="A733" s="14"/>
      <c r="B733" s="265"/>
      <c r="C733" s="266"/>
      <c r="D733" s="256" t="s">
        <v>169</v>
      </c>
      <c r="E733" s="267" t="s">
        <v>1</v>
      </c>
      <c r="F733" s="268" t="s">
        <v>827</v>
      </c>
      <c r="G733" s="266"/>
      <c r="H733" s="269">
        <v>4.3200000000000003</v>
      </c>
      <c r="I733" s="270"/>
      <c r="J733" s="266"/>
      <c r="K733" s="266"/>
      <c r="L733" s="271"/>
      <c r="M733" s="272"/>
      <c r="N733" s="273"/>
      <c r="O733" s="273"/>
      <c r="P733" s="273"/>
      <c r="Q733" s="273"/>
      <c r="R733" s="273"/>
      <c r="S733" s="273"/>
      <c r="T733" s="274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75" t="s">
        <v>169</v>
      </c>
      <c r="AU733" s="275" t="s">
        <v>137</v>
      </c>
      <c r="AV733" s="14" t="s">
        <v>137</v>
      </c>
      <c r="AW733" s="14" t="s">
        <v>30</v>
      </c>
      <c r="AX733" s="14" t="s">
        <v>75</v>
      </c>
      <c r="AY733" s="275" t="s">
        <v>159</v>
      </c>
    </row>
    <row r="734" s="13" customFormat="1">
      <c r="A734" s="13"/>
      <c r="B734" s="254"/>
      <c r="C734" s="255"/>
      <c r="D734" s="256" t="s">
        <v>169</v>
      </c>
      <c r="E734" s="257" t="s">
        <v>1</v>
      </c>
      <c r="F734" s="258" t="s">
        <v>207</v>
      </c>
      <c r="G734" s="255"/>
      <c r="H734" s="257" t="s">
        <v>1</v>
      </c>
      <c r="I734" s="259"/>
      <c r="J734" s="255"/>
      <c r="K734" s="255"/>
      <c r="L734" s="260"/>
      <c r="M734" s="261"/>
      <c r="N734" s="262"/>
      <c r="O734" s="262"/>
      <c r="P734" s="262"/>
      <c r="Q734" s="262"/>
      <c r="R734" s="262"/>
      <c r="S734" s="262"/>
      <c r="T734" s="263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64" t="s">
        <v>169</v>
      </c>
      <c r="AU734" s="264" t="s">
        <v>137</v>
      </c>
      <c r="AV734" s="13" t="s">
        <v>82</v>
      </c>
      <c r="AW734" s="13" t="s">
        <v>30</v>
      </c>
      <c r="AX734" s="13" t="s">
        <v>75</v>
      </c>
      <c r="AY734" s="264" t="s">
        <v>159</v>
      </c>
    </row>
    <row r="735" s="14" customFormat="1">
      <c r="A735" s="14"/>
      <c r="B735" s="265"/>
      <c r="C735" s="266"/>
      <c r="D735" s="256" t="s">
        <v>169</v>
      </c>
      <c r="E735" s="267" t="s">
        <v>1</v>
      </c>
      <c r="F735" s="268" t="s">
        <v>829</v>
      </c>
      <c r="G735" s="266"/>
      <c r="H735" s="269">
        <v>4.5599999999999996</v>
      </c>
      <c r="I735" s="270"/>
      <c r="J735" s="266"/>
      <c r="K735" s="266"/>
      <c r="L735" s="271"/>
      <c r="M735" s="272"/>
      <c r="N735" s="273"/>
      <c r="O735" s="273"/>
      <c r="P735" s="273"/>
      <c r="Q735" s="273"/>
      <c r="R735" s="273"/>
      <c r="S735" s="273"/>
      <c r="T735" s="274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75" t="s">
        <v>169</v>
      </c>
      <c r="AU735" s="275" t="s">
        <v>137</v>
      </c>
      <c r="AV735" s="14" t="s">
        <v>137</v>
      </c>
      <c r="AW735" s="14" t="s">
        <v>30</v>
      </c>
      <c r="AX735" s="14" t="s">
        <v>75</v>
      </c>
      <c r="AY735" s="275" t="s">
        <v>159</v>
      </c>
    </row>
    <row r="736" s="13" customFormat="1">
      <c r="A736" s="13"/>
      <c r="B736" s="254"/>
      <c r="C736" s="255"/>
      <c r="D736" s="256" t="s">
        <v>169</v>
      </c>
      <c r="E736" s="257" t="s">
        <v>1</v>
      </c>
      <c r="F736" s="258" t="s">
        <v>830</v>
      </c>
      <c r="G736" s="255"/>
      <c r="H736" s="257" t="s">
        <v>1</v>
      </c>
      <c r="I736" s="259"/>
      <c r="J736" s="255"/>
      <c r="K736" s="255"/>
      <c r="L736" s="260"/>
      <c r="M736" s="261"/>
      <c r="N736" s="262"/>
      <c r="O736" s="262"/>
      <c r="P736" s="262"/>
      <c r="Q736" s="262"/>
      <c r="R736" s="262"/>
      <c r="S736" s="262"/>
      <c r="T736" s="26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64" t="s">
        <v>169</v>
      </c>
      <c r="AU736" s="264" t="s">
        <v>137</v>
      </c>
      <c r="AV736" s="13" t="s">
        <v>82</v>
      </c>
      <c r="AW736" s="13" t="s">
        <v>30</v>
      </c>
      <c r="AX736" s="13" t="s">
        <v>75</v>
      </c>
      <c r="AY736" s="264" t="s">
        <v>159</v>
      </c>
    </row>
    <row r="737" s="14" customFormat="1">
      <c r="A737" s="14"/>
      <c r="B737" s="265"/>
      <c r="C737" s="266"/>
      <c r="D737" s="256" t="s">
        <v>169</v>
      </c>
      <c r="E737" s="267" t="s">
        <v>1</v>
      </c>
      <c r="F737" s="268" t="s">
        <v>831</v>
      </c>
      <c r="G737" s="266"/>
      <c r="H737" s="269">
        <v>2.3999999999999999</v>
      </c>
      <c r="I737" s="270"/>
      <c r="J737" s="266"/>
      <c r="K737" s="266"/>
      <c r="L737" s="271"/>
      <c r="M737" s="272"/>
      <c r="N737" s="273"/>
      <c r="O737" s="273"/>
      <c r="P737" s="273"/>
      <c r="Q737" s="273"/>
      <c r="R737" s="273"/>
      <c r="S737" s="273"/>
      <c r="T737" s="27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75" t="s">
        <v>169</v>
      </c>
      <c r="AU737" s="275" t="s">
        <v>137</v>
      </c>
      <c r="AV737" s="14" t="s">
        <v>137</v>
      </c>
      <c r="AW737" s="14" t="s">
        <v>30</v>
      </c>
      <c r="AX737" s="14" t="s">
        <v>75</v>
      </c>
      <c r="AY737" s="275" t="s">
        <v>159</v>
      </c>
    </row>
    <row r="738" s="15" customFormat="1">
      <c r="A738" s="15"/>
      <c r="B738" s="276"/>
      <c r="C738" s="277"/>
      <c r="D738" s="256" t="s">
        <v>169</v>
      </c>
      <c r="E738" s="278" t="s">
        <v>1</v>
      </c>
      <c r="F738" s="279" t="s">
        <v>187</v>
      </c>
      <c r="G738" s="277"/>
      <c r="H738" s="280">
        <v>11.279999999999999</v>
      </c>
      <c r="I738" s="281"/>
      <c r="J738" s="277"/>
      <c r="K738" s="277"/>
      <c r="L738" s="282"/>
      <c r="M738" s="283"/>
      <c r="N738" s="284"/>
      <c r="O738" s="284"/>
      <c r="P738" s="284"/>
      <c r="Q738" s="284"/>
      <c r="R738" s="284"/>
      <c r="S738" s="284"/>
      <c r="T738" s="285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T738" s="286" t="s">
        <v>169</v>
      </c>
      <c r="AU738" s="286" t="s">
        <v>137</v>
      </c>
      <c r="AV738" s="15" t="s">
        <v>167</v>
      </c>
      <c r="AW738" s="15" t="s">
        <v>30</v>
      </c>
      <c r="AX738" s="15" t="s">
        <v>82</v>
      </c>
      <c r="AY738" s="286" t="s">
        <v>159</v>
      </c>
    </row>
    <row r="739" s="2" customFormat="1" ht="16.5" customHeight="1">
      <c r="A739" s="40"/>
      <c r="B739" s="41"/>
      <c r="C739" s="241" t="s">
        <v>860</v>
      </c>
      <c r="D739" s="241" t="s">
        <v>163</v>
      </c>
      <c r="E739" s="242" t="s">
        <v>861</v>
      </c>
      <c r="F739" s="243" t="s">
        <v>862</v>
      </c>
      <c r="G739" s="244" t="s">
        <v>267</v>
      </c>
      <c r="H739" s="245">
        <v>4</v>
      </c>
      <c r="I739" s="246"/>
      <c r="J739" s="247">
        <f>ROUND(I739*H739,2)</f>
        <v>0</v>
      </c>
      <c r="K739" s="248"/>
      <c r="L739" s="43"/>
      <c r="M739" s="249" t="s">
        <v>1</v>
      </c>
      <c r="N739" s="250" t="s">
        <v>41</v>
      </c>
      <c r="O739" s="93"/>
      <c r="P739" s="251">
        <f>O739*H739</f>
        <v>0</v>
      </c>
      <c r="Q739" s="251">
        <v>0</v>
      </c>
      <c r="R739" s="251">
        <f>Q739*H739</f>
        <v>0</v>
      </c>
      <c r="S739" s="251">
        <v>0</v>
      </c>
      <c r="T739" s="252">
        <f>S739*H739</f>
        <v>0</v>
      </c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R739" s="253" t="s">
        <v>324</v>
      </c>
      <c r="AT739" s="253" t="s">
        <v>163</v>
      </c>
      <c r="AU739" s="253" t="s">
        <v>137</v>
      </c>
      <c r="AY739" s="17" t="s">
        <v>159</v>
      </c>
      <c r="BE739" s="141">
        <f>IF(N739="základní",J739,0)</f>
        <v>0</v>
      </c>
      <c r="BF739" s="141">
        <f>IF(N739="snížená",J739,0)</f>
        <v>0</v>
      </c>
      <c r="BG739" s="141">
        <f>IF(N739="zákl. přenesená",J739,0)</f>
        <v>0</v>
      </c>
      <c r="BH739" s="141">
        <f>IF(N739="sníž. přenesená",J739,0)</f>
        <v>0</v>
      </c>
      <c r="BI739" s="141">
        <f>IF(N739="nulová",J739,0)</f>
        <v>0</v>
      </c>
      <c r="BJ739" s="17" t="s">
        <v>137</v>
      </c>
      <c r="BK739" s="141">
        <f>ROUND(I739*H739,2)</f>
        <v>0</v>
      </c>
      <c r="BL739" s="17" t="s">
        <v>324</v>
      </c>
      <c r="BM739" s="253" t="s">
        <v>863</v>
      </c>
    </row>
    <row r="740" s="2" customFormat="1" ht="16.5" customHeight="1">
      <c r="A740" s="40"/>
      <c r="B740" s="41"/>
      <c r="C740" s="241" t="s">
        <v>864</v>
      </c>
      <c r="D740" s="241" t="s">
        <v>163</v>
      </c>
      <c r="E740" s="242" t="s">
        <v>865</v>
      </c>
      <c r="F740" s="243" t="s">
        <v>866</v>
      </c>
      <c r="G740" s="244" t="s">
        <v>166</v>
      </c>
      <c r="H740" s="245">
        <v>12.720000000000001</v>
      </c>
      <c r="I740" s="246"/>
      <c r="J740" s="247">
        <f>ROUND(I740*H740,2)</f>
        <v>0</v>
      </c>
      <c r="K740" s="248"/>
      <c r="L740" s="43"/>
      <c r="M740" s="249" t="s">
        <v>1</v>
      </c>
      <c r="N740" s="250" t="s">
        <v>41</v>
      </c>
      <c r="O740" s="93"/>
      <c r="P740" s="251">
        <f>O740*H740</f>
        <v>0</v>
      </c>
      <c r="Q740" s="251">
        <v>0</v>
      </c>
      <c r="R740" s="251">
        <f>Q740*H740</f>
        <v>0</v>
      </c>
      <c r="S740" s="251">
        <v>0</v>
      </c>
      <c r="T740" s="252">
        <f>S740*H740</f>
        <v>0</v>
      </c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R740" s="253" t="s">
        <v>324</v>
      </c>
      <c r="AT740" s="253" t="s">
        <v>163</v>
      </c>
      <c r="AU740" s="253" t="s">
        <v>137</v>
      </c>
      <c r="AY740" s="17" t="s">
        <v>159</v>
      </c>
      <c r="BE740" s="141">
        <f>IF(N740="základní",J740,0)</f>
        <v>0</v>
      </c>
      <c r="BF740" s="141">
        <f>IF(N740="snížená",J740,0)</f>
        <v>0</v>
      </c>
      <c r="BG740" s="141">
        <f>IF(N740="zákl. přenesená",J740,0)</f>
        <v>0</v>
      </c>
      <c r="BH740" s="141">
        <f>IF(N740="sníž. přenesená",J740,0)</f>
        <v>0</v>
      </c>
      <c r="BI740" s="141">
        <f>IF(N740="nulová",J740,0)</f>
        <v>0</v>
      </c>
      <c r="BJ740" s="17" t="s">
        <v>137</v>
      </c>
      <c r="BK740" s="141">
        <f>ROUND(I740*H740,2)</f>
        <v>0</v>
      </c>
      <c r="BL740" s="17" t="s">
        <v>324</v>
      </c>
      <c r="BM740" s="253" t="s">
        <v>867</v>
      </c>
    </row>
    <row r="741" s="13" customFormat="1">
      <c r="A741" s="13"/>
      <c r="B741" s="254"/>
      <c r="C741" s="255"/>
      <c r="D741" s="256" t="s">
        <v>169</v>
      </c>
      <c r="E741" s="257" t="s">
        <v>1</v>
      </c>
      <c r="F741" s="258" t="s">
        <v>209</v>
      </c>
      <c r="G741" s="255"/>
      <c r="H741" s="257" t="s">
        <v>1</v>
      </c>
      <c r="I741" s="259"/>
      <c r="J741" s="255"/>
      <c r="K741" s="255"/>
      <c r="L741" s="260"/>
      <c r="M741" s="261"/>
      <c r="N741" s="262"/>
      <c r="O741" s="262"/>
      <c r="P741" s="262"/>
      <c r="Q741" s="262"/>
      <c r="R741" s="262"/>
      <c r="S741" s="262"/>
      <c r="T741" s="26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64" t="s">
        <v>169</v>
      </c>
      <c r="AU741" s="264" t="s">
        <v>137</v>
      </c>
      <c r="AV741" s="13" t="s">
        <v>82</v>
      </c>
      <c r="AW741" s="13" t="s">
        <v>30</v>
      </c>
      <c r="AX741" s="13" t="s">
        <v>75</v>
      </c>
      <c r="AY741" s="264" t="s">
        <v>159</v>
      </c>
    </row>
    <row r="742" s="14" customFormat="1">
      <c r="A742" s="14"/>
      <c r="B742" s="265"/>
      <c r="C742" s="266"/>
      <c r="D742" s="256" t="s">
        <v>169</v>
      </c>
      <c r="E742" s="267" t="s">
        <v>1</v>
      </c>
      <c r="F742" s="268" t="s">
        <v>827</v>
      </c>
      <c r="G742" s="266"/>
      <c r="H742" s="269">
        <v>4.3200000000000003</v>
      </c>
      <c r="I742" s="270"/>
      <c r="J742" s="266"/>
      <c r="K742" s="266"/>
      <c r="L742" s="271"/>
      <c r="M742" s="272"/>
      <c r="N742" s="273"/>
      <c r="O742" s="273"/>
      <c r="P742" s="273"/>
      <c r="Q742" s="273"/>
      <c r="R742" s="273"/>
      <c r="S742" s="273"/>
      <c r="T742" s="274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75" t="s">
        <v>169</v>
      </c>
      <c r="AU742" s="275" t="s">
        <v>137</v>
      </c>
      <c r="AV742" s="14" t="s">
        <v>137</v>
      </c>
      <c r="AW742" s="14" t="s">
        <v>30</v>
      </c>
      <c r="AX742" s="14" t="s">
        <v>75</v>
      </c>
      <c r="AY742" s="275" t="s">
        <v>159</v>
      </c>
    </row>
    <row r="743" s="13" customFormat="1">
      <c r="A743" s="13"/>
      <c r="B743" s="254"/>
      <c r="C743" s="255"/>
      <c r="D743" s="256" t="s">
        <v>169</v>
      </c>
      <c r="E743" s="257" t="s">
        <v>1</v>
      </c>
      <c r="F743" s="258" t="s">
        <v>205</v>
      </c>
      <c r="G743" s="255"/>
      <c r="H743" s="257" t="s">
        <v>1</v>
      </c>
      <c r="I743" s="259"/>
      <c r="J743" s="255"/>
      <c r="K743" s="255"/>
      <c r="L743" s="260"/>
      <c r="M743" s="261"/>
      <c r="N743" s="262"/>
      <c r="O743" s="262"/>
      <c r="P743" s="262"/>
      <c r="Q743" s="262"/>
      <c r="R743" s="262"/>
      <c r="S743" s="262"/>
      <c r="T743" s="26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64" t="s">
        <v>169</v>
      </c>
      <c r="AU743" s="264" t="s">
        <v>137</v>
      </c>
      <c r="AV743" s="13" t="s">
        <v>82</v>
      </c>
      <c r="AW743" s="13" t="s">
        <v>30</v>
      </c>
      <c r="AX743" s="13" t="s">
        <v>75</v>
      </c>
      <c r="AY743" s="264" t="s">
        <v>159</v>
      </c>
    </row>
    <row r="744" s="14" customFormat="1">
      <c r="A744" s="14"/>
      <c r="B744" s="265"/>
      <c r="C744" s="266"/>
      <c r="D744" s="256" t="s">
        <v>169</v>
      </c>
      <c r="E744" s="267" t="s">
        <v>1</v>
      </c>
      <c r="F744" s="268" t="s">
        <v>828</v>
      </c>
      <c r="G744" s="266"/>
      <c r="H744" s="269">
        <v>1.44</v>
      </c>
      <c r="I744" s="270"/>
      <c r="J744" s="266"/>
      <c r="K744" s="266"/>
      <c r="L744" s="271"/>
      <c r="M744" s="272"/>
      <c r="N744" s="273"/>
      <c r="O744" s="273"/>
      <c r="P744" s="273"/>
      <c r="Q744" s="273"/>
      <c r="R744" s="273"/>
      <c r="S744" s="273"/>
      <c r="T744" s="274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75" t="s">
        <v>169</v>
      </c>
      <c r="AU744" s="275" t="s">
        <v>137</v>
      </c>
      <c r="AV744" s="14" t="s">
        <v>137</v>
      </c>
      <c r="AW744" s="14" t="s">
        <v>30</v>
      </c>
      <c r="AX744" s="14" t="s">
        <v>75</v>
      </c>
      <c r="AY744" s="275" t="s">
        <v>159</v>
      </c>
    </row>
    <row r="745" s="13" customFormat="1">
      <c r="A745" s="13"/>
      <c r="B745" s="254"/>
      <c r="C745" s="255"/>
      <c r="D745" s="256" t="s">
        <v>169</v>
      </c>
      <c r="E745" s="257" t="s">
        <v>1</v>
      </c>
      <c r="F745" s="258" t="s">
        <v>207</v>
      </c>
      <c r="G745" s="255"/>
      <c r="H745" s="257" t="s">
        <v>1</v>
      </c>
      <c r="I745" s="259"/>
      <c r="J745" s="255"/>
      <c r="K745" s="255"/>
      <c r="L745" s="260"/>
      <c r="M745" s="261"/>
      <c r="N745" s="262"/>
      <c r="O745" s="262"/>
      <c r="P745" s="262"/>
      <c r="Q745" s="262"/>
      <c r="R745" s="262"/>
      <c r="S745" s="262"/>
      <c r="T745" s="26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64" t="s">
        <v>169</v>
      </c>
      <c r="AU745" s="264" t="s">
        <v>137</v>
      </c>
      <c r="AV745" s="13" t="s">
        <v>82</v>
      </c>
      <c r="AW745" s="13" t="s">
        <v>30</v>
      </c>
      <c r="AX745" s="13" t="s">
        <v>75</v>
      </c>
      <c r="AY745" s="264" t="s">
        <v>159</v>
      </c>
    </row>
    <row r="746" s="14" customFormat="1">
      <c r="A746" s="14"/>
      <c r="B746" s="265"/>
      <c r="C746" s="266"/>
      <c r="D746" s="256" t="s">
        <v>169</v>
      </c>
      <c r="E746" s="267" t="s">
        <v>1</v>
      </c>
      <c r="F746" s="268" t="s">
        <v>829</v>
      </c>
      <c r="G746" s="266"/>
      <c r="H746" s="269">
        <v>4.5599999999999996</v>
      </c>
      <c r="I746" s="270"/>
      <c r="J746" s="266"/>
      <c r="K746" s="266"/>
      <c r="L746" s="271"/>
      <c r="M746" s="272"/>
      <c r="N746" s="273"/>
      <c r="O746" s="273"/>
      <c r="P746" s="273"/>
      <c r="Q746" s="273"/>
      <c r="R746" s="273"/>
      <c r="S746" s="273"/>
      <c r="T746" s="274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75" t="s">
        <v>169</v>
      </c>
      <c r="AU746" s="275" t="s">
        <v>137</v>
      </c>
      <c r="AV746" s="14" t="s">
        <v>137</v>
      </c>
      <c r="AW746" s="14" t="s">
        <v>30</v>
      </c>
      <c r="AX746" s="14" t="s">
        <v>75</v>
      </c>
      <c r="AY746" s="275" t="s">
        <v>159</v>
      </c>
    </row>
    <row r="747" s="13" customFormat="1">
      <c r="A747" s="13"/>
      <c r="B747" s="254"/>
      <c r="C747" s="255"/>
      <c r="D747" s="256" t="s">
        <v>169</v>
      </c>
      <c r="E747" s="257" t="s">
        <v>1</v>
      </c>
      <c r="F747" s="258" t="s">
        <v>830</v>
      </c>
      <c r="G747" s="255"/>
      <c r="H747" s="257" t="s">
        <v>1</v>
      </c>
      <c r="I747" s="259"/>
      <c r="J747" s="255"/>
      <c r="K747" s="255"/>
      <c r="L747" s="260"/>
      <c r="M747" s="261"/>
      <c r="N747" s="262"/>
      <c r="O747" s="262"/>
      <c r="P747" s="262"/>
      <c r="Q747" s="262"/>
      <c r="R747" s="262"/>
      <c r="S747" s="262"/>
      <c r="T747" s="26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64" t="s">
        <v>169</v>
      </c>
      <c r="AU747" s="264" t="s">
        <v>137</v>
      </c>
      <c r="AV747" s="13" t="s">
        <v>82</v>
      </c>
      <c r="AW747" s="13" t="s">
        <v>30</v>
      </c>
      <c r="AX747" s="13" t="s">
        <v>75</v>
      </c>
      <c r="AY747" s="264" t="s">
        <v>159</v>
      </c>
    </row>
    <row r="748" s="14" customFormat="1">
      <c r="A748" s="14"/>
      <c r="B748" s="265"/>
      <c r="C748" s="266"/>
      <c r="D748" s="256" t="s">
        <v>169</v>
      </c>
      <c r="E748" s="267" t="s">
        <v>1</v>
      </c>
      <c r="F748" s="268" t="s">
        <v>831</v>
      </c>
      <c r="G748" s="266"/>
      <c r="H748" s="269">
        <v>2.3999999999999999</v>
      </c>
      <c r="I748" s="270"/>
      <c r="J748" s="266"/>
      <c r="K748" s="266"/>
      <c r="L748" s="271"/>
      <c r="M748" s="272"/>
      <c r="N748" s="273"/>
      <c r="O748" s="273"/>
      <c r="P748" s="273"/>
      <c r="Q748" s="273"/>
      <c r="R748" s="273"/>
      <c r="S748" s="273"/>
      <c r="T748" s="274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75" t="s">
        <v>169</v>
      </c>
      <c r="AU748" s="275" t="s">
        <v>137</v>
      </c>
      <c r="AV748" s="14" t="s">
        <v>137</v>
      </c>
      <c r="AW748" s="14" t="s">
        <v>30</v>
      </c>
      <c r="AX748" s="14" t="s">
        <v>75</v>
      </c>
      <c r="AY748" s="275" t="s">
        <v>159</v>
      </c>
    </row>
    <row r="749" s="15" customFormat="1">
      <c r="A749" s="15"/>
      <c r="B749" s="276"/>
      <c r="C749" s="277"/>
      <c r="D749" s="256" t="s">
        <v>169</v>
      </c>
      <c r="E749" s="278" t="s">
        <v>1</v>
      </c>
      <c r="F749" s="279" t="s">
        <v>187</v>
      </c>
      <c r="G749" s="277"/>
      <c r="H749" s="280">
        <v>12.720000000000001</v>
      </c>
      <c r="I749" s="281"/>
      <c r="J749" s="277"/>
      <c r="K749" s="277"/>
      <c r="L749" s="282"/>
      <c r="M749" s="283"/>
      <c r="N749" s="284"/>
      <c r="O749" s="284"/>
      <c r="P749" s="284"/>
      <c r="Q749" s="284"/>
      <c r="R749" s="284"/>
      <c r="S749" s="284"/>
      <c r="T749" s="285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86" t="s">
        <v>169</v>
      </c>
      <c r="AU749" s="286" t="s">
        <v>137</v>
      </c>
      <c r="AV749" s="15" t="s">
        <v>167</v>
      </c>
      <c r="AW749" s="15" t="s">
        <v>30</v>
      </c>
      <c r="AX749" s="15" t="s">
        <v>82</v>
      </c>
      <c r="AY749" s="286" t="s">
        <v>159</v>
      </c>
    </row>
    <row r="750" s="2" customFormat="1" ht="21.75" customHeight="1">
      <c r="A750" s="40"/>
      <c r="B750" s="41"/>
      <c r="C750" s="241" t="s">
        <v>868</v>
      </c>
      <c r="D750" s="241" t="s">
        <v>163</v>
      </c>
      <c r="E750" s="242" t="s">
        <v>869</v>
      </c>
      <c r="F750" s="243" t="s">
        <v>870</v>
      </c>
      <c r="G750" s="244" t="s">
        <v>166</v>
      </c>
      <c r="H750" s="245">
        <v>11.279999999999999</v>
      </c>
      <c r="I750" s="246"/>
      <c r="J750" s="247">
        <f>ROUND(I750*H750,2)</f>
        <v>0</v>
      </c>
      <c r="K750" s="248"/>
      <c r="L750" s="43"/>
      <c r="M750" s="249" t="s">
        <v>1</v>
      </c>
      <c r="N750" s="250" t="s">
        <v>41</v>
      </c>
      <c r="O750" s="93"/>
      <c r="P750" s="251">
        <f>O750*H750</f>
        <v>0</v>
      </c>
      <c r="Q750" s="251">
        <v>0</v>
      </c>
      <c r="R750" s="251">
        <f>Q750*H750</f>
        <v>0</v>
      </c>
      <c r="S750" s="251">
        <v>0</v>
      </c>
      <c r="T750" s="252">
        <f>S750*H750</f>
        <v>0</v>
      </c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R750" s="253" t="s">
        <v>324</v>
      </c>
      <c r="AT750" s="253" t="s">
        <v>163</v>
      </c>
      <c r="AU750" s="253" t="s">
        <v>137</v>
      </c>
      <c r="AY750" s="17" t="s">
        <v>159</v>
      </c>
      <c r="BE750" s="141">
        <f>IF(N750="základní",J750,0)</f>
        <v>0</v>
      </c>
      <c r="BF750" s="141">
        <f>IF(N750="snížená",J750,0)</f>
        <v>0</v>
      </c>
      <c r="BG750" s="141">
        <f>IF(N750="zákl. přenesená",J750,0)</f>
        <v>0</v>
      </c>
      <c r="BH750" s="141">
        <f>IF(N750="sníž. přenesená",J750,0)</f>
        <v>0</v>
      </c>
      <c r="BI750" s="141">
        <f>IF(N750="nulová",J750,0)</f>
        <v>0</v>
      </c>
      <c r="BJ750" s="17" t="s">
        <v>137</v>
      </c>
      <c r="BK750" s="141">
        <f>ROUND(I750*H750,2)</f>
        <v>0</v>
      </c>
      <c r="BL750" s="17" t="s">
        <v>324</v>
      </c>
      <c r="BM750" s="253" t="s">
        <v>871</v>
      </c>
    </row>
    <row r="751" s="13" customFormat="1">
      <c r="A751" s="13"/>
      <c r="B751" s="254"/>
      <c r="C751" s="255"/>
      <c r="D751" s="256" t="s">
        <v>169</v>
      </c>
      <c r="E751" s="257" t="s">
        <v>1</v>
      </c>
      <c r="F751" s="258" t="s">
        <v>209</v>
      </c>
      <c r="G751" s="255"/>
      <c r="H751" s="257" t="s">
        <v>1</v>
      </c>
      <c r="I751" s="259"/>
      <c r="J751" s="255"/>
      <c r="K751" s="255"/>
      <c r="L751" s="260"/>
      <c r="M751" s="261"/>
      <c r="N751" s="262"/>
      <c r="O751" s="262"/>
      <c r="P751" s="262"/>
      <c r="Q751" s="262"/>
      <c r="R751" s="262"/>
      <c r="S751" s="262"/>
      <c r="T751" s="26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64" t="s">
        <v>169</v>
      </c>
      <c r="AU751" s="264" t="s">
        <v>137</v>
      </c>
      <c r="AV751" s="13" t="s">
        <v>82</v>
      </c>
      <c r="AW751" s="13" t="s">
        <v>30</v>
      </c>
      <c r="AX751" s="13" t="s">
        <v>75</v>
      </c>
      <c r="AY751" s="264" t="s">
        <v>159</v>
      </c>
    </row>
    <row r="752" s="14" customFormat="1">
      <c r="A752" s="14"/>
      <c r="B752" s="265"/>
      <c r="C752" s="266"/>
      <c r="D752" s="256" t="s">
        <v>169</v>
      </c>
      <c r="E752" s="267" t="s">
        <v>1</v>
      </c>
      <c r="F752" s="268" t="s">
        <v>827</v>
      </c>
      <c r="G752" s="266"/>
      <c r="H752" s="269">
        <v>4.3200000000000003</v>
      </c>
      <c r="I752" s="270"/>
      <c r="J752" s="266"/>
      <c r="K752" s="266"/>
      <c r="L752" s="271"/>
      <c r="M752" s="272"/>
      <c r="N752" s="273"/>
      <c r="O752" s="273"/>
      <c r="P752" s="273"/>
      <c r="Q752" s="273"/>
      <c r="R752" s="273"/>
      <c r="S752" s="273"/>
      <c r="T752" s="274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75" t="s">
        <v>169</v>
      </c>
      <c r="AU752" s="275" t="s">
        <v>137</v>
      </c>
      <c r="AV752" s="14" t="s">
        <v>137</v>
      </c>
      <c r="AW752" s="14" t="s">
        <v>30</v>
      </c>
      <c r="AX752" s="14" t="s">
        <v>75</v>
      </c>
      <c r="AY752" s="275" t="s">
        <v>159</v>
      </c>
    </row>
    <row r="753" s="13" customFormat="1">
      <c r="A753" s="13"/>
      <c r="B753" s="254"/>
      <c r="C753" s="255"/>
      <c r="D753" s="256" t="s">
        <v>169</v>
      </c>
      <c r="E753" s="257" t="s">
        <v>1</v>
      </c>
      <c r="F753" s="258" t="s">
        <v>207</v>
      </c>
      <c r="G753" s="255"/>
      <c r="H753" s="257" t="s">
        <v>1</v>
      </c>
      <c r="I753" s="259"/>
      <c r="J753" s="255"/>
      <c r="K753" s="255"/>
      <c r="L753" s="260"/>
      <c r="M753" s="261"/>
      <c r="N753" s="262"/>
      <c r="O753" s="262"/>
      <c r="P753" s="262"/>
      <c r="Q753" s="262"/>
      <c r="R753" s="262"/>
      <c r="S753" s="262"/>
      <c r="T753" s="26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64" t="s">
        <v>169</v>
      </c>
      <c r="AU753" s="264" t="s">
        <v>137</v>
      </c>
      <c r="AV753" s="13" t="s">
        <v>82</v>
      </c>
      <c r="AW753" s="13" t="s">
        <v>30</v>
      </c>
      <c r="AX753" s="13" t="s">
        <v>75</v>
      </c>
      <c r="AY753" s="264" t="s">
        <v>159</v>
      </c>
    </row>
    <row r="754" s="14" customFormat="1">
      <c r="A754" s="14"/>
      <c r="B754" s="265"/>
      <c r="C754" s="266"/>
      <c r="D754" s="256" t="s">
        <v>169</v>
      </c>
      <c r="E754" s="267" t="s">
        <v>1</v>
      </c>
      <c r="F754" s="268" t="s">
        <v>829</v>
      </c>
      <c r="G754" s="266"/>
      <c r="H754" s="269">
        <v>4.5599999999999996</v>
      </c>
      <c r="I754" s="270"/>
      <c r="J754" s="266"/>
      <c r="K754" s="266"/>
      <c r="L754" s="271"/>
      <c r="M754" s="272"/>
      <c r="N754" s="273"/>
      <c r="O754" s="273"/>
      <c r="P754" s="273"/>
      <c r="Q754" s="273"/>
      <c r="R754" s="273"/>
      <c r="S754" s="273"/>
      <c r="T754" s="274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75" t="s">
        <v>169</v>
      </c>
      <c r="AU754" s="275" t="s">
        <v>137</v>
      </c>
      <c r="AV754" s="14" t="s">
        <v>137</v>
      </c>
      <c r="AW754" s="14" t="s">
        <v>30</v>
      </c>
      <c r="AX754" s="14" t="s">
        <v>75</v>
      </c>
      <c r="AY754" s="275" t="s">
        <v>159</v>
      </c>
    </row>
    <row r="755" s="13" customFormat="1">
      <c r="A755" s="13"/>
      <c r="B755" s="254"/>
      <c r="C755" s="255"/>
      <c r="D755" s="256" t="s">
        <v>169</v>
      </c>
      <c r="E755" s="257" t="s">
        <v>1</v>
      </c>
      <c r="F755" s="258" t="s">
        <v>830</v>
      </c>
      <c r="G755" s="255"/>
      <c r="H755" s="257" t="s">
        <v>1</v>
      </c>
      <c r="I755" s="259"/>
      <c r="J755" s="255"/>
      <c r="K755" s="255"/>
      <c r="L755" s="260"/>
      <c r="M755" s="261"/>
      <c r="N755" s="262"/>
      <c r="O755" s="262"/>
      <c r="P755" s="262"/>
      <c r="Q755" s="262"/>
      <c r="R755" s="262"/>
      <c r="S755" s="262"/>
      <c r="T755" s="26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64" t="s">
        <v>169</v>
      </c>
      <c r="AU755" s="264" t="s">
        <v>137</v>
      </c>
      <c r="AV755" s="13" t="s">
        <v>82</v>
      </c>
      <c r="AW755" s="13" t="s">
        <v>30</v>
      </c>
      <c r="AX755" s="13" t="s">
        <v>75</v>
      </c>
      <c r="AY755" s="264" t="s">
        <v>159</v>
      </c>
    </row>
    <row r="756" s="14" customFormat="1">
      <c r="A756" s="14"/>
      <c r="B756" s="265"/>
      <c r="C756" s="266"/>
      <c r="D756" s="256" t="s">
        <v>169</v>
      </c>
      <c r="E756" s="267" t="s">
        <v>1</v>
      </c>
      <c r="F756" s="268" t="s">
        <v>831</v>
      </c>
      <c r="G756" s="266"/>
      <c r="H756" s="269">
        <v>2.3999999999999999</v>
      </c>
      <c r="I756" s="270"/>
      <c r="J756" s="266"/>
      <c r="K756" s="266"/>
      <c r="L756" s="271"/>
      <c r="M756" s="272"/>
      <c r="N756" s="273"/>
      <c r="O756" s="273"/>
      <c r="P756" s="273"/>
      <c r="Q756" s="273"/>
      <c r="R756" s="273"/>
      <c r="S756" s="273"/>
      <c r="T756" s="274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75" t="s">
        <v>169</v>
      </c>
      <c r="AU756" s="275" t="s">
        <v>137</v>
      </c>
      <c r="AV756" s="14" t="s">
        <v>137</v>
      </c>
      <c r="AW756" s="14" t="s">
        <v>30</v>
      </c>
      <c r="AX756" s="14" t="s">
        <v>75</v>
      </c>
      <c r="AY756" s="275" t="s">
        <v>159</v>
      </c>
    </row>
    <row r="757" s="15" customFormat="1">
      <c r="A757" s="15"/>
      <c r="B757" s="276"/>
      <c r="C757" s="277"/>
      <c r="D757" s="256" t="s">
        <v>169</v>
      </c>
      <c r="E757" s="278" t="s">
        <v>1</v>
      </c>
      <c r="F757" s="279" t="s">
        <v>187</v>
      </c>
      <c r="G757" s="277"/>
      <c r="H757" s="280">
        <v>11.279999999999999</v>
      </c>
      <c r="I757" s="281"/>
      <c r="J757" s="277"/>
      <c r="K757" s="277"/>
      <c r="L757" s="282"/>
      <c r="M757" s="283"/>
      <c r="N757" s="284"/>
      <c r="O757" s="284"/>
      <c r="P757" s="284"/>
      <c r="Q757" s="284"/>
      <c r="R757" s="284"/>
      <c r="S757" s="284"/>
      <c r="T757" s="285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86" t="s">
        <v>169</v>
      </c>
      <c r="AU757" s="286" t="s">
        <v>137</v>
      </c>
      <c r="AV757" s="15" t="s">
        <v>167</v>
      </c>
      <c r="AW757" s="15" t="s">
        <v>30</v>
      </c>
      <c r="AX757" s="15" t="s">
        <v>82</v>
      </c>
      <c r="AY757" s="286" t="s">
        <v>159</v>
      </c>
    </row>
    <row r="758" s="2" customFormat="1" ht="16.5" customHeight="1">
      <c r="A758" s="40"/>
      <c r="B758" s="41"/>
      <c r="C758" s="241" t="s">
        <v>872</v>
      </c>
      <c r="D758" s="241" t="s">
        <v>163</v>
      </c>
      <c r="E758" s="242" t="s">
        <v>873</v>
      </c>
      <c r="F758" s="243" t="s">
        <v>874</v>
      </c>
      <c r="G758" s="244" t="s">
        <v>166</v>
      </c>
      <c r="H758" s="245">
        <v>12.720000000000001</v>
      </c>
      <c r="I758" s="246"/>
      <c r="J758" s="247">
        <f>ROUND(I758*H758,2)</f>
        <v>0</v>
      </c>
      <c r="K758" s="248"/>
      <c r="L758" s="43"/>
      <c r="M758" s="249" t="s">
        <v>1</v>
      </c>
      <c r="N758" s="250" t="s">
        <v>41</v>
      </c>
      <c r="O758" s="93"/>
      <c r="P758" s="251">
        <f>O758*H758</f>
        <v>0</v>
      </c>
      <c r="Q758" s="251">
        <v>0</v>
      </c>
      <c r="R758" s="251">
        <f>Q758*H758</f>
        <v>0</v>
      </c>
      <c r="S758" s="251">
        <v>0</v>
      </c>
      <c r="T758" s="252">
        <f>S758*H758</f>
        <v>0</v>
      </c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R758" s="253" t="s">
        <v>324</v>
      </c>
      <c r="AT758" s="253" t="s">
        <v>163</v>
      </c>
      <c r="AU758" s="253" t="s">
        <v>137</v>
      </c>
      <c r="AY758" s="17" t="s">
        <v>159</v>
      </c>
      <c r="BE758" s="141">
        <f>IF(N758="základní",J758,0)</f>
        <v>0</v>
      </c>
      <c r="BF758" s="141">
        <f>IF(N758="snížená",J758,0)</f>
        <v>0</v>
      </c>
      <c r="BG758" s="141">
        <f>IF(N758="zákl. přenesená",J758,0)</f>
        <v>0</v>
      </c>
      <c r="BH758" s="141">
        <f>IF(N758="sníž. přenesená",J758,0)</f>
        <v>0</v>
      </c>
      <c r="BI758" s="141">
        <f>IF(N758="nulová",J758,0)</f>
        <v>0</v>
      </c>
      <c r="BJ758" s="17" t="s">
        <v>137</v>
      </c>
      <c r="BK758" s="141">
        <f>ROUND(I758*H758,2)</f>
        <v>0</v>
      </c>
      <c r="BL758" s="17" t="s">
        <v>324</v>
      </c>
      <c r="BM758" s="253" t="s">
        <v>875</v>
      </c>
    </row>
    <row r="759" s="13" customFormat="1">
      <c r="A759" s="13"/>
      <c r="B759" s="254"/>
      <c r="C759" s="255"/>
      <c r="D759" s="256" t="s">
        <v>169</v>
      </c>
      <c r="E759" s="257" t="s">
        <v>1</v>
      </c>
      <c r="F759" s="258" t="s">
        <v>209</v>
      </c>
      <c r="G759" s="255"/>
      <c r="H759" s="257" t="s">
        <v>1</v>
      </c>
      <c r="I759" s="259"/>
      <c r="J759" s="255"/>
      <c r="K759" s="255"/>
      <c r="L759" s="260"/>
      <c r="M759" s="261"/>
      <c r="N759" s="262"/>
      <c r="O759" s="262"/>
      <c r="P759" s="262"/>
      <c r="Q759" s="262"/>
      <c r="R759" s="262"/>
      <c r="S759" s="262"/>
      <c r="T759" s="26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64" t="s">
        <v>169</v>
      </c>
      <c r="AU759" s="264" t="s">
        <v>137</v>
      </c>
      <c r="AV759" s="13" t="s">
        <v>82</v>
      </c>
      <c r="AW759" s="13" t="s">
        <v>30</v>
      </c>
      <c r="AX759" s="13" t="s">
        <v>75</v>
      </c>
      <c r="AY759" s="264" t="s">
        <v>159</v>
      </c>
    </row>
    <row r="760" s="14" customFormat="1">
      <c r="A760" s="14"/>
      <c r="B760" s="265"/>
      <c r="C760" s="266"/>
      <c r="D760" s="256" t="s">
        <v>169</v>
      </c>
      <c r="E760" s="267" t="s">
        <v>1</v>
      </c>
      <c r="F760" s="268" t="s">
        <v>827</v>
      </c>
      <c r="G760" s="266"/>
      <c r="H760" s="269">
        <v>4.3200000000000003</v>
      </c>
      <c r="I760" s="270"/>
      <c r="J760" s="266"/>
      <c r="K760" s="266"/>
      <c r="L760" s="271"/>
      <c r="M760" s="272"/>
      <c r="N760" s="273"/>
      <c r="O760" s="273"/>
      <c r="P760" s="273"/>
      <c r="Q760" s="273"/>
      <c r="R760" s="273"/>
      <c r="S760" s="273"/>
      <c r="T760" s="274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75" t="s">
        <v>169</v>
      </c>
      <c r="AU760" s="275" t="s">
        <v>137</v>
      </c>
      <c r="AV760" s="14" t="s">
        <v>137</v>
      </c>
      <c r="AW760" s="14" t="s">
        <v>30</v>
      </c>
      <c r="AX760" s="14" t="s">
        <v>75</v>
      </c>
      <c r="AY760" s="275" t="s">
        <v>159</v>
      </c>
    </row>
    <row r="761" s="13" customFormat="1">
      <c r="A761" s="13"/>
      <c r="B761" s="254"/>
      <c r="C761" s="255"/>
      <c r="D761" s="256" t="s">
        <v>169</v>
      </c>
      <c r="E761" s="257" t="s">
        <v>1</v>
      </c>
      <c r="F761" s="258" t="s">
        <v>205</v>
      </c>
      <c r="G761" s="255"/>
      <c r="H761" s="257" t="s">
        <v>1</v>
      </c>
      <c r="I761" s="259"/>
      <c r="J761" s="255"/>
      <c r="K761" s="255"/>
      <c r="L761" s="260"/>
      <c r="M761" s="261"/>
      <c r="N761" s="262"/>
      <c r="O761" s="262"/>
      <c r="P761" s="262"/>
      <c r="Q761" s="262"/>
      <c r="R761" s="262"/>
      <c r="S761" s="262"/>
      <c r="T761" s="26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64" t="s">
        <v>169</v>
      </c>
      <c r="AU761" s="264" t="s">
        <v>137</v>
      </c>
      <c r="AV761" s="13" t="s">
        <v>82</v>
      </c>
      <c r="AW761" s="13" t="s">
        <v>30</v>
      </c>
      <c r="AX761" s="13" t="s">
        <v>75</v>
      </c>
      <c r="AY761" s="264" t="s">
        <v>159</v>
      </c>
    </row>
    <row r="762" s="14" customFormat="1">
      <c r="A762" s="14"/>
      <c r="B762" s="265"/>
      <c r="C762" s="266"/>
      <c r="D762" s="256" t="s">
        <v>169</v>
      </c>
      <c r="E762" s="267" t="s">
        <v>1</v>
      </c>
      <c r="F762" s="268" t="s">
        <v>828</v>
      </c>
      <c r="G762" s="266"/>
      <c r="H762" s="269">
        <v>1.44</v>
      </c>
      <c r="I762" s="270"/>
      <c r="J762" s="266"/>
      <c r="K762" s="266"/>
      <c r="L762" s="271"/>
      <c r="M762" s="272"/>
      <c r="N762" s="273"/>
      <c r="O762" s="273"/>
      <c r="P762" s="273"/>
      <c r="Q762" s="273"/>
      <c r="R762" s="273"/>
      <c r="S762" s="273"/>
      <c r="T762" s="274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75" t="s">
        <v>169</v>
      </c>
      <c r="AU762" s="275" t="s">
        <v>137</v>
      </c>
      <c r="AV762" s="14" t="s">
        <v>137</v>
      </c>
      <c r="AW762" s="14" t="s">
        <v>30</v>
      </c>
      <c r="AX762" s="14" t="s">
        <v>75</v>
      </c>
      <c r="AY762" s="275" t="s">
        <v>159</v>
      </c>
    </row>
    <row r="763" s="13" customFormat="1">
      <c r="A763" s="13"/>
      <c r="B763" s="254"/>
      <c r="C763" s="255"/>
      <c r="D763" s="256" t="s">
        <v>169</v>
      </c>
      <c r="E763" s="257" t="s">
        <v>1</v>
      </c>
      <c r="F763" s="258" t="s">
        <v>207</v>
      </c>
      <c r="G763" s="255"/>
      <c r="H763" s="257" t="s">
        <v>1</v>
      </c>
      <c r="I763" s="259"/>
      <c r="J763" s="255"/>
      <c r="K763" s="255"/>
      <c r="L763" s="260"/>
      <c r="M763" s="261"/>
      <c r="N763" s="262"/>
      <c r="O763" s="262"/>
      <c r="P763" s="262"/>
      <c r="Q763" s="262"/>
      <c r="R763" s="262"/>
      <c r="S763" s="262"/>
      <c r="T763" s="26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64" t="s">
        <v>169</v>
      </c>
      <c r="AU763" s="264" t="s">
        <v>137</v>
      </c>
      <c r="AV763" s="13" t="s">
        <v>82</v>
      </c>
      <c r="AW763" s="13" t="s">
        <v>30</v>
      </c>
      <c r="AX763" s="13" t="s">
        <v>75</v>
      </c>
      <c r="AY763" s="264" t="s">
        <v>159</v>
      </c>
    </row>
    <row r="764" s="14" customFormat="1">
      <c r="A764" s="14"/>
      <c r="B764" s="265"/>
      <c r="C764" s="266"/>
      <c r="D764" s="256" t="s">
        <v>169</v>
      </c>
      <c r="E764" s="267" t="s">
        <v>1</v>
      </c>
      <c r="F764" s="268" t="s">
        <v>829</v>
      </c>
      <c r="G764" s="266"/>
      <c r="H764" s="269">
        <v>4.5599999999999996</v>
      </c>
      <c r="I764" s="270"/>
      <c r="J764" s="266"/>
      <c r="K764" s="266"/>
      <c r="L764" s="271"/>
      <c r="M764" s="272"/>
      <c r="N764" s="273"/>
      <c r="O764" s="273"/>
      <c r="P764" s="273"/>
      <c r="Q764" s="273"/>
      <c r="R764" s="273"/>
      <c r="S764" s="273"/>
      <c r="T764" s="274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75" t="s">
        <v>169</v>
      </c>
      <c r="AU764" s="275" t="s">
        <v>137</v>
      </c>
      <c r="AV764" s="14" t="s">
        <v>137</v>
      </c>
      <c r="AW764" s="14" t="s">
        <v>30</v>
      </c>
      <c r="AX764" s="14" t="s">
        <v>75</v>
      </c>
      <c r="AY764" s="275" t="s">
        <v>159</v>
      </c>
    </row>
    <row r="765" s="13" customFormat="1">
      <c r="A765" s="13"/>
      <c r="B765" s="254"/>
      <c r="C765" s="255"/>
      <c r="D765" s="256" t="s">
        <v>169</v>
      </c>
      <c r="E765" s="257" t="s">
        <v>1</v>
      </c>
      <c r="F765" s="258" t="s">
        <v>830</v>
      </c>
      <c r="G765" s="255"/>
      <c r="H765" s="257" t="s">
        <v>1</v>
      </c>
      <c r="I765" s="259"/>
      <c r="J765" s="255"/>
      <c r="K765" s="255"/>
      <c r="L765" s="260"/>
      <c r="M765" s="261"/>
      <c r="N765" s="262"/>
      <c r="O765" s="262"/>
      <c r="P765" s="262"/>
      <c r="Q765" s="262"/>
      <c r="R765" s="262"/>
      <c r="S765" s="262"/>
      <c r="T765" s="26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64" t="s">
        <v>169</v>
      </c>
      <c r="AU765" s="264" t="s">
        <v>137</v>
      </c>
      <c r="AV765" s="13" t="s">
        <v>82</v>
      </c>
      <c r="AW765" s="13" t="s">
        <v>30</v>
      </c>
      <c r="AX765" s="13" t="s">
        <v>75</v>
      </c>
      <c r="AY765" s="264" t="s">
        <v>159</v>
      </c>
    </row>
    <row r="766" s="14" customFormat="1">
      <c r="A766" s="14"/>
      <c r="B766" s="265"/>
      <c r="C766" s="266"/>
      <c r="D766" s="256" t="s">
        <v>169</v>
      </c>
      <c r="E766" s="267" t="s">
        <v>1</v>
      </c>
      <c r="F766" s="268" t="s">
        <v>831</v>
      </c>
      <c r="G766" s="266"/>
      <c r="H766" s="269">
        <v>2.3999999999999999</v>
      </c>
      <c r="I766" s="270"/>
      <c r="J766" s="266"/>
      <c r="K766" s="266"/>
      <c r="L766" s="271"/>
      <c r="M766" s="272"/>
      <c r="N766" s="273"/>
      <c r="O766" s="273"/>
      <c r="P766" s="273"/>
      <c r="Q766" s="273"/>
      <c r="R766" s="273"/>
      <c r="S766" s="273"/>
      <c r="T766" s="274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75" t="s">
        <v>169</v>
      </c>
      <c r="AU766" s="275" t="s">
        <v>137</v>
      </c>
      <c r="AV766" s="14" t="s">
        <v>137</v>
      </c>
      <c r="AW766" s="14" t="s">
        <v>30</v>
      </c>
      <c r="AX766" s="14" t="s">
        <v>75</v>
      </c>
      <c r="AY766" s="275" t="s">
        <v>159</v>
      </c>
    </row>
    <row r="767" s="15" customFormat="1">
      <c r="A767" s="15"/>
      <c r="B767" s="276"/>
      <c r="C767" s="277"/>
      <c r="D767" s="256" t="s">
        <v>169</v>
      </c>
      <c r="E767" s="278" t="s">
        <v>1</v>
      </c>
      <c r="F767" s="279" t="s">
        <v>187</v>
      </c>
      <c r="G767" s="277"/>
      <c r="H767" s="280">
        <v>12.720000000000001</v>
      </c>
      <c r="I767" s="281"/>
      <c r="J767" s="277"/>
      <c r="K767" s="277"/>
      <c r="L767" s="282"/>
      <c r="M767" s="283"/>
      <c r="N767" s="284"/>
      <c r="O767" s="284"/>
      <c r="P767" s="284"/>
      <c r="Q767" s="284"/>
      <c r="R767" s="284"/>
      <c r="S767" s="284"/>
      <c r="T767" s="285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86" t="s">
        <v>169</v>
      </c>
      <c r="AU767" s="286" t="s">
        <v>137</v>
      </c>
      <c r="AV767" s="15" t="s">
        <v>167</v>
      </c>
      <c r="AW767" s="15" t="s">
        <v>30</v>
      </c>
      <c r="AX767" s="15" t="s">
        <v>82</v>
      </c>
      <c r="AY767" s="286" t="s">
        <v>159</v>
      </c>
    </row>
    <row r="768" s="2" customFormat="1" ht="21.75" customHeight="1">
      <c r="A768" s="40"/>
      <c r="B768" s="41"/>
      <c r="C768" s="241" t="s">
        <v>876</v>
      </c>
      <c r="D768" s="241" t="s">
        <v>163</v>
      </c>
      <c r="E768" s="242" t="s">
        <v>877</v>
      </c>
      <c r="F768" s="243" t="s">
        <v>878</v>
      </c>
      <c r="G768" s="244" t="s">
        <v>396</v>
      </c>
      <c r="H768" s="245">
        <v>0.024</v>
      </c>
      <c r="I768" s="246"/>
      <c r="J768" s="247">
        <f>ROUND(I768*H768,2)</f>
        <v>0</v>
      </c>
      <c r="K768" s="248"/>
      <c r="L768" s="43"/>
      <c r="M768" s="249" t="s">
        <v>1</v>
      </c>
      <c r="N768" s="250" t="s">
        <v>41</v>
      </c>
      <c r="O768" s="93"/>
      <c r="P768" s="251">
        <f>O768*H768</f>
        <v>0</v>
      </c>
      <c r="Q768" s="251">
        <v>0</v>
      </c>
      <c r="R768" s="251">
        <f>Q768*H768</f>
        <v>0</v>
      </c>
      <c r="S768" s="251">
        <v>0</v>
      </c>
      <c r="T768" s="252">
        <f>S768*H768</f>
        <v>0</v>
      </c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R768" s="253" t="s">
        <v>324</v>
      </c>
      <c r="AT768" s="253" t="s">
        <v>163</v>
      </c>
      <c r="AU768" s="253" t="s">
        <v>137</v>
      </c>
      <c r="AY768" s="17" t="s">
        <v>159</v>
      </c>
      <c r="BE768" s="141">
        <f>IF(N768="základní",J768,0)</f>
        <v>0</v>
      </c>
      <c r="BF768" s="141">
        <f>IF(N768="snížená",J768,0)</f>
        <v>0</v>
      </c>
      <c r="BG768" s="141">
        <f>IF(N768="zákl. přenesená",J768,0)</f>
        <v>0</v>
      </c>
      <c r="BH768" s="141">
        <f>IF(N768="sníž. přenesená",J768,0)</f>
        <v>0</v>
      </c>
      <c r="BI768" s="141">
        <f>IF(N768="nulová",J768,0)</f>
        <v>0</v>
      </c>
      <c r="BJ768" s="17" t="s">
        <v>137</v>
      </c>
      <c r="BK768" s="141">
        <f>ROUND(I768*H768,2)</f>
        <v>0</v>
      </c>
      <c r="BL768" s="17" t="s">
        <v>324</v>
      </c>
      <c r="BM768" s="253" t="s">
        <v>879</v>
      </c>
    </row>
    <row r="769" s="2" customFormat="1" ht="21.75" customHeight="1">
      <c r="A769" s="40"/>
      <c r="B769" s="41"/>
      <c r="C769" s="241" t="s">
        <v>880</v>
      </c>
      <c r="D769" s="241" t="s">
        <v>163</v>
      </c>
      <c r="E769" s="242" t="s">
        <v>881</v>
      </c>
      <c r="F769" s="243" t="s">
        <v>882</v>
      </c>
      <c r="G769" s="244" t="s">
        <v>396</v>
      </c>
      <c r="H769" s="245">
        <v>0.024</v>
      </c>
      <c r="I769" s="246"/>
      <c r="J769" s="247">
        <f>ROUND(I769*H769,2)</f>
        <v>0</v>
      </c>
      <c r="K769" s="248"/>
      <c r="L769" s="43"/>
      <c r="M769" s="249" t="s">
        <v>1</v>
      </c>
      <c r="N769" s="250" t="s">
        <v>41</v>
      </c>
      <c r="O769" s="93"/>
      <c r="P769" s="251">
        <f>O769*H769</f>
        <v>0</v>
      </c>
      <c r="Q769" s="251">
        <v>0</v>
      </c>
      <c r="R769" s="251">
        <f>Q769*H769</f>
        <v>0</v>
      </c>
      <c r="S769" s="251">
        <v>0</v>
      </c>
      <c r="T769" s="252">
        <f>S769*H769</f>
        <v>0</v>
      </c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R769" s="253" t="s">
        <v>324</v>
      </c>
      <c r="AT769" s="253" t="s">
        <v>163</v>
      </c>
      <c r="AU769" s="253" t="s">
        <v>137</v>
      </c>
      <c r="AY769" s="17" t="s">
        <v>159</v>
      </c>
      <c r="BE769" s="141">
        <f>IF(N769="základní",J769,0)</f>
        <v>0</v>
      </c>
      <c r="BF769" s="141">
        <f>IF(N769="snížená",J769,0)</f>
        <v>0</v>
      </c>
      <c r="BG769" s="141">
        <f>IF(N769="zákl. přenesená",J769,0)</f>
        <v>0</v>
      </c>
      <c r="BH769" s="141">
        <f>IF(N769="sníž. přenesená",J769,0)</f>
        <v>0</v>
      </c>
      <c r="BI769" s="141">
        <f>IF(N769="nulová",J769,0)</f>
        <v>0</v>
      </c>
      <c r="BJ769" s="17" t="s">
        <v>137</v>
      </c>
      <c r="BK769" s="141">
        <f>ROUND(I769*H769,2)</f>
        <v>0</v>
      </c>
      <c r="BL769" s="17" t="s">
        <v>324</v>
      </c>
      <c r="BM769" s="253" t="s">
        <v>883</v>
      </c>
    </row>
    <row r="770" s="12" customFormat="1" ht="22.8" customHeight="1">
      <c r="A770" s="12"/>
      <c r="B770" s="225"/>
      <c r="C770" s="226"/>
      <c r="D770" s="227" t="s">
        <v>74</v>
      </c>
      <c r="E770" s="239" t="s">
        <v>884</v>
      </c>
      <c r="F770" s="239" t="s">
        <v>885</v>
      </c>
      <c r="G770" s="226"/>
      <c r="H770" s="226"/>
      <c r="I770" s="229"/>
      <c r="J770" s="240">
        <f>BK770</f>
        <v>0</v>
      </c>
      <c r="K770" s="226"/>
      <c r="L770" s="231"/>
      <c r="M770" s="232"/>
      <c r="N770" s="233"/>
      <c r="O770" s="233"/>
      <c r="P770" s="234">
        <f>SUM(P771:P954)</f>
        <v>0</v>
      </c>
      <c r="Q770" s="233"/>
      <c r="R770" s="234">
        <f>SUM(R771:R954)</f>
        <v>0.039671999999999999</v>
      </c>
      <c r="S770" s="233"/>
      <c r="T770" s="235">
        <f>SUM(T771:T954)</f>
        <v>0.029559999999999999</v>
      </c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R770" s="236" t="s">
        <v>137</v>
      </c>
      <c r="AT770" s="237" t="s">
        <v>74</v>
      </c>
      <c r="AU770" s="237" t="s">
        <v>82</v>
      </c>
      <c r="AY770" s="236" t="s">
        <v>159</v>
      </c>
      <c r="BK770" s="238">
        <f>SUM(BK771:BK954)</f>
        <v>0</v>
      </c>
    </row>
    <row r="771" s="2" customFormat="1" ht="16.5" customHeight="1">
      <c r="A771" s="40"/>
      <c r="B771" s="41"/>
      <c r="C771" s="241" t="s">
        <v>886</v>
      </c>
      <c r="D771" s="241" t="s">
        <v>163</v>
      </c>
      <c r="E771" s="242" t="s">
        <v>887</v>
      </c>
      <c r="F771" s="243" t="s">
        <v>888</v>
      </c>
      <c r="G771" s="244" t="s">
        <v>889</v>
      </c>
      <c r="H771" s="245">
        <v>1</v>
      </c>
      <c r="I771" s="246"/>
      <c r="J771" s="247">
        <f>ROUND(I771*H771,2)</f>
        <v>0</v>
      </c>
      <c r="K771" s="248"/>
      <c r="L771" s="43"/>
      <c r="M771" s="249" t="s">
        <v>1</v>
      </c>
      <c r="N771" s="250" t="s">
        <v>41</v>
      </c>
      <c r="O771" s="93"/>
      <c r="P771" s="251">
        <f>O771*H771</f>
        <v>0</v>
      </c>
      <c r="Q771" s="251">
        <v>0</v>
      </c>
      <c r="R771" s="251">
        <f>Q771*H771</f>
        <v>0</v>
      </c>
      <c r="S771" s="251">
        <v>0</v>
      </c>
      <c r="T771" s="252">
        <f>S771*H771</f>
        <v>0</v>
      </c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R771" s="253" t="s">
        <v>324</v>
      </c>
      <c r="AT771" s="253" t="s">
        <v>163</v>
      </c>
      <c r="AU771" s="253" t="s">
        <v>137</v>
      </c>
      <c r="AY771" s="17" t="s">
        <v>159</v>
      </c>
      <c r="BE771" s="141">
        <f>IF(N771="základní",J771,0)</f>
        <v>0</v>
      </c>
      <c r="BF771" s="141">
        <f>IF(N771="snížená",J771,0)</f>
        <v>0</v>
      </c>
      <c r="BG771" s="141">
        <f>IF(N771="zákl. přenesená",J771,0)</f>
        <v>0</v>
      </c>
      <c r="BH771" s="141">
        <f>IF(N771="sníž. přenesená",J771,0)</f>
        <v>0</v>
      </c>
      <c r="BI771" s="141">
        <f>IF(N771="nulová",J771,0)</f>
        <v>0</v>
      </c>
      <c r="BJ771" s="17" t="s">
        <v>137</v>
      </c>
      <c r="BK771" s="141">
        <f>ROUND(I771*H771,2)</f>
        <v>0</v>
      </c>
      <c r="BL771" s="17" t="s">
        <v>324</v>
      </c>
      <c r="BM771" s="253" t="s">
        <v>890</v>
      </c>
    </row>
    <row r="772" s="2" customFormat="1" ht="16.5" customHeight="1">
      <c r="A772" s="40"/>
      <c r="B772" s="41"/>
      <c r="C772" s="241" t="s">
        <v>891</v>
      </c>
      <c r="D772" s="241" t="s">
        <v>163</v>
      </c>
      <c r="E772" s="242" t="s">
        <v>892</v>
      </c>
      <c r="F772" s="243" t="s">
        <v>893</v>
      </c>
      <c r="G772" s="244" t="s">
        <v>267</v>
      </c>
      <c r="H772" s="245">
        <v>25</v>
      </c>
      <c r="I772" s="246"/>
      <c r="J772" s="247">
        <f>ROUND(I772*H772,2)</f>
        <v>0</v>
      </c>
      <c r="K772" s="248"/>
      <c r="L772" s="43"/>
      <c r="M772" s="249" t="s">
        <v>1</v>
      </c>
      <c r="N772" s="250" t="s">
        <v>41</v>
      </c>
      <c r="O772" s="93"/>
      <c r="P772" s="251">
        <f>O772*H772</f>
        <v>0</v>
      </c>
      <c r="Q772" s="251">
        <v>0</v>
      </c>
      <c r="R772" s="251">
        <f>Q772*H772</f>
        <v>0</v>
      </c>
      <c r="S772" s="251">
        <v>0</v>
      </c>
      <c r="T772" s="252">
        <f>S772*H772</f>
        <v>0</v>
      </c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R772" s="253" t="s">
        <v>324</v>
      </c>
      <c r="AT772" s="253" t="s">
        <v>163</v>
      </c>
      <c r="AU772" s="253" t="s">
        <v>137</v>
      </c>
      <c r="AY772" s="17" t="s">
        <v>159</v>
      </c>
      <c r="BE772" s="141">
        <f>IF(N772="základní",J772,0)</f>
        <v>0</v>
      </c>
      <c r="BF772" s="141">
        <f>IF(N772="snížená",J772,0)</f>
        <v>0</v>
      </c>
      <c r="BG772" s="141">
        <f>IF(N772="zákl. přenesená",J772,0)</f>
        <v>0</v>
      </c>
      <c r="BH772" s="141">
        <f>IF(N772="sníž. přenesená",J772,0)</f>
        <v>0</v>
      </c>
      <c r="BI772" s="141">
        <f>IF(N772="nulová",J772,0)</f>
        <v>0</v>
      </c>
      <c r="BJ772" s="17" t="s">
        <v>137</v>
      </c>
      <c r="BK772" s="141">
        <f>ROUND(I772*H772,2)</f>
        <v>0</v>
      </c>
      <c r="BL772" s="17" t="s">
        <v>324</v>
      </c>
      <c r="BM772" s="253" t="s">
        <v>894</v>
      </c>
    </row>
    <row r="773" s="14" customFormat="1">
      <c r="A773" s="14"/>
      <c r="B773" s="265"/>
      <c r="C773" s="266"/>
      <c r="D773" s="256" t="s">
        <v>169</v>
      </c>
      <c r="E773" s="267" t="s">
        <v>1</v>
      </c>
      <c r="F773" s="268" t="s">
        <v>430</v>
      </c>
      <c r="G773" s="266"/>
      <c r="H773" s="269">
        <v>25</v>
      </c>
      <c r="I773" s="270"/>
      <c r="J773" s="266"/>
      <c r="K773" s="266"/>
      <c r="L773" s="271"/>
      <c r="M773" s="272"/>
      <c r="N773" s="273"/>
      <c r="O773" s="273"/>
      <c r="P773" s="273"/>
      <c r="Q773" s="273"/>
      <c r="R773" s="273"/>
      <c r="S773" s="273"/>
      <c r="T773" s="274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75" t="s">
        <v>169</v>
      </c>
      <c r="AU773" s="275" t="s">
        <v>137</v>
      </c>
      <c r="AV773" s="14" t="s">
        <v>137</v>
      </c>
      <c r="AW773" s="14" t="s">
        <v>30</v>
      </c>
      <c r="AX773" s="14" t="s">
        <v>82</v>
      </c>
      <c r="AY773" s="275" t="s">
        <v>159</v>
      </c>
    </row>
    <row r="774" s="2" customFormat="1" ht="33" customHeight="1">
      <c r="A774" s="40"/>
      <c r="B774" s="41"/>
      <c r="C774" s="287" t="s">
        <v>895</v>
      </c>
      <c r="D774" s="287" t="s">
        <v>291</v>
      </c>
      <c r="E774" s="288" t="s">
        <v>896</v>
      </c>
      <c r="F774" s="289" t="s">
        <v>897</v>
      </c>
      <c r="G774" s="290" t="s">
        <v>267</v>
      </c>
      <c r="H774" s="291">
        <v>25</v>
      </c>
      <c r="I774" s="292"/>
      <c r="J774" s="293">
        <f>ROUND(I774*H774,2)</f>
        <v>0</v>
      </c>
      <c r="K774" s="294"/>
      <c r="L774" s="295"/>
      <c r="M774" s="296" t="s">
        <v>1</v>
      </c>
      <c r="N774" s="297" t="s">
        <v>41</v>
      </c>
      <c r="O774" s="93"/>
      <c r="P774" s="251">
        <f>O774*H774</f>
        <v>0</v>
      </c>
      <c r="Q774" s="251">
        <v>9.0000000000000006E-05</v>
      </c>
      <c r="R774" s="251">
        <f>Q774*H774</f>
        <v>0.0022500000000000003</v>
      </c>
      <c r="S774" s="251">
        <v>0</v>
      </c>
      <c r="T774" s="252">
        <f>S774*H774</f>
        <v>0</v>
      </c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R774" s="253" t="s">
        <v>620</v>
      </c>
      <c r="AT774" s="253" t="s">
        <v>291</v>
      </c>
      <c r="AU774" s="253" t="s">
        <v>137</v>
      </c>
      <c r="AY774" s="17" t="s">
        <v>159</v>
      </c>
      <c r="BE774" s="141">
        <f>IF(N774="základní",J774,0)</f>
        <v>0</v>
      </c>
      <c r="BF774" s="141">
        <f>IF(N774="snížená",J774,0)</f>
        <v>0</v>
      </c>
      <c r="BG774" s="141">
        <f>IF(N774="zákl. přenesená",J774,0)</f>
        <v>0</v>
      </c>
      <c r="BH774" s="141">
        <f>IF(N774="sníž. přenesená",J774,0)</f>
        <v>0</v>
      </c>
      <c r="BI774" s="141">
        <f>IF(N774="nulová",J774,0)</f>
        <v>0</v>
      </c>
      <c r="BJ774" s="17" t="s">
        <v>137</v>
      </c>
      <c r="BK774" s="141">
        <f>ROUND(I774*H774,2)</f>
        <v>0</v>
      </c>
      <c r="BL774" s="17" t="s">
        <v>324</v>
      </c>
      <c r="BM774" s="253" t="s">
        <v>898</v>
      </c>
    </row>
    <row r="775" s="2" customFormat="1" ht="21.75" customHeight="1">
      <c r="A775" s="40"/>
      <c r="B775" s="41"/>
      <c r="C775" s="241" t="s">
        <v>899</v>
      </c>
      <c r="D775" s="241" t="s">
        <v>163</v>
      </c>
      <c r="E775" s="242" t="s">
        <v>900</v>
      </c>
      <c r="F775" s="243" t="s">
        <v>901</v>
      </c>
      <c r="G775" s="244" t="s">
        <v>267</v>
      </c>
      <c r="H775" s="245">
        <v>28</v>
      </c>
      <c r="I775" s="246"/>
      <c r="J775" s="247">
        <f>ROUND(I775*H775,2)</f>
        <v>0</v>
      </c>
      <c r="K775" s="248"/>
      <c r="L775" s="43"/>
      <c r="M775" s="249" t="s">
        <v>1</v>
      </c>
      <c r="N775" s="250" t="s">
        <v>41</v>
      </c>
      <c r="O775" s="93"/>
      <c r="P775" s="251">
        <f>O775*H775</f>
        <v>0</v>
      </c>
      <c r="Q775" s="251">
        <v>0</v>
      </c>
      <c r="R775" s="251">
        <f>Q775*H775</f>
        <v>0</v>
      </c>
      <c r="S775" s="251">
        <v>0</v>
      </c>
      <c r="T775" s="252">
        <f>S775*H775</f>
        <v>0</v>
      </c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R775" s="253" t="s">
        <v>324</v>
      </c>
      <c r="AT775" s="253" t="s">
        <v>163</v>
      </c>
      <c r="AU775" s="253" t="s">
        <v>137</v>
      </c>
      <c r="AY775" s="17" t="s">
        <v>159</v>
      </c>
      <c r="BE775" s="141">
        <f>IF(N775="základní",J775,0)</f>
        <v>0</v>
      </c>
      <c r="BF775" s="141">
        <f>IF(N775="snížená",J775,0)</f>
        <v>0</v>
      </c>
      <c r="BG775" s="141">
        <f>IF(N775="zákl. přenesená",J775,0)</f>
        <v>0</v>
      </c>
      <c r="BH775" s="141">
        <f>IF(N775="sníž. přenesená",J775,0)</f>
        <v>0</v>
      </c>
      <c r="BI775" s="141">
        <f>IF(N775="nulová",J775,0)</f>
        <v>0</v>
      </c>
      <c r="BJ775" s="17" t="s">
        <v>137</v>
      </c>
      <c r="BK775" s="141">
        <f>ROUND(I775*H775,2)</f>
        <v>0</v>
      </c>
      <c r="BL775" s="17" t="s">
        <v>324</v>
      </c>
      <c r="BM775" s="253" t="s">
        <v>902</v>
      </c>
    </row>
    <row r="776" s="14" customFormat="1">
      <c r="A776" s="14"/>
      <c r="B776" s="265"/>
      <c r="C776" s="266"/>
      <c r="D776" s="256" t="s">
        <v>169</v>
      </c>
      <c r="E776" s="267" t="s">
        <v>1</v>
      </c>
      <c r="F776" s="268" t="s">
        <v>447</v>
      </c>
      <c r="G776" s="266"/>
      <c r="H776" s="269">
        <v>28</v>
      </c>
      <c r="I776" s="270"/>
      <c r="J776" s="266"/>
      <c r="K776" s="266"/>
      <c r="L776" s="271"/>
      <c r="M776" s="272"/>
      <c r="N776" s="273"/>
      <c r="O776" s="273"/>
      <c r="P776" s="273"/>
      <c r="Q776" s="273"/>
      <c r="R776" s="273"/>
      <c r="S776" s="273"/>
      <c r="T776" s="274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75" t="s">
        <v>169</v>
      </c>
      <c r="AU776" s="275" t="s">
        <v>137</v>
      </c>
      <c r="AV776" s="14" t="s">
        <v>137</v>
      </c>
      <c r="AW776" s="14" t="s">
        <v>30</v>
      </c>
      <c r="AX776" s="14" t="s">
        <v>82</v>
      </c>
      <c r="AY776" s="275" t="s">
        <v>159</v>
      </c>
    </row>
    <row r="777" s="2" customFormat="1" ht="21.75" customHeight="1">
      <c r="A777" s="40"/>
      <c r="B777" s="41"/>
      <c r="C777" s="287" t="s">
        <v>903</v>
      </c>
      <c r="D777" s="287" t="s">
        <v>291</v>
      </c>
      <c r="E777" s="288" t="s">
        <v>904</v>
      </c>
      <c r="F777" s="289" t="s">
        <v>905</v>
      </c>
      <c r="G777" s="290" t="s">
        <v>267</v>
      </c>
      <c r="H777" s="291">
        <v>28</v>
      </c>
      <c r="I777" s="292"/>
      <c r="J777" s="293">
        <f>ROUND(I777*H777,2)</f>
        <v>0</v>
      </c>
      <c r="K777" s="294"/>
      <c r="L777" s="295"/>
      <c r="M777" s="296" t="s">
        <v>1</v>
      </c>
      <c r="N777" s="297" t="s">
        <v>41</v>
      </c>
      <c r="O777" s="93"/>
      <c r="P777" s="251">
        <f>O777*H777</f>
        <v>0</v>
      </c>
      <c r="Q777" s="251">
        <v>3.0000000000000001E-05</v>
      </c>
      <c r="R777" s="251">
        <f>Q777*H777</f>
        <v>0.00084000000000000003</v>
      </c>
      <c r="S777" s="251">
        <v>0</v>
      </c>
      <c r="T777" s="252">
        <f>S777*H777</f>
        <v>0</v>
      </c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R777" s="253" t="s">
        <v>620</v>
      </c>
      <c r="AT777" s="253" t="s">
        <v>291</v>
      </c>
      <c r="AU777" s="253" t="s">
        <v>137</v>
      </c>
      <c r="AY777" s="17" t="s">
        <v>159</v>
      </c>
      <c r="BE777" s="141">
        <f>IF(N777="základní",J777,0)</f>
        <v>0</v>
      </c>
      <c r="BF777" s="141">
        <f>IF(N777="snížená",J777,0)</f>
        <v>0</v>
      </c>
      <c r="BG777" s="141">
        <f>IF(N777="zákl. přenesená",J777,0)</f>
        <v>0</v>
      </c>
      <c r="BH777" s="141">
        <f>IF(N777="sníž. přenesená",J777,0)</f>
        <v>0</v>
      </c>
      <c r="BI777" s="141">
        <f>IF(N777="nulová",J777,0)</f>
        <v>0</v>
      </c>
      <c r="BJ777" s="17" t="s">
        <v>137</v>
      </c>
      <c r="BK777" s="141">
        <f>ROUND(I777*H777,2)</f>
        <v>0</v>
      </c>
      <c r="BL777" s="17" t="s">
        <v>324</v>
      </c>
      <c r="BM777" s="253" t="s">
        <v>906</v>
      </c>
    </row>
    <row r="778" s="14" customFormat="1">
      <c r="A778" s="14"/>
      <c r="B778" s="265"/>
      <c r="C778" s="266"/>
      <c r="D778" s="256" t="s">
        <v>169</v>
      </c>
      <c r="E778" s="267" t="s">
        <v>1</v>
      </c>
      <c r="F778" s="268" t="s">
        <v>447</v>
      </c>
      <c r="G778" s="266"/>
      <c r="H778" s="269">
        <v>28</v>
      </c>
      <c r="I778" s="270"/>
      <c r="J778" s="266"/>
      <c r="K778" s="266"/>
      <c r="L778" s="271"/>
      <c r="M778" s="272"/>
      <c r="N778" s="273"/>
      <c r="O778" s="273"/>
      <c r="P778" s="273"/>
      <c r="Q778" s="273"/>
      <c r="R778" s="273"/>
      <c r="S778" s="273"/>
      <c r="T778" s="274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75" t="s">
        <v>169</v>
      </c>
      <c r="AU778" s="275" t="s">
        <v>137</v>
      </c>
      <c r="AV778" s="14" t="s">
        <v>137</v>
      </c>
      <c r="AW778" s="14" t="s">
        <v>30</v>
      </c>
      <c r="AX778" s="14" t="s">
        <v>82</v>
      </c>
      <c r="AY778" s="275" t="s">
        <v>159</v>
      </c>
    </row>
    <row r="779" s="2" customFormat="1" ht="21.75" customHeight="1">
      <c r="A779" s="40"/>
      <c r="B779" s="41"/>
      <c r="C779" s="241" t="s">
        <v>907</v>
      </c>
      <c r="D779" s="241" t="s">
        <v>163</v>
      </c>
      <c r="E779" s="242" t="s">
        <v>908</v>
      </c>
      <c r="F779" s="243" t="s">
        <v>909</v>
      </c>
      <c r="G779" s="244" t="s">
        <v>181</v>
      </c>
      <c r="H779" s="245">
        <v>8</v>
      </c>
      <c r="I779" s="246"/>
      <c r="J779" s="247">
        <f>ROUND(I779*H779,2)</f>
        <v>0</v>
      </c>
      <c r="K779" s="248"/>
      <c r="L779" s="43"/>
      <c r="M779" s="249" t="s">
        <v>1</v>
      </c>
      <c r="N779" s="250" t="s">
        <v>41</v>
      </c>
      <c r="O779" s="93"/>
      <c r="P779" s="251">
        <f>O779*H779</f>
        <v>0</v>
      </c>
      <c r="Q779" s="251">
        <v>0</v>
      </c>
      <c r="R779" s="251">
        <f>Q779*H779</f>
        <v>0</v>
      </c>
      <c r="S779" s="251">
        <v>0.00027</v>
      </c>
      <c r="T779" s="252">
        <f>S779*H779</f>
        <v>0.00216</v>
      </c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R779" s="253" t="s">
        <v>324</v>
      </c>
      <c r="AT779" s="253" t="s">
        <v>163</v>
      </c>
      <c r="AU779" s="253" t="s">
        <v>137</v>
      </c>
      <c r="AY779" s="17" t="s">
        <v>159</v>
      </c>
      <c r="BE779" s="141">
        <f>IF(N779="základní",J779,0)</f>
        <v>0</v>
      </c>
      <c r="BF779" s="141">
        <f>IF(N779="snížená",J779,0)</f>
        <v>0</v>
      </c>
      <c r="BG779" s="141">
        <f>IF(N779="zákl. přenesená",J779,0)</f>
        <v>0</v>
      </c>
      <c r="BH779" s="141">
        <f>IF(N779="sníž. přenesená",J779,0)</f>
        <v>0</v>
      </c>
      <c r="BI779" s="141">
        <f>IF(N779="nulová",J779,0)</f>
        <v>0</v>
      </c>
      <c r="BJ779" s="17" t="s">
        <v>137</v>
      </c>
      <c r="BK779" s="141">
        <f>ROUND(I779*H779,2)</f>
        <v>0</v>
      </c>
      <c r="BL779" s="17" t="s">
        <v>324</v>
      </c>
      <c r="BM779" s="253" t="s">
        <v>910</v>
      </c>
    </row>
    <row r="780" s="13" customFormat="1">
      <c r="A780" s="13"/>
      <c r="B780" s="254"/>
      <c r="C780" s="255"/>
      <c r="D780" s="256" t="s">
        <v>169</v>
      </c>
      <c r="E780" s="257" t="s">
        <v>1</v>
      </c>
      <c r="F780" s="258" t="s">
        <v>199</v>
      </c>
      <c r="G780" s="255"/>
      <c r="H780" s="257" t="s">
        <v>1</v>
      </c>
      <c r="I780" s="259"/>
      <c r="J780" s="255"/>
      <c r="K780" s="255"/>
      <c r="L780" s="260"/>
      <c r="M780" s="261"/>
      <c r="N780" s="262"/>
      <c r="O780" s="262"/>
      <c r="P780" s="262"/>
      <c r="Q780" s="262"/>
      <c r="R780" s="262"/>
      <c r="S780" s="262"/>
      <c r="T780" s="263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64" t="s">
        <v>169</v>
      </c>
      <c r="AU780" s="264" t="s">
        <v>137</v>
      </c>
      <c r="AV780" s="13" t="s">
        <v>82</v>
      </c>
      <c r="AW780" s="13" t="s">
        <v>30</v>
      </c>
      <c r="AX780" s="13" t="s">
        <v>75</v>
      </c>
      <c r="AY780" s="264" t="s">
        <v>159</v>
      </c>
    </row>
    <row r="781" s="14" customFormat="1">
      <c r="A781" s="14"/>
      <c r="B781" s="265"/>
      <c r="C781" s="266"/>
      <c r="D781" s="256" t="s">
        <v>169</v>
      </c>
      <c r="E781" s="267" t="s">
        <v>1</v>
      </c>
      <c r="F781" s="268" t="s">
        <v>273</v>
      </c>
      <c r="G781" s="266"/>
      <c r="H781" s="269">
        <v>8</v>
      </c>
      <c r="I781" s="270"/>
      <c r="J781" s="266"/>
      <c r="K781" s="266"/>
      <c r="L781" s="271"/>
      <c r="M781" s="272"/>
      <c r="N781" s="273"/>
      <c r="O781" s="273"/>
      <c r="P781" s="273"/>
      <c r="Q781" s="273"/>
      <c r="R781" s="273"/>
      <c r="S781" s="273"/>
      <c r="T781" s="274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75" t="s">
        <v>169</v>
      </c>
      <c r="AU781" s="275" t="s">
        <v>137</v>
      </c>
      <c r="AV781" s="14" t="s">
        <v>137</v>
      </c>
      <c r="AW781" s="14" t="s">
        <v>30</v>
      </c>
      <c r="AX781" s="14" t="s">
        <v>75</v>
      </c>
      <c r="AY781" s="275" t="s">
        <v>159</v>
      </c>
    </row>
    <row r="782" s="15" customFormat="1">
      <c r="A782" s="15"/>
      <c r="B782" s="276"/>
      <c r="C782" s="277"/>
      <c r="D782" s="256" t="s">
        <v>169</v>
      </c>
      <c r="E782" s="278" t="s">
        <v>1</v>
      </c>
      <c r="F782" s="279" t="s">
        <v>187</v>
      </c>
      <c r="G782" s="277"/>
      <c r="H782" s="280">
        <v>8</v>
      </c>
      <c r="I782" s="281"/>
      <c r="J782" s="277"/>
      <c r="K782" s="277"/>
      <c r="L782" s="282"/>
      <c r="M782" s="283"/>
      <c r="N782" s="284"/>
      <c r="O782" s="284"/>
      <c r="P782" s="284"/>
      <c r="Q782" s="284"/>
      <c r="R782" s="284"/>
      <c r="S782" s="284"/>
      <c r="T782" s="285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T782" s="286" t="s">
        <v>169</v>
      </c>
      <c r="AU782" s="286" t="s">
        <v>137</v>
      </c>
      <c r="AV782" s="15" t="s">
        <v>167</v>
      </c>
      <c r="AW782" s="15" t="s">
        <v>30</v>
      </c>
      <c r="AX782" s="15" t="s">
        <v>82</v>
      </c>
      <c r="AY782" s="286" t="s">
        <v>159</v>
      </c>
    </row>
    <row r="783" s="2" customFormat="1" ht="21.75" customHeight="1">
      <c r="A783" s="40"/>
      <c r="B783" s="41"/>
      <c r="C783" s="241" t="s">
        <v>911</v>
      </c>
      <c r="D783" s="241" t="s">
        <v>163</v>
      </c>
      <c r="E783" s="242" t="s">
        <v>912</v>
      </c>
      <c r="F783" s="243" t="s">
        <v>913</v>
      </c>
      <c r="G783" s="244" t="s">
        <v>181</v>
      </c>
      <c r="H783" s="245">
        <v>188</v>
      </c>
      <c r="I783" s="246"/>
      <c r="J783" s="247">
        <f>ROUND(I783*H783,2)</f>
        <v>0</v>
      </c>
      <c r="K783" s="248"/>
      <c r="L783" s="43"/>
      <c r="M783" s="249" t="s">
        <v>1</v>
      </c>
      <c r="N783" s="250" t="s">
        <v>41</v>
      </c>
      <c r="O783" s="93"/>
      <c r="P783" s="251">
        <f>O783*H783</f>
        <v>0</v>
      </c>
      <c r="Q783" s="251">
        <v>0</v>
      </c>
      <c r="R783" s="251">
        <f>Q783*H783</f>
        <v>0</v>
      </c>
      <c r="S783" s="251">
        <v>0</v>
      </c>
      <c r="T783" s="252">
        <f>S783*H783</f>
        <v>0</v>
      </c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R783" s="253" t="s">
        <v>324</v>
      </c>
      <c r="AT783" s="253" t="s">
        <v>163</v>
      </c>
      <c r="AU783" s="253" t="s">
        <v>137</v>
      </c>
      <c r="AY783" s="17" t="s">
        <v>159</v>
      </c>
      <c r="BE783" s="141">
        <f>IF(N783="základní",J783,0)</f>
        <v>0</v>
      </c>
      <c r="BF783" s="141">
        <f>IF(N783="snížená",J783,0)</f>
        <v>0</v>
      </c>
      <c r="BG783" s="141">
        <f>IF(N783="zákl. přenesená",J783,0)</f>
        <v>0</v>
      </c>
      <c r="BH783" s="141">
        <f>IF(N783="sníž. přenesená",J783,0)</f>
        <v>0</v>
      </c>
      <c r="BI783" s="141">
        <f>IF(N783="nulová",J783,0)</f>
        <v>0</v>
      </c>
      <c r="BJ783" s="17" t="s">
        <v>137</v>
      </c>
      <c r="BK783" s="141">
        <f>ROUND(I783*H783,2)</f>
        <v>0</v>
      </c>
      <c r="BL783" s="17" t="s">
        <v>324</v>
      </c>
      <c r="BM783" s="253" t="s">
        <v>914</v>
      </c>
    </row>
    <row r="784" s="14" customFormat="1">
      <c r="A784" s="14"/>
      <c r="B784" s="265"/>
      <c r="C784" s="266"/>
      <c r="D784" s="256" t="s">
        <v>169</v>
      </c>
      <c r="E784" s="267" t="s">
        <v>1</v>
      </c>
      <c r="F784" s="268" t="s">
        <v>915</v>
      </c>
      <c r="G784" s="266"/>
      <c r="H784" s="269">
        <v>188</v>
      </c>
      <c r="I784" s="270"/>
      <c r="J784" s="266"/>
      <c r="K784" s="266"/>
      <c r="L784" s="271"/>
      <c r="M784" s="272"/>
      <c r="N784" s="273"/>
      <c r="O784" s="273"/>
      <c r="P784" s="273"/>
      <c r="Q784" s="273"/>
      <c r="R784" s="273"/>
      <c r="S784" s="273"/>
      <c r="T784" s="274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75" t="s">
        <v>169</v>
      </c>
      <c r="AU784" s="275" t="s">
        <v>137</v>
      </c>
      <c r="AV784" s="14" t="s">
        <v>137</v>
      </c>
      <c r="AW784" s="14" t="s">
        <v>30</v>
      </c>
      <c r="AX784" s="14" t="s">
        <v>75</v>
      </c>
      <c r="AY784" s="275" t="s">
        <v>159</v>
      </c>
    </row>
    <row r="785" s="15" customFormat="1">
      <c r="A785" s="15"/>
      <c r="B785" s="276"/>
      <c r="C785" s="277"/>
      <c r="D785" s="256" t="s">
        <v>169</v>
      </c>
      <c r="E785" s="278" t="s">
        <v>1</v>
      </c>
      <c r="F785" s="279" t="s">
        <v>187</v>
      </c>
      <c r="G785" s="277"/>
      <c r="H785" s="280">
        <v>188</v>
      </c>
      <c r="I785" s="281"/>
      <c r="J785" s="277"/>
      <c r="K785" s="277"/>
      <c r="L785" s="282"/>
      <c r="M785" s="283"/>
      <c r="N785" s="284"/>
      <c r="O785" s="284"/>
      <c r="P785" s="284"/>
      <c r="Q785" s="284"/>
      <c r="R785" s="284"/>
      <c r="S785" s="284"/>
      <c r="T785" s="285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86" t="s">
        <v>169</v>
      </c>
      <c r="AU785" s="286" t="s">
        <v>137</v>
      </c>
      <c r="AV785" s="15" t="s">
        <v>167</v>
      </c>
      <c r="AW785" s="15" t="s">
        <v>30</v>
      </c>
      <c r="AX785" s="15" t="s">
        <v>82</v>
      </c>
      <c r="AY785" s="286" t="s">
        <v>159</v>
      </c>
    </row>
    <row r="786" s="2" customFormat="1" ht="21.75" customHeight="1">
      <c r="A786" s="40"/>
      <c r="B786" s="41"/>
      <c r="C786" s="287" t="s">
        <v>916</v>
      </c>
      <c r="D786" s="287" t="s">
        <v>291</v>
      </c>
      <c r="E786" s="288" t="s">
        <v>917</v>
      </c>
      <c r="F786" s="289" t="s">
        <v>918</v>
      </c>
      <c r="G786" s="290" t="s">
        <v>181</v>
      </c>
      <c r="H786" s="291">
        <v>75.599999999999994</v>
      </c>
      <c r="I786" s="292"/>
      <c r="J786" s="293">
        <f>ROUND(I786*H786,2)</f>
        <v>0</v>
      </c>
      <c r="K786" s="294"/>
      <c r="L786" s="295"/>
      <c r="M786" s="296" t="s">
        <v>1</v>
      </c>
      <c r="N786" s="297" t="s">
        <v>41</v>
      </c>
      <c r="O786" s="93"/>
      <c r="P786" s="251">
        <f>O786*H786</f>
        <v>0</v>
      </c>
      <c r="Q786" s="251">
        <v>6.9999999999999994E-05</v>
      </c>
      <c r="R786" s="251">
        <f>Q786*H786</f>
        <v>0.005291999999999999</v>
      </c>
      <c r="S786" s="251">
        <v>0</v>
      </c>
      <c r="T786" s="252">
        <f>S786*H786</f>
        <v>0</v>
      </c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R786" s="253" t="s">
        <v>620</v>
      </c>
      <c r="AT786" s="253" t="s">
        <v>291</v>
      </c>
      <c r="AU786" s="253" t="s">
        <v>137</v>
      </c>
      <c r="AY786" s="17" t="s">
        <v>159</v>
      </c>
      <c r="BE786" s="141">
        <f>IF(N786="základní",J786,0)</f>
        <v>0</v>
      </c>
      <c r="BF786" s="141">
        <f>IF(N786="snížená",J786,0)</f>
        <v>0</v>
      </c>
      <c r="BG786" s="141">
        <f>IF(N786="zákl. přenesená",J786,0)</f>
        <v>0</v>
      </c>
      <c r="BH786" s="141">
        <f>IF(N786="sníž. přenesená",J786,0)</f>
        <v>0</v>
      </c>
      <c r="BI786" s="141">
        <f>IF(N786="nulová",J786,0)</f>
        <v>0</v>
      </c>
      <c r="BJ786" s="17" t="s">
        <v>137</v>
      </c>
      <c r="BK786" s="141">
        <f>ROUND(I786*H786,2)</f>
        <v>0</v>
      </c>
      <c r="BL786" s="17" t="s">
        <v>324</v>
      </c>
      <c r="BM786" s="253" t="s">
        <v>919</v>
      </c>
    </row>
    <row r="787" s="13" customFormat="1">
      <c r="A787" s="13"/>
      <c r="B787" s="254"/>
      <c r="C787" s="255"/>
      <c r="D787" s="256" t="s">
        <v>169</v>
      </c>
      <c r="E787" s="257" t="s">
        <v>1</v>
      </c>
      <c r="F787" s="258" t="s">
        <v>920</v>
      </c>
      <c r="G787" s="255"/>
      <c r="H787" s="257" t="s">
        <v>1</v>
      </c>
      <c r="I787" s="259"/>
      <c r="J787" s="255"/>
      <c r="K787" s="255"/>
      <c r="L787" s="260"/>
      <c r="M787" s="261"/>
      <c r="N787" s="262"/>
      <c r="O787" s="262"/>
      <c r="P787" s="262"/>
      <c r="Q787" s="262"/>
      <c r="R787" s="262"/>
      <c r="S787" s="262"/>
      <c r="T787" s="263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64" t="s">
        <v>169</v>
      </c>
      <c r="AU787" s="264" t="s">
        <v>137</v>
      </c>
      <c r="AV787" s="13" t="s">
        <v>82</v>
      </c>
      <c r="AW787" s="13" t="s">
        <v>30</v>
      </c>
      <c r="AX787" s="13" t="s">
        <v>75</v>
      </c>
      <c r="AY787" s="264" t="s">
        <v>159</v>
      </c>
    </row>
    <row r="788" s="13" customFormat="1">
      <c r="A788" s="13"/>
      <c r="B788" s="254"/>
      <c r="C788" s="255"/>
      <c r="D788" s="256" t="s">
        <v>169</v>
      </c>
      <c r="E788" s="257" t="s">
        <v>1</v>
      </c>
      <c r="F788" s="258" t="s">
        <v>921</v>
      </c>
      <c r="G788" s="255"/>
      <c r="H788" s="257" t="s">
        <v>1</v>
      </c>
      <c r="I788" s="259"/>
      <c r="J788" s="255"/>
      <c r="K788" s="255"/>
      <c r="L788" s="260"/>
      <c r="M788" s="261"/>
      <c r="N788" s="262"/>
      <c r="O788" s="262"/>
      <c r="P788" s="262"/>
      <c r="Q788" s="262"/>
      <c r="R788" s="262"/>
      <c r="S788" s="262"/>
      <c r="T788" s="26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64" t="s">
        <v>169</v>
      </c>
      <c r="AU788" s="264" t="s">
        <v>137</v>
      </c>
      <c r="AV788" s="13" t="s">
        <v>82</v>
      </c>
      <c r="AW788" s="13" t="s">
        <v>30</v>
      </c>
      <c r="AX788" s="13" t="s">
        <v>75</v>
      </c>
      <c r="AY788" s="264" t="s">
        <v>159</v>
      </c>
    </row>
    <row r="789" s="13" customFormat="1">
      <c r="A789" s="13"/>
      <c r="B789" s="254"/>
      <c r="C789" s="255"/>
      <c r="D789" s="256" t="s">
        <v>169</v>
      </c>
      <c r="E789" s="257" t="s">
        <v>1</v>
      </c>
      <c r="F789" s="258" t="s">
        <v>199</v>
      </c>
      <c r="G789" s="255"/>
      <c r="H789" s="257" t="s">
        <v>1</v>
      </c>
      <c r="I789" s="259"/>
      <c r="J789" s="255"/>
      <c r="K789" s="255"/>
      <c r="L789" s="260"/>
      <c r="M789" s="261"/>
      <c r="N789" s="262"/>
      <c r="O789" s="262"/>
      <c r="P789" s="262"/>
      <c r="Q789" s="262"/>
      <c r="R789" s="262"/>
      <c r="S789" s="262"/>
      <c r="T789" s="26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64" t="s">
        <v>169</v>
      </c>
      <c r="AU789" s="264" t="s">
        <v>137</v>
      </c>
      <c r="AV789" s="13" t="s">
        <v>82</v>
      </c>
      <c r="AW789" s="13" t="s">
        <v>30</v>
      </c>
      <c r="AX789" s="13" t="s">
        <v>75</v>
      </c>
      <c r="AY789" s="264" t="s">
        <v>159</v>
      </c>
    </row>
    <row r="790" s="14" customFormat="1">
      <c r="A790" s="14"/>
      <c r="B790" s="265"/>
      <c r="C790" s="266"/>
      <c r="D790" s="256" t="s">
        <v>169</v>
      </c>
      <c r="E790" s="267" t="s">
        <v>1</v>
      </c>
      <c r="F790" s="268" t="s">
        <v>922</v>
      </c>
      <c r="G790" s="266"/>
      <c r="H790" s="269">
        <v>14</v>
      </c>
      <c r="I790" s="270"/>
      <c r="J790" s="266"/>
      <c r="K790" s="266"/>
      <c r="L790" s="271"/>
      <c r="M790" s="272"/>
      <c r="N790" s="273"/>
      <c r="O790" s="273"/>
      <c r="P790" s="273"/>
      <c r="Q790" s="273"/>
      <c r="R790" s="273"/>
      <c r="S790" s="273"/>
      <c r="T790" s="274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75" t="s">
        <v>169</v>
      </c>
      <c r="AU790" s="275" t="s">
        <v>137</v>
      </c>
      <c r="AV790" s="14" t="s">
        <v>137</v>
      </c>
      <c r="AW790" s="14" t="s">
        <v>30</v>
      </c>
      <c r="AX790" s="14" t="s">
        <v>75</v>
      </c>
      <c r="AY790" s="275" t="s">
        <v>159</v>
      </c>
    </row>
    <row r="791" s="13" customFormat="1">
      <c r="A791" s="13"/>
      <c r="B791" s="254"/>
      <c r="C791" s="255"/>
      <c r="D791" s="256" t="s">
        <v>169</v>
      </c>
      <c r="E791" s="257" t="s">
        <v>1</v>
      </c>
      <c r="F791" s="258" t="s">
        <v>830</v>
      </c>
      <c r="G791" s="255"/>
      <c r="H791" s="257" t="s">
        <v>1</v>
      </c>
      <c r="I791" s="259"/>
      <c r="J791" s="255"/>
      <c r="K791" s="255"/>
      <c r="L791" s="260"/>
      <c r="M791" s="261"/>
      <c r="N791" s="262"/>
      <c r="O791" s="262"/>
      <c r="P791" s="262"/>
      <c r="Q791" s="262"/>
      <c r="R791" s="262"/>
      <c r="S791" s="262"/>
      <c r="T791" s="26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64" t="s">
        <v>169</v>
      </c>
      <c r="AU791" s="264" t="s">
        <v>137</v>
      </c>
      <c r="AV791" s="13" t="s">
        <v>82</v>
      </c>
      <c r="AW791" s="13" t="s">
        <v>30</v>
      </c>
      <c r="AX791" s="13" t="s">
        <v>75</v>
      </c>
      <c r="AY791" s="264" t="s">
        <v>159</v>
      </c>
    </row>
    <row r="792" s="14" customFormat="1">
      <c r="A792" s="14"/>
      <c r="B792" s="265"/>
      <c r="C792" s="266"/>
      <c r="D792" s="256" t="s">
        <v>169</v>
      </c>
      <c r="E792" s="267" t="s">
        <v>1</v>
      </c>
      <c r="F792" s="268" t="s">
        <v>922</v>
      </c>
      <c r="G792" s="266"/>
      <c r="H792" s="269">
        <v>14</v>
      </c>
      <c r="I792" s="270"/>
      <c r="J792" s="266"/>
      <c r="K792" s="266"/>
      <c r="L792" s="271"/>
      <c r="M792" s="272"/>
      <c r="N792" s="273"/>
      <c r="O792" s="273"/>
      <c r="P792" s="273"/>
      <c r="Q792" s="273"/>
      <c r="R792" s="273"/>
      <c r="S792" s="273"/>
      <c r="T792" s="274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75" t="s">
        <v>169</v>
      </c>
      <c r="AU792" s="275" t="s">
        <v>137</v>
      </c>
      <c r="AV792" s="14" t="s">
        <v>137</v>
      </c>
      <c r="AW792" s="14" t="s">
        <v>30</v>
      </c>
      <c r="AX792" s="14" t="s">
        <v>75</v>
      </c>
      <c r="AY792" s="275" t="s">
        <v>159</v>
      </c>
    </row>
    <row r="793" s="13" customFormat="1">
      <c r="A793" s="13"/>
      <c r="B793" s="254"/>
      <c r="C793" s="255"/>
      <c r="D793" s="256" t="s">
        <v>169</v>
      </c>
      <c r="E793" s="257" t="s">
        <v>1</v>
      </c>
      <c r="F793" s="258" t="s">
        <v>209</v>
      </c>
      <c r="G793" s="255"/>
      <c r="H793" s="257" t="s">
        <v>1</v>
      </c>
      <c r="I793" s="259"/>
      <c r="J793" s="255"/>
      <c r="K793" s="255"/>
      <c r="L793" s="260"/>
      <c r="M793" s="261"/>
      <c r="N793" s="262"/>
      <c r="O793" s="262"/>
      <c r="P793" s="262"/>
      <c r="Q793" s="262"/>
      <c r="R793" s="262"/>
      <c r="S793" s="262"/>
      <c r="T793" s="263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64" t="s">
        <v>169</v>
      </c>
      <c r="AU793" s="264" t="s">
        <v>137</v>
      </c>
      <c r="AV793" s="13" t="s">
        <v>82</v>
      </c>
      <c r="AW793" s="13" t="s">
        <v>30</v>
      </c>
      <c r="AX793" s="13" t="s">
        <v>75</v>
      </c>
      <c r="AY793" s="264" t="s">
        <v>159</v>
      </c>
    </row>
    <row r="794" s="14" customFormat="1">
      <c r="A794" s="14"/>
      <c r="B794" s="265"/>
      <c r="C794" s="266"/>
      <c r="D794" s="256" t="s">
        <v>169</v>
      </c>
      <c r="E794" s="267" t="s">
        <v>1</v>
      </c>
      <c r="F794" s="268" t="s">
        <v>303</v>
      </c>
      <c r="G794" s="266"/>
      <c r="H794" s="269">
        <v>7</v>
      </c>
      <c r="I794" s="270"/>
      <c r="J794" s="266"/>
      <c r="K794" s="266"/>
      <c r="L794" s="271"/>
      <c r="M794" s="272"/>
      <c r="N794" s="273"/>
      <c r="O794" s="273"/>
      <c r="P794" s="273"/>
      <c r="Q794" s="273"/>
      <c r="R794" s="273"/>
      <c r="S794" s="273"/>
      <c r="T794" s="274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75" t="s">
        <v>169</v>
      </c>
      <c r="AU794" s="275" t="s">
        <v>137</v>
      </c>
      <c r="AV794" s="14" t="s">
        <v>137</v>
      </c>
      <c r="AW794" s="14" t="s">
        <v>30</v>
      </c>
      <c r="AX794" s="14" t="s">
        <v>75</v>
      </c>
      <c r="AY794" s="275" t="s">
        <v>159</v>
      </c>
    </row>
    <row r="795" s="13" customFormat="1">
      <c r="A795" s="13"/>
      <c r="B795" s="254"/>
      <c r="C795" s="255"/>
      <c r="D795" s="256" t="s">
        <v>169</v>
      </c>
      <c r="E795" s="257" t="s">
        <v>1</v>
      </c>
      <c r="F795" s="258" t="s">
        <v>923</v>
      </c>
      <c r="G795" s="255"/>
      <c r="H795" s="257" t="s">
        <v>1</v>
      </c>
      <c r="I795" s="259"/>
      <c r="J795" s="255"/>
      <c r="K795" s="255"/>
      <c r="L795" s="260"/>
      <c r="M795" s="261"/>
      <c r="N795" s="262"/>
      <c r="O795" s="262"/>
      <c r="P795" s="262"/>
      <c r="Q795" s="262"/>
      <c r="R795" s="262"/>
      <c r="S795" s="262"/>
      <c r="T795" s="263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64" t="s">
        <v>169</v>
      </c>
      <c r="AU795" s="264" t="s">
        <v>137</v>
      </c>
      <c r="AV795" s="13" t="s">
        <v>82</v>
      </c>
      <c r="AW795" s="13" t="s">
        <v>30</v>
      </c>
      <c r="AX795" s="13" t="s">
        <v>75</v>
      </c>
      <c r="AY795" s="264" t="s">
        <v>159</v>
      </c>
    </row>
    <row r="796" s="13" customFormat="1">
      <c r="A796" s="13"/>
      <c r="B796" s="254"/>
      <c r="C796" s="255"/>
      <c r="D796" s="256" t="s">
        <v>169</v>
      </c>
      <c r="E796" s="257" t="s">
        <v>1</v>
      </c>
      <c r="F796" s="258" t="s">
        <v>207</v>
      </c>
      <c r="G796" s="255"/>
      <c r="H796" s="257" t="s">
        <v>1</v>
      </c>
      <c r="I796" s="259"/>
      <c r="J796" s="255"/>
      <c r="K796" s="255"/>
      <c r="L796" s="260"/>
      <c r="M796" s="261"/>
      <c r="N796" s="262"/>
      <c r="O796" s="262"/>
      <c r="P796" s="262"/>
      <c r="Q796" s="262"/>
      <c r="R796" s="262"/>
      <c r="S796" s="262"/>
      <c r="T796" s="263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64" t="s">
        <v>169</v>
      </c>
      <c r="AU796" s="264" t="s">
        <v>137</v>
      </c>
      <c r="AV796" s="13" t="s">
        <v>82</v>
      </c>
      <c r="AW796" s="13" t="s">
        <v>30</v>
      </c>
      <c r="AX796" s="13" t="s">
        <v>75</v>
      </c>
      <c r="AY796" s="264" t="s">
        <v>159</v>
      </c>
    </row>
    <row r="797" s="14" customFormat="1">
      <c r="A797" s="14"/>
      <c r="B797" s="265"/>
      <c r="C797" s="266"/>
      <c r="D797" s="256" t="s">
        <v>169</v>
      </c>
      <c r="E797" s="267" t="s">
        <v>1</v>
      </c>
      <c r="F797" s="268" t="s">
        <v>303</v>
      </c>
      <c r="G797" s="266"/>
      <c r="H797" s="269">
        <v>7</v>
      </c>
      <c r="I797" s="270"/>
      <c r="J797" s="266"/>
      <c r="K797" s="266"/>
      <c r="L797" s="271"/>
      <c r="M797" s="272"/>
      <c r="N797" s="273"/>
      <c r="O797" s="273"/>
      <c r="P797" s="273"/>
      <c r="Q797" s="273"/>
      <c r="R797" s="273"/>
      <c r="S797" s="273"/>
      <c r="T797" s="274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75" t="s">
        <v>169</v>
      </c>
      <c r="AU797" s="275" t="s">
        <v>137</v>
      </c>
      <c r="AV797" s="14" t="s">
        <v>137</v>
      </c>
      <c r="AW797" s="14" t="s">
        <v>30</v>
      </c>
      <c r="AX797" s="14" t="s">
        <v>75</v>
      </c>
      <c r="AY797" s="275" t="s">
        <v>159</v>
      </c>
    </row>
    <row r="798" s="13" customFormat="1">
      <c r="A798" s="13"/>
      <c r="B798" s="254"/>
      <c r="C798" s="255"/>
      <c r="D798" s="256" t="s">
        <v>169</v>
      </c>
      <c r="E798" s="257" t="s">
        <v>1</v>
      </c>
      <c r="F798" s="258" t="s">
        <v>924</v>
      </c>
      <c r="G798" s="255"/>
      <c r="H798" s="257" t="s">
        <v>1</v>
      </c>
      <c r="I798" s="259"/>
      <c r="J798" s="255"/>
      <c r="K798" s="255"/>
      <c r="L798" s="260"/>
      <c r="M798" s="261"/>
      <c r="N798" s="262"/>
      <c r="O798" s="262"/>
      <c r="P798" s="262"/>
      <c r="Q798" s="262"/>
      <c r="R798" s="262"/>
      <c r="S798" s="262"/>
      <c r="T798" s="26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64" t="s">
        <v>169</v>
      </c>
      <c r="AU798" s="264" t="s">
        <v>137</v>
      </c>
      <c r="AV798" s="13" t="s">
        <v>82</v>
      </c>
      <c r="AW798" s="13" t="s">
        <v>30</v>
      </c>
      <c r="AX798" s="13" t="s">
        <v>75</v>
      </c>
      <c r="AY798" s="264" t="s">
        <v>159</v>
      </c>
    </row>
    <row r="799" s="14" customFormat="1">
      <c r="A799" s="14"/>
      <c r="B799" s="265"/>
      <c r="C799" s="266"/>
      <c r="D799" s="256" t="s">
        <v>169</v>
      </c>
      <c r="E799" s="267" t="s">
        <v>1</v>
      </c>
      <c r="F799" s="268" t="s">
        <v>922</v>
      </c>
      <c r="G799" s="266"/>
      <c r="H799" s="269">
        <v>14</v>
      </c>
      <c r="I799" s="270"/>
      <c r="J799" s="266"/>
      <c r="K799" s="266"/>
      <c r="L799" s="271"/>
      <c r="M799" s="272"/>
      <c r="N799" s="273"/>
      <c r="O799" s="273"/>
      <c r="P799" s="273"/>
      <c r="Q799" s="273"/>
      <c r="R799" s="273"/>
      <c r="S799" s="273"/>
      <c r="T799" s="274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75" t="s">
        <v>169</v>
      </c>
      <c r="AU799" s="275" t="s">
        <v>137</v>
      </c>
      <c r="AV799" s="14" t="s">
        <v>137</v>
      </c>
      <c r="AW799" s="14" t="s">
        <v>30</v>
      </c>
      <c r="AX799" s="14" t="s">
        <v>75</v>
      </c>
      <c r="AY799" s="275" t="s">
        <v>159</v>
      </c>
    </row>
    <row r="800" s="13" customFormat="1">
      <c r="A800" s="13"/>
      <c r="B800" s="254"/>
      <c r="C800" s="255"/>
      <c r="D800" s="256" t="s">
        <v>169</v>
      </c>
      <c r="E800" s="257" t="s">
        <v>1</v>
      </c>
      <c r="F800" s="258" t="s">
        <v>925</v>
      </c>
      <c r="G800" s="255"/>
      <c r="H800" s="257" t="s">
        <v>1</v>
      </c>
      <c r="I800" s="259"/>
      <c r="J800" s="255"/>
      <c r="K800" s="255"/>
      <c r="L800" s="260"/>
      <c r="M800" s="261"/>
      <c r="N800" s="262"/>
      <c r="O800" s="262"/>
      <c r="P800" s="262"/>
      <c r="Q800" s="262"/>
      <c r="R800" s="262"/>
      <c r="S800" s="262"/>
      <c r="T800" s="263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64" t="s">
        <v>169</v>
      </c>
      <c r="AU800" s="264" t="s">
        <v>137</v>
      </c>
      <c r="AV800" s="13" t="s">
        <v>82</v>
      </c>
      <c r="AW800" s="13" t="s">
        <v>30</v>
      </c>
      <c r="AX800" s="13" t="s">
        <v>75</v>
      </c>
      <c r="AY800" s="264" t="s">
        <v>159</v>
      </c>
    </row>
    <row r="801" s="14" customFormat="1">
      <c r="A801" s="14"/>
      <c r="B801" s="265"/>
      <c r="C801" s="266"/>
      <c r="D801" s="256" t="s">
        <v>169</v>
      </c>
      <c r="E801" s="267" t="s">
        <v>1</v>
      </c>
      <c r="F801" s="268" t="s">
        <v>303</v>
      </c>
      <c r="G801" s="266"/>
      <c r="H801" s="269">
        <v>7</v>
      </c>
      <c r="I801" s="270"/>
      <c r="J801" s="266"/>
      <c r="K801" s="266"/>
      <c r="L801" s="271"/>
      <c r="M801" s="272"/>
      <c r="N801" s="273"/>
      <c r="O801" s="273"/>
      <c r="P801" s="273"/>
      <c r="Q801" s="273"/>
      <c r="R801" s="273"/>
      <c r="S801" s="273"/>
      <c r="T801" s="274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75" t="s">
        <v>169</v>
      </c>
      <c r="AU801" s="275" t="s">
        <v>137</v>
      </c>
      <c r="AV801" s="14" t="s">
        <v>137</v>
      </c>
      <c r="AW801" s="14" t="s">
        <v>30</v>
      </c>
      <c r="AX801" s="14" t="s">
        <v>75</v>
      </c>
      <c r="AY801" s="275" t="s">
        <v>159</v>
      </c>
    </row>
    <row r="802" s="15" customFormat="1">
      <c r="A802" s="15"/>
      <c r="B802" s="276"/>
      <c r="C802" s="277"/>
      <c r="D802" s="256" t="s">
        <v>169</v>
      </c>
      <c r="E802" s="278" t="s">
        <v>1</v>
      </c>
      <c r="F802" s="279" t="s">
        <v>187</v>
      </c>
      <c r="G802" s="277"/>
      <c r="H802" s="280">
        <v>63</v>
      </c>
      <c r="I802" s="281"/>
      <c r="J802" s="277"/>
      <c r="K802" s="277"/>
      <c r="L802" s="282"/>
      <c r="M802" s="283"/>
      <c r="N802" s="284"/>
      <c r="O802" s="284"/>
      <c r="P802" s="284"/>
      <c r="Q802" s="284"/>
      <c r="R802" s="284"/>
      <c r="S802" s="284"/>
      <c r="T802" s="285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86" t="s">
        <v>169</v>
      </c>
      <c r="AU802" s="286" t="s">
        <v>137</v>
      </c>
      <c r="AV802" s="15" t="s">
        <v>167</v>
      </c>
      <c r="AW802" s="15" t="s">
        <v>30</v>
      </c>
      <c r="AX802" s="15" t="s">
        <v>82</v>
      </c>
      <c r="AY802" s="286" t="s">
        <v>159</v>
      </c>
    </row>
    <row r="803" s="14" customFormat="1">
      <c r="A803" s="14"/>
      <c r="B803" s="265"/>
      <c r="C803" s="266"/>
      <c r="D803" s="256" t="s">
        <v>169</v>
      </c>
      <c r="E803" s="266"/>
      <c r="F803" s="268" t="s">
        <v>926</v>
      </c>
      <c r="G803" s="266"/>
      <c r="H803" s="269">
        <v>75.599999999999994</v>
      </c>
      <c r="I803" s="270"/>
      <c r="J803" s="266"/>
      <c r="K803" s="266"/>
      <c r="L803" s="271"/>
      <c r="M803" s="272"/>
      <c r="N803" s="273"/>
      <c r="O803" s="273"/>
      <c r="P803" s="273"/>
      <c r="Q803" s="273"/>
      <c r="R803" s="273"/>
      <c r="S803" s="273"/>
      <c r="T803" s="274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75" t="s">
        <v>169</v>
      </c>
      <c r="AU803" s="275" t="s">
        <v>137</v>
      </c>
      <c r="AV803" s="14" t="s">
        <v>137</v>
      </c>
      <c r="AW803" s="14" t="s">
        <v>4</v>
      </c>
      <c r="AX803" s="14" t="s">
        <v>82</v>
      </c>
      <c r="AY803" s="275" t="s">
        <v>159</v>
      </c>
    </row>
    <row r="804" s="2" customFormat="1" ht="21.75" customHeight="1">
      <c r="A804" s="40"/>
      <c r="B804" s="41"/>
      <c r="C804" s="287" t="s">
        <v>927</v>
      </c>
      <c r="D804" s="287" t="s">
        <v>291</v>
      </c>
      <c r="E804" s="288" t="s">
        <v>928</v>
      </c>
      <c r="F804" s="289" t="s">
        <v>929</v>
      </c>
      <c r="G804" s="290" t="s">
        <v>181</v>
      </c>
      <c r="H804" s="291">
        <v>150</v>
      </c>
      <c r="I804" s="292"/>
      <c r="J804" s="293">
        <f>ROUND(I804*H804,2)</f>
        <v>0</v>
      </c>
      <c r="K804" s="294"/>
      <c r="L804" s="295"/>
      <c r="M804" s="296" t="s">
        <v>1</v>
      </c>
      <c r="N804" s="297" t="s">
        <v>41</v>
      </c>
      <c r="O804" s="93"/>
      <c r="P804" s="251">
        <f>O804*H804</f>
        <v>0</v>
      </c>
      <c r="Q804" s="251">
        <v>0.00011</v>
      </c>
      <c r="R804" s="251">
        <f>Q804*H804</f>
        <v>0.016500000000000001</v>
      </c>
      <c r="S804" s="251">
        <v>0</v>
      </c>
      <c r="T804" s="252">
        <f>S804*H804</f>
        <v>0</v>
      </c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R804" s="253" t="s">
        <v>620</v>
      </c>
      <c r="AT804" s="253" t="s">
        <v>291</v>
      </c>
      <c r="AU804" s="253" t="s">
        <v>137</v>
      </c>
      <c r="AY804" s="17" t="s">
        <v>159</v>
      </c>
      <c r="BE804" s="141">
        <f>IF(N804="základní",J804,0)</f>
        <v>0</v>
      </c>
      <c r="BF804" s="141">
        <f>IF(N804="snížená",J804,0)</f>
        <v>0</v>
      </c>
      <c r="BG804" s="141">
        <f>IF(N804="zákl. přenesená",J804,0)</f>
        <v>0</v>
      </c>
      <c r="BH804" s="141">
        <f>IF(N804="sníž. přenesená",J804,0)</f>
        <v>0</v>
      </c>
      <c r="BI804" s="141">
        <f>IF(N804="nulová",J804,0)</f>
        <v>0</v>
      </c>
      <c r="BJ804" s="17" t="s">
        <v>137</v>
      </c>
      <c r="BK804" s="141">
        <f>ROUND(I804*H804,2)</f>
        <v>0</v>
      </c>
      <c r="BL804" s="17" t="s">
        <v>324</v>
      </c>
      <c r="BM804" s="253" t="s">
        <v>930</v>
      </c>
    </row>
    <row r="805" s="13" customFormat="1">
      <c r="A805" s="13"/>
      <c r="B805" s="254"/>
      <c r="C805" s="255"/>
      <c r="D805" s="256" t="s">
        <v>169</v>
      </c>
      <c r="E805" s="257" t="s">
        <v>1</v>
      </c>
      <c r="F805" s="258" t="s">
        <v>931</v>
      </c>
      <c r="G805" s="255"/>
      <c r="H805" s="257" t="s">
        <v>1</v>
      </c>
      <c r="I805" s="259"/>
      <c r="J805" s="255"/>
      <c r="K805" s="255"/>
      <c r="L805" s="260"/>
      <c r="M805" s="261"/>
      <c r="N805" s="262"/>
      <c r="O805" s="262"/>
      <c r="P805" s="262"/>
      <c r="Q805" s="262"/>
      <c r="R805" s="262"/>
      <c r="S805" s="262"/>
      <c r="T805" s="26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64" t="s">
        <v>169</v>
      </c>
      <c r="AU805" s="264" t="s">
        <v>137</v>
      </c>
      <c r="AV805" s="13" t="s">
        <v>82</v>
      </c>
      <c r="AW805" s="13" t="s">
        <v>30</v>
      </c>
      <c r="AX805" s="13" t="s">
        <v>75</v>
      </c>
      <c r="AY805" s="264" t="s">
        <v>159</v>
      </c>
    </row>
    <row r="806" s="13" customFormat="1">
      <c r="A806" s="13"/>
      <c r="B806" s="254"/>
      <c r="C806" s="255"/>
      <c r="D806" s="256" t="s">
        <v>169</v>
      </c>
      <c r="E806" s="257" t="s">
        <v>1</v>
      </c>
      <c r="F806" s="258" t="s">
        <v>932</v>
      </c>
      <c r="G806" s="255"/>
      <c r="H806" s="257" t="s">
        <v>1</v>
      </c>
      <c r="I806" s="259"/>
      <c r="J806" s="255"/>
      <c r="K806" s="255"/>
      <c r="L806" s="260"/>
      <c r="M806" s="261"/>
      <c r="N806" s="262"/>
      <c r="O806" s="262"/>
      <c r="P806" s="262"/>
      <c r="Q806" s="262"/>
      <c r="R806" s="262"/>
      <c r="S806" s="262"/>
      <c r="T806" s="263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64" t="s">
        <v>169</v>
      </c>
      <c r="AU806" s="264" t="s">
        <v>137</v>
      </c>
      <c r="AV806" s="13" t="s">
        <v>82</v>
      </c>
      <c r="AW806" s="13" t="s">
        <v>30</v>
      </c>
      <c r="AX806" s="13" t="s">
        <v>75</v>
      </c>
      <c r="AY806" s="264" t="s">
        <v>159</v>
      </c>
    </row>
    <row r="807" s="14" customFormat="1">
      <c r="A807" s="14"/>
      <c r="B807" s="265"/>
      <c r="C807" s="266"/>
      <c r="D807" s="256" t="s">
        <v>169</v>
      </c>
      <c r="E807" s="267" t="s">
        <v>1</v>
      </c>
      <c r="F807" s="268" t="s">
        <v>277</v>
      </c>
      <c r="G807" s="266"/>
      <c r="H807" s="269">
        <v>9</v>
      </c>
      <c r="I807" s="270"/>
      <c r="J807" s="266"/>
      <c r="K807" s="266"/>
      <c r="L807" s="271"/>
      <c r="M807" s="272"/>
      <c r="N807" s="273"/>
      <c r="O807" s="273"/>
      <c r="P807" s="273"/>
      <c r="Q807" s="273"/>
      <c r="R807" s="273"/>
      <c r="S807" s="273"/>
      <c r="T807" s="274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75" t="s">
        <v>169</v>
      </c>
      <c r="AU807" s="275" t="s">
        <v>137</v>
      </c>
      <c r="AV807" s="14" t="s">
        <v>137</v>
      </c>
      <c r="AW807" s="14" t="s">
        <v>30</v>
      </c>
      <c r="AX807" s="14" t="s">
        <v>75</v>
      </c>
      <c r="AY807" s="275" t="s">
        <v>159</v>
      </c>
    </row>
    <row r="808" s="13" customFormat="1">
      <c r="A808" s="13"/>
      <c r="B808" s="254"/>
      <c r="C808" s="255"/>
      <c r="D808" s="256" t="s">
        <v>169</v>
      </c>
      <c r="E808" s="257" t="s">
        <v>1</v>
      </c>
      <c r="F808" s="258" t="s">
        <v>933</v>
      </c>
      <c r="G808" s="255"/>
      <c r="H808" s="257" t="s">
        <v>1</v>
      </c>
      <c r="I808" s="259"/>
      <c r="J808" s="255"/>
      <c r="K808" s="255"/>
      <c r="L808" s="260"/>
      <c r="M808" s="261"/>
      <c r="N808" s="262"/>
      <c r="O808" s="262"/>
      <c r="P808" s="262"/>
      <c r="Q808" s="262"/>
      <c r="R808" s="262"/>
      <c r="S808" s="262"/>
      <c r="T808" s="26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64" t="s">
        <v>169</v>
      </c>
      <c r="AU808" s="264" t="s">
        <v>137</v>
      </c>
      <c r="AV808" s="13" t="s">
        <v>82</v>
      </c>
      <c r="AW808" s="13" t="s">
        <v>30</v>
      </c>
      <c r="AX808" s="13" t="s">
        <v>75</v>
      </c>
      <c r="AY808" s="264" t="s">
        <v>159</v>
      </c>
    </row>
    <row r="809" s="14" customFormat="1">
      <c r="A809" s="14"/>
      <c r="B809" s="265"/>
      <c r="C809" s="266"/>
      <c r="D809" s="256" t="s">
        <v>169</v>
      </c>
      <c r="E809" s="267" t="s">
        <v>1</v>
      </c>
      <c r="F809" s="268" t="s">
        <v>379</v>
      </c>
      <c r="G809" s="266"/>
      <c r="H809" s="269">
        <v>12</v>
      </c>
      <c r="I809" s="270"/>
      <c r="J809" s="266"/>
      <c r="K809" s="266"/>
      <c r="L809" s="271"/>
      <c r="M809" s="272"/>
      <c r="N809" s="273"/>
      <c r="O809" s="273"/>
      <c r="P809" s="273"/>
      <c r="Q809" s="273"/>
      <c r="R809" s="273"/>
      <c r="S809" s="273"/>
      <c r="T809" s="274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75" t="s">
        <v>169</v>
      </c>
      <c r="AU809" s="275" t="s">
        <v>137</v>
      </c>
      <c r="AV809" s="14" t="s">
        <v>137</v>
      </c>
      <c r="AW809" s="14" t="s">
        <v>30</v>
      </c>
      <c r="AX809" s="14" t="s">
        <v>75</v>
      </c>
      <c r="AY809" s="275" t="s">
        <v>159</v>
      </c>
    </row>
    <row r="810" s="13" customFormat="1">
      <c r="A810" s="13"/>
      <c r="B810" s="254"/>
      <c r="C810" s="255"/>
      <c r="D810" s="256" t="s">
        <v>169</v>
      </c>
      <c r="E810" s="257" t="s">
        <v>1</v>
      </c>
      <c r="F810" s="258" t="s">
        <v>934</v>
      </c>
      <c r="G810" s="255"/>
      <c r="H810" s="257" t="s">
        <v>1</v>
      </c>
      <c r="I810" s="259"/>
      <c r="J810" s="255"/>
      <c r="K810" s="255"/>
      <c r="L810" s="260"/>
      <c r="M810" s="261"/>
      <c r="N810" s="262"/>
      <c r="O810" s="262"/>
      <c r="P810" s="262"/>
      <c r="Q810" s="262"/>
      <c r="R810" s="262"/>
      <c r="S810" s="262"/>
      <c r="T810" s="26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64" t="s">
        <v>169</v>
      </c>
      <c r="AU810" s="264" t="s">
        <v>137</v>
      </c>
      <c r="AV810" s="13" t="s">
        <v>82</v>
      </c>
      <c r="AW810" s="13" t="s">
        <v>30</v>
      </c>
      <c r="AX810" s="13" t="s">
        <v>75</v>
      </c>
      <c r="AY810" s="264" t="s">
        <v>159</v>
      </c>
    </row>
    <row r="811" s="14" customFormat="1">
      <c r="A811" s="14"/>
      <c r="B811" s="265"/>
      <c r="C811" s="266"/>
      <c r="D811" s="256" t="s">
        <v>169</v>
      </c>
      <c r="E811" s="267" t="s">
        <v>1</v>
      </c>
      <c r="F811" s="268" t="s">
        <v>285</v>
      </c>
      <c r="G811" s="266"/>
      <c r="H811" s="269">
        <v>10</v>
      </c>
      <c r="I811" s="270"/>
      <c r="J811" s="266"/>
      <c r="K811" s="266"/>
      <c r="L811" s="271"/>
      <c r="M811" s="272"/>
      <c r="N811" s="273"/>
      <c r="O811" s="273"/>
      <c r="P811" s="273"/>
      <c r="Q811" s="273"/>
      <c r="R811" s="273"/>
      <c r="S811" s="273"/>
      <c r="T811" s="274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75" t="s">
        <v>169</v>
      </c>
      <c r="AU811" s="275" t="s">
        <v>137</v>
      </c>
      <c r="AV811" s="14" t="s">
        <v>137</v>
      </c>
      <c r="AW811" s="14" t="s">
        <v>30</v>
      </c>
      <c r="AX811" s="14" t="s">
        <v>75</v>
      </c>
      <c r="AY811" s="275" t="s">
        <v>159</v>
      </c>
    </row>
    <row r="812" s="13" customFormat="1">
      <c r="A812" s="13"/>
      <c r="B812" s="254"/>
      <c r="C812" s="255"/>
      <c r="D812" s="256" t="s">
        <v>169</v>
      </c>
      <c r="E812" s="257" t="s">
        <v>1</v>
      </c>
      <c r="F812" s="258" t="s">
        <v>935</v>
      </c>
      <c r="G812" s="255"/>
      <c r="H812" s="257" t="s">
        <v>1</v>
      </c>
      <c r="I812" s="259"/>
      <c r="J812" s="255"/>
      <c r="K812" s="255"/>
      <c r="L812" s="260"/>
      <c r="M812" s="261"/>
      <c r="N812" s="262"/>
      <c r="O812" s="262"/>
      <c r="P812" s="262"/>
      <c r="Q812" s="262"/>
      <c r="R812" s="262"/>
      <c r="S812" s="262"/>
      <c r="T812" s="26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64" t="s">
        <v>169</v>
      </c>
      <c r="AU812" s="264" t="s">
        <v>137</v>
      </c>
      <c r="AV812" s="13" t="s">
        <v>82</v>
      </c>
      <c r="AW812" s="13" t="s">
        <v>30</v>
      </c>
      <c r="AX812" s="13" t="s">
        <v>75</v>
      </c>
      <c r="AY812" s="264" t="s">
        <v>159</v>
      </c>
    </row>
    <row r="813" s="14" customFormat="1">
      <c r="A813" s="14"/>
      <c r="B813" s="265"/>
      <c r="C813" s="266"/>
      <c r="D813" s="256" t="s">
        <v>169</v>
      </c>
      <c r="E813" s="267" t="s">
        <v>1</v>
      </c>
      <c r="F813" s="268" t="s">
        <v>552</v>
      </c>
      <c r="G813" s="266"/>
      <c r="H813" s="269">
        <v>11</v>
      </c>
      <c r="I813" s="270"/>
      <c r="J813" s="266"/>
      <c r="K813" s="266"/>
      <c r="L813" s="271"/>
      <c r="M813" s="272"/>
      <c r="N813" s="273"/>
      <c r="O813" s="273"/>
      <c r="P813" s="273"/>
      <c r="Q813" s="273"/>
      <c r="R813" s="273"/>
      <c r="S813" s="273"/>
      <c r="T813" s="274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75" t="s">
        <v>169</v>
      </c>
      <c r="AU813" s="275" t="s">
        <v>137</v>
      </c>
      <c r="AV813" s="14" t="s">
        <v>137</v>
      </c>
      <c r="AW813" s="14" t="s">
        <v>30</v>
      </c>
      <c r="AX813" s="14" t="s">
        <v>75</v>
      </c>
      <c r="AY813" s="275" t="s">
        <v>159</v>
      </c>
    </row>
    <row r="814" s="13" customFormat="1">
      <c r="A814" s="13"/>
      <c r="B814" s="254"/>
      <c r="C814" s="255"/>
      <c r="D814" s="256" t="s">
        <v>169</v>
      </c>
      <c r="E814" s="257" t="s">
        <v>1</v>
      </c>
      <c r="F814" s="258" t="s">
        <v>936</v>
      </c>
      <c r="G814" s="255"/>
      <c r="H814" s="257" t="s">
        <v>1</v>
      </c>
      <c r="I814" s="259"/>
      <c r="J814" s="255"/>
      <c r="K814" s="255"/>
      <c r="L814" s="260"/>
      <c r="M814" s="261"/>
      <c r="N814" s="262"/>
      <c r="O814" s="262"/>
      <c r="P814" s="262"/>
      <c r="Q814" s="262"/>
      <c r="R814" s="262"/>
      <c r="S814" s="262"/>
      <c r="T814" s="263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64" t="s">
        <v>169</v>
      </c>
      <c r="AU814" s="264" t="s">
        <v>137</v>
      </c>
      <c r="AV814" s="13" t="s">
        <v>82</v>
      </c>
      <c r="AW814" s="13" t="s">
        <v>30</v>
      </c>
      <c r="AX814" s="13" t="s">
        <v>75</v>
      </c>
      <c r="AY814" s="264" t="s">
        <v>159</v>
      </c>
    </row>
    <row r="815" s="13" customFormat="1">
      <c r="A815" s="13"/>
      <c r="B815" s="254"/>
      <c r="C815" s="255"/>
      <c r="D815" s="256" t="s">
        <v>169</v>
      </c>
      <c r="E815" s="257" t="s">
        <v>1</v>
      </c>
      <c r="F815" s="258" t="s">
        <v>199</v>
      </c>
      <c r="G815" s="255"/>
      <c r="H815" s="257" t="s">
        <v>1</v>
      </c>
      <c r="I815" s="259"/>
      <c r="J815" s="255"/>
      <c r="K815" s="255"/>
      <c r="L815" s="260"/>
      <c r="M815" s="261"/>
      <c r="N815" s="262"/>
      <c r="O815" s="262"/>
      <c r="P815" s="262"/>
      <c r="Q815" s="262"/>
      <c r="R815" s="262"/>
      <c r="S815" s="262"/>
      <c r="T815" s="26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64" t="s">
        <v>169</v>
      </c>
      <c r="AU815" s="264" t="s">
        <v>137</v>
      </c>
      <c r="AV815" s="13" t="s">
        <v>82</v>
      </c>
      <c r="AW815" s="13" t="s">
        <v>30</v>
      </c>
      <c r="AX815" s="13" t="s">
        <v>75</v>
      </c>
      <c r="AY815" s="264" t="s">
        <v>159</v>
      </c>
    </row>
    <row r="816" s="14" customFormat="1">
      <c r="A816" s="14"/>
      <c r="B816" s="265"/>
      <c r="C816" s="266"/>
      <c r="D816" s="256" t="s">
        <v>169</v>
      </c>
      <c r="E816" s="267" t="s">
        <v>1</v>
      </c>
      <c r="F816" s="268" t="s">
        <v>273</v>
      </c>
      <c r="G816" s="266"/>
      <c r="H816" s="269">
        <v>8</v>
      </c>
      <c r="I816" s="270"/>
      <c r="J816" s="266"/>
      <c r="K816" s="266"/>
      <c r="L816" s="271"/>
      <c r="M816" s="272"/>
      <c r="N816" s="273"/>
      <c r="O816" s="273"/>
      <c r="P816" s="273"/>
      <c r="Q816" s="273"/>
      <c r="R816" s="273"/>
      <c r="S816" s="273"/>
      <c r="T816" s="274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75" t="s">
        <v>169</v>
      </c>
      <c r="AU816" s="275" t="s">
        <v>137</v>
      </c>
      <c r="AV816" s="14" t="s">
        <v>137</v>
      </c>
      <c r="AW816" s="14" t="s">
        <v>30</v>
      </c>
      <c r="AX816" s="14" t="s">
        <v>75</v>
      </c>
      <c r="AY816" s="275" t="s">
        <v>159</v>
      </c>
    </row>
    <row r="817" s="13" customFormat="1">
      <c r="A817" s="13"/>
      <c r="B817" s="254"/>
      <c r="C817" s="255"/>
      <c r="D817" s="256" t="s">
        <v>169</v>
      </c>
      <c r="E817" s="257" t="s">
        <v>1</v>
      </c>
      <c r="F817" s="258" t="s">
        <v>201</v>
      </c>
      <c r="G817" s="255"/>
      <c r="H817" s="257" t="s">
        <v>1</v>
      </c>
      <c r="I817" s="259"/>
      <c r="J817" s="255"/>
      <c r="K817" s="255"/>
      <c r="L817" s="260"/>
      <c r="M817" s="261"/>
      <c r="N817" s="262"/>
      <c r="O817" s="262"/>
      <c r="P817" s="262"/>
      <c r="Q817" s="262"/>
      <c r="R817" s="262"/>
      <c r="S817" s="262"/>
      <c r="T817" s="26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64" t="s">
        <v>169</v>
      </c>
      <c r="AU817" s="264" t="s">
        <v>137</v>
      </c>
      <c r="AV817" s="13" t="s">
        <v>82</v>
      </c>
      <c r="AW817" s="13" t="s">
        <v>30</v>
      </c>
      <c r="AX817" s="13" t="s">
        <v>75</v>
      </c>
      <c r="AY817" s="264" t="s">
        <v>159</v>
      </c>
    </row>
    <row r="818" s="14" customFormat="1">
      <c r="A818" s="14"/>
      <c r="B818" s="265"/>
      <c r="C818" s="266"/>
      <c r="D818" s="256" t="s">
        <v>169</v>
      </c>
      <c r="E818" s="267" t="s">
        <v>1</v>
      </c>
      <c r="F818" s="268" t="s">
        <v>434</v>
      </c>
      <c r="G818" s="266"/>
      <c r="H818" s="269">
        <v>26</v>
      </c>
      <c r="I818" s="270"/>
      <c r="J818" s="266"/>
      <c r="K818" s="266"/>
      <c r="L818" s="271"/>
      <c r="M818" s="272"/>
      <c r="N818" s="273"/>
      <c r="O818" s="273"/>
      <c r="P818" s="273"/>
      <c r="Q818" s="273"/>
      <c r="R818" s="273"/>
      <c r="S818" s="273"/>
      <c r="T818" s="274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75" t="s">
        <v>169</v>
      </c>
      <c r="AU818" s="275" t="s">
        <v>137</v>
      </c>
      <c r="AV818" s="14" t="s">
        <v>137</v>
      </c>
      <c r="AW818" s="14" t="s">
        <v>30</v>
      </c>
      <c r="AX818" s="14" t="s">
        <v>75</v>
      </c>
      <c r="AY818" s="275" t="s">
        <v>159</v>
      </c>
    </row>
    <row r="819" s="13" customFormat="1">
      <c r="A819" s="13"/>
      <c r="B819" s="254"/>
      <c r="C819" s="255"/>
      <c r="D819" s="256" t="s">
        <v>169</v>
      </c>
      <c r="E819" s="257" t="s">
        <v>1</v>
      </c>
      <c r="F819" s="258" t="s">
        <v>209</v>
      </c>
      <c r="G819" s="255"/>
      <c r="H819" s="257" t="s">
        <v>1</v>
      </c>
      <c r="I819" s="259"/>
      <c r="J819" s="255"/>
      <c r="K819" s="255"/>
      <c r="L819" s="260"/>
      <c r="M819" s="261"/>
      <c r="N819" s="262"/>
      <c r="O819" s="262"/>
      <c r="P819" s="262"/>
      <c r="Q819" s="262"/>
      <c r="R819" s="262"/>
      <c r="S819" s="262"/>
      <c r="T819" s="26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64" t="s">
        <v>169</v>
      </c>
      <c r="AU819" s="264" t="s">
        <v>137</v>
      </c>
      <c r="AV819" s="13" t="s">
        <v>82</v>
      </c>
      <c r="AW819" s="13" t="s">
        <v>30</v>
      </c>
      <c r="AX819" s="13" t="s">
        <v>75</v>
      </c>
      <c r="AY819" s="264" t="s">
        <v>159</v>
      </c>
    </row>
    <row r="820" s="14" customFormat="1">
      <c r="A820" s="14"/>
      <c r="B820" s="265"/>
      <c r="C820" s="266"/>
      <c r="D820" s="256" t="s">
        <v>169</v>
      </c>
      <c r="E820" s="267" t="s">
        <v>1</v>
      </c>
      <c r="F820" s="268" t="s">
        <v>398</v>
      </c>
      <c r="G820" s="266"/>
      <c r="H820" s="269">
        <v>18</v>
      </c>
      <c r="I820" s="270"/>
      <c r="J820" s="266"/>
      <c r="K820" s="266"/>
      <c r="L820" s="271"/>
      <c r="M820" s="272"/>
      <c r="N820" s="273"/>
      <c r="O820" s="273"/>
      <c r="P820" s="273"/>
      <c r="Q820" s="273"/>
      <c r="R820" s="273"/>
      <c r="S820" s="273"/>
      <c r="T820" s="274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75" t="s">
        <v>169</v>
      </c>
      <c r="AU820" s="275" t="s">
        <v>137</v>
      </c>
      <c r="AV820" s="14" t="s">
        <v>137</v>
      </c>
      <c r="AW820" s="14" t="s">
        <v>30</v>
      </c>
      <c r="AX820" s="14" t="s">
        <v>75</v>
      </c>
      <c r="AY820" s="275" t="s">
        <v>159</v>
      </c>
    </row>
    <row r="821" s="13" customFormat="1">
      <c r="A821" s="13"/>
      <c r="B821" s="254"/>
      <c r="C821" s="255"/>
      <c r="D821" s="256" t="s">
        <v>169</v>
      </c>
      <c r="E821" s="257" t="s">
        <v>1</v>
      </c>
      <c r="F821" s="258" t="s">
        <v>937</v>
      </c>
      <c r="G821" s="255"/>
      <c r="H821" s="257" t="s">
        <v>1</v>
      </c>
      <c r="I821" s="259"/>
      <c r="J821" s="255"/>
      <c r="K821" s="255"/>
      <c r="L821" s="260"/>
      <c r="M821" s="261"/>
      <c r="N821" s="262"/>
      <c r="O821" s="262"/>
      <c r="P821" s="262"/>
      <c r="Q821" s="262"/>
      <c r="R821" s="262"/>
      <c r="S821" s="262"/>
      <c r="T821" s="26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64" t="s">
        <v>169</v>
      </c>
      <c r="AU821" s="264" t="s">
        <v>137</v>
      </c>
      <c r="AV821" s="13" t="s">
        <v>82</v>
      </c>
      <c r="AW821" s="13" t="s">
        <v>30</v>
      </c>
      <c r="AX821" s="13" t="s">
        <v>75</v>
      </c>
      <c r="AY821" s="264" t="s">
        <v>159</v>
      </c>
    </row>
    <row r="822" s="13" customFormat="1">
      <c r="A822" s="13"/>
      <c r="B822" s="254"/>
      <c r="C822" s="255"/>
      <c r="D822" s="256" t="s">
        <v>169</v>
      </c>
      <c r="E822" s="257" t="s">
        <v>1</v>
      </c>
      <c r="F822" s="258" t="s">
        <v>205</v>
      </c>
      <c r="G822" s="255"/>
      <c r="H822" s="257" t="s">
        <v>1</v>
      </c>
      <c r="I822" s="259"/>
      <c r="J822" s="255"/>
      <c r="K822" s="255"/>
      <c r="L822" s="260"/>
      <c r="M822" s="261"/>
      <c r="N822" s="262"/>
      <c r="O822" s="262"/>
      <c r="P822" s="262"/>
      <c r="Q822" s="262"/>
      <c r="R822" s="262"/>
      <c r="S822" s="262"/>
      <c r="T822" s="26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64" t="s">
        <v>169</v>
      </c>
      <c r="AU822" s="264" t="s">
        <v>137</v>
      </c>
      <c r="AV822" s="13" t="s">
        <v>82</v>
      </c>
      <c r="AW822" s="13" t="s">
        <v>30</v>
      </c>
      <c r="AX822" s="13" t="s">
        <v>75</v>
      </c>
      <c r="AY822" s="264" t="s">
        <v>159</v>
      </c>
    </row>
    <row r="823" s="14" customFormat="1">
      <c r="A823" s="14"/>
      <c r="B823" s="265"/>
      <c r="C823" s="266"/>
      <c r="D823" s="256" t="s">
        <v>169</v>
      </c>
      <c r="E823" s="267" t="s">
        <v>1</v>
      </c>
      <c r="F823" s="268" t="s">
        <v>922</v>
      </c>
      <c r="G823" s="266"/>
      <c r="H823" s="269">
        <v>14</v>
      </c>
      <c r="I823" s="270"/>
      <c r="J823" s="266"/>
      <c r="K823" s="266"/>
      <c r="L823" s="271"/>
      <c r="M823" s="272"/>
      <c r="N823" s="273"/>
      <c r="O823" s="273"/>
      <c r="P823" s="273"/>
      <c r="Q823" s="273"/>
      <c r="R823" s="273"/>
      <c r="S823" s="273"/>
      <c r="T823" s="274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75" t="s">
        <v>169</v>
      </c>
      <c r="AU823" s="275" t="s">
        <v>137</v>
      </c>
      <c r="AV823" s="14" t="s">
        <v>137</v>
      </c>
      <c r="AW823" s="14" t="s">
        <v>30</v>
      </c>
      <c r="AX823" s="14" t="s">
        <v>75</v>
      </c>
      <c r="AY823" s="275" t="s">
        <v>159</v>
      </c>
    </row>
    <row r="824" s="13" customFormat="1">
      <c r="A824" s="13"/>
      <c r="B824" s="254"/>
      <c r="C824" s="255"/>
      <c r="D824" s="256" t="s">
        <v>169</v>
      </c>
      <c r="E824" s="257" t="s">
        <v>1</v>
      </c>
      <c r="F824" s="258" t="s">
        <v>207</v>
      </c>
      <c r="G824" s="255"/>
      <c r="H824" s="257" t="s">
        <v>1</v>
      </c>
      <c r="I824" s="259"/>
      <c r="J824" s="255"/>
      <c r="K824" s="255"/>
      <c r="L824" s="260"/>
      <c r="M824" s="261"/>
      <c r="N824" s="262"/>
      <c r="O824" s="262"/>
      <c r="P824" s="262"/>
      <c r="Q824" s="262"/>
      <c r="R824" s="262"/>
      <c r="S824" s="262"/>
      <c r="T824" s="26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64" t="s">
        <v>169</v>
      </c>
      <c r="AU824" s="264" t="s">
        <v>137</v>
      </c>
      <c r="AV824" s="13" t="s">
        <v>82</v>
      </c>
      <c r="AW824" s="13" t="s">
        <v>30</v>
      </c>
      <c r="AX824" s="13" t="s">
        <v>75</v>
      </c>
      <c r="AY824" s="264" t="s">
        <v>159</v>
      </c>
    </row>
    <row r="825" s="14" customFormat="1">
      <c r="A825" s="14"/>
      <c r="B825" s="265"/>
      <c r="C825" s="266"/>
      <c r="D825" s="256" t="s">
        <v>169</v>
      </c>
      <c r="E825" s="267" t="s">
        <v>1</v>
      </c>
      <c r="F825" s="268" t="s">
        <v>393</v>
      </c>
      <c r="G825" s="266"/>
      <c r="H825" s="269">
        <v>17</v>
      </c>
      <c r="I825" s="270"/>
      <c r="J825" s="266"/>
      <c r="K825" s="266"/>
      <c r="L825" s="271"/>
      <c r="M825" s="272"/>
      <c r="N825" s="273"/>
      <c r="O825" s="273"/>
      <c r="P825" s="273"/>
      <c r="Q825" s="273"/>
      <c r="R825" s="273"/>
      <c r="S825" s="273"/>
      <c r="T825" s="274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75" t="s">
        <v>169</v>
      </c>
      <c r="AU825" s="275" t="s">
        <v>137</v>
      </c>
      <c r="AV825" s="14" t="s">
        <v>137</v>
      </c>
      <c r="AW825" s="14" t="s">
        <v>30</v>
      </c>
      <c r="AX825" s="14" t="s">
        <v>75</v>
      </c>
      <c r="AY825" s="275" t="s">
        <v>159</v>
      </c>
    </row>
    <row r="826" s="15" customFormat="1">
      <c r="A826" s="15"/>
      <c r="B826" s="276"/>
      <c r="C826" s="277"/>
      <c r="D826" s="256" t="s">
        <v>169</v>
      </c>
      <c r="E826" s="278" t="s">
        <v>1</v>
      </c>
      <c r="F826" s="279" t="s">
        <v>187</v>
      </c>
      <c r="G826" s="277"/>
      <c r="H826" s="280">
        <v>125</v>
      </c>
      <c r="I826" s="281"/>
      <c r="J826" s="277"/>
      <c r="K826" s="277"/>
      <c r="L826" s="282"/>
      <c r="M826" s="283"/>
      <c r="N826" s="284"/>
      <c r="O826" s="284"/>
      <c r="P826" s="284"/>
      <c r="Q826" s="284"/>
      <c r="R826" s="284"/>
      <c r="S826" s="284"/>
      <c r="T826" s="285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86" t="s">
        <v>169</v>
      </c>
      <c r="AU826" s="286" t="s">
        <v>137</v>
      </c>
      <c r="AV826" s="15" t="s">
        <v>167</v>
      </c>
      <c r="AW826" s="15" t="s">
        <v>30</v>
      </c>
      <c r="AX826" s="15" t="s">
        <v>82</v>
      </c>
      <c r="AY826" s="286" t="s">
        <v>159</v>
      </c>
    </row>
    <row r="827" s="14" customFormat="1">
      <c r="A827" s="14"/>
      <c r="B827" s="265"/>
      <c r="C827" s="266"/>
      <c r="D827" s="256" t="s">
        <v>169</v>
      </c>
      <c r="E827" s="266"/>
      <c r="F827" s="268" t="s">
        <v>938</v>
      </c>
      <c r="G827" s="266"/>
      <c r="H827" s="269">
        <v>150</v>
      </c>
      <c r="I827" s="270"/>
      <c r="J827" s="266"/>
      <c r="K827" s="266"/>
      <c r="L827" s="271"/>
      <c r="M827" s="272"/>
      <c r="N827" s="273"/>
      <c r="O827" s="273"/>
      <c r="P827" s="273"/>
      <c r="Q827" s="273"/>
      <c r="R827" s="273"/>
      <c r="S827" s="273"/>
      <c r="T827" s="274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75" t="s">
        <v>169</v>
      </c>
      <c r="AU827" s="275" t="s">
        <v>137</v>
      </c>
      <c r="AV827" s="14" t="s">
        <v>137</v>
      </c>
      <c r="AW827" s="14" t="s">
        <v>4</v>
      </c>
      <c r="AX827" s="14" t="s">
        <v>82</v>
      </c>
      <c r="AY827" s="275" t="s">
        <v>159</v>
      </c>
    </row>
    <row r="828" s="2" customFormat="1" ht="21.75" customHeight="1">
      <c r="A828" s="40"/>
      <c r="B828" s="41"/>
      <c r="C828" s="241" t="s">
        <v>939</v>
      </c>
      <c r="D828" s="241" t="s">
        <v>163</v>
      </c>
      <c r="E828" s="242" t="s">
        <v>940</v>
      </c>
      <c r="F828" s="243" t="s">
        <v>941</v>
      </c>
      <c r="G828" s="244" t="s">
        <v>181</v>
      </c>
      <c r="H828" s="245">
        <v>10</v>
      </c>
      <c r="I828" s="246"/>
      <c r="J828" s="247">
        <f>ROUND(I828*H828,2)</f>
        <v>0</v>
      </c>
      <c r="K828" s="248"/>
      <c r="L828" s="43"/>
      <c r="M828" s="249" t="s">
        <v>1</v>
      </c>
      <c r="N828" s="250" t="s">
        <v>41</v>
      </c>
      <c r="O828" s="93"/>
      <c r="P828" s="251">
        <f>O828*H828</f>
        <v>0</v>
      </c>
      <c r="Q828" s="251">
        <v>0</v>
      </c>
      <c r="R828" s="251">
        <f>Q828*H828</f>
        <v>0</v>
      </c>
      <c r="S828" s="251">
        <v>0</v>
      </c>
      <c r="T828" s="252">
        <f>S828*H828</f>
        <v>0</v>
      </c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R828" s="253" t="s">
        <v>324</v>
      </c>
      <c r="AT828" s="253" t="s">
        <v>163</v>
      </c>
      <c r="AU828" s="253" t="s">
        <v>137</v>
      </c>
      <c r="AY828" s="17" t="s">
        <v>159</v>
      </c>
      <c r="BE828" s="141">
        <f>IF(N828="základní",J828,0)</f>
        <v>0</v>
      </c>
      <c r="BF828" s="141">
        <f>IF(N828="snížená",J828,0)</f>
        <v>0</v>
      </c>
      <c r="BG828" s="141">
        <f>IF(N828="zákl. přenesená",J828,0)</f>
        <v>0</v>
      </c>
      <c r="BH828" s="141">
        <f>IF(N828="sníž. přenesená",J828,0)</f>
        <v>0</v>
      </c>
      <c r="BI828" s="141">
        <f>IF(N828="nulová",J828,0)</f>
        <v>0</v>
      </c>
      <c r="BJ828" s="17" t="s">
        <v>137</v>
      </c>
      <c r="BK828" s="141">
        <f>ROUND(I828*H828,2)</f>
        <v>0</v>
      </c>
      <c r="BL828" s="17" t="s">
        <v>324</v>
      </c>
      <c r="BM828" s="253" t="s">
        <v>942</v>
      </c>
    </row>
    <row r="829" s="13" customFormat="1">
      <c r="A829" s="13"/>
      <c r="B829" s="254"/>
      <c r="C829" s="255"/>
      <c r="D829" s="256" t="s">
        <v>169</v>
      </c>
      <c r="E829" s="257" t="s">
        <v>1</v>
      </c>
      <c r="F829" s="258" t="s">
        <v>943</v>
      </c>
      <c r="G829" s="255"/>
      <c r="H829" s="257" t="s">
        <v>1</v>
      </c>
      <c r="I829" s="259"/>
      <c r="J829" s="255"/>
      <c r="K829" s="255"/>
      <c r="L829" s="260"/>
      <c r="M829" s="261"/>
      <c r="N829" s="262"/>
      <c r="O829" s="262"/>
      <c r="P829" s="262"/>
      <c r="Q829" s="262"/>
      <c r="R829" s="262"/>
      <c r="S829" s="262"/>
      <c r="T829" s="263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64" t="s">
        <v>169</v>
      </c>
      <c r="AU829" s="264" t="s">
        <v>137</v>
      </c>
      <c r="AV829" s="13" t="s">
        <v>82</v>
      </c>
      <c r="AW829" s="13" t="s">
        <v>30</v>
      </c>
      <c r="AX829" s="13" t="s">
        <v>75</v>
      </c>
      <c r="AY829" s="264" t="s">
        <v>159</v>
      </c>
    </row>
    <row r="830" s="14" customFormat="1">
      <c r="A830" s="14"/>
      <c r="B830" s="265"/>
      <c r="C830" s="266"/>
      <c r="D830" s="256" t="s">
        <v>169</v>
      </c>
      <c r="E830" s="267" t="s">
        <v>1</v>
      </c>
      <c r="F830" s="268" t="s">
        <v>285</v>
      </c>
      <c r="G830" s="266"/>
      <c r="H830" s="269">
        <v>10</v>
      </c>
      <c r="I830" s="270"/>
      <c r="J830" s="266"/>
      <c r="K830" s="266"/>
      <c r="L830" s="271"/>
      <c r="M830" s="272"/>
      <c r="N830" s="273"/>
      <c r="O830" s="273"/>
      <c r="P830" s="273"/>
      <c r="Q830" s="273"/>
      <c r="R830" s="273"/>
      <c r="S830" s="273"/>
      <c r="T830" s="274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75" t="s">
        <v>169</v>
      </c>
      <c r="AU830" s="275" t="s">
        <v>137</v>
      </c>
      <c r="AV830" s="14" t="s">
        <v>137</v>
      </c>
      <c r="AW830" s="14" t="s">
        <v>30</v>
      </c>
      <c r="AX830" s="14" t="s">
        <v>75</v>
      </c>
      <c r="AY830" s="275" t="s">
        <v>159</v>
      </c>
    </row>
    <row r="831" s="15" customFormat="1">
      <c r="A831" s="15"/>
      <c r="B831" s="276"/>
      <c r="C831" s="277"/>
      <c r="D831" s="256" t="s">
        <v>169</v>
      </c>
      <c r="E831" s="278" t="s">
        <v>1</v>
      </c>
      <c r="F831" s="279" t="s">
        <v>187</v>
      </c>
      <c r="G831" s="277"/>
      <c r="H831" s="280">
        <v>10</v>
      </c>
      <c r="I831" s="281"/>
      <c r="J831" s="277"/>
      <c r="K831" s="277"/>
      <c r="L831" s="282"/>
      <c r="M831" s="283"/>
      <c r="N831" s="284"/>
      <c r="O831" s="284"/>
      <c r="P831" s="284"/>
      <c r="Q831" s="284"/>
      <c r="R831" s="284"/>
      <c r="S831" s="284"/>
      <c r="T831" s="285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86" t="s">
        <v>169</v>
      </c>
      <c r="AU831" s="286" t="s">
        <v>137</v>
      </c>
      <c r="AV831" s="15" t="s">
        <v>167</v>
      </c>
      <c r="AW831" s="15" t="s">
        <v>30</v>
      </c>
      <c r="AX831" s="15" t="s">
        <v>82</v>
      </c>
      <c r="AY831" s="286" t="s">
        <v>159</v>
      </c>
    </row>
    <row r="832" s="2" customFormat="1" ht="16.5" customHeight="1">
      <c r="A832" s="40"/>
      <c r="B832" s="41"/>
      <c r="C832" s="287" t="s">
        <v>944</v>
      </c>
      <c r="D832" s="287" t="s">
        <v>291</v>
      </c>
      <c r="E832" s="288" t="s">
        <v>945</v>
      </c>
      <c r="F832" s="289" t="s">
        <v>946</v>
      </c>
      <c r="G832" s="290" t="s">
        <v>181</v>
      </c>
      <c r="H832" s="291">
        <v>12</v>
      </c>
      <c r="I832" s="292"/>
      <c r="J832" s="293">
        <f>ROUND(I832*H832,2)</f>
        <v>0</v>
      </c>
      <c r="K832" s="294"/>
      <c r="L832" s="295"/>
      <c r="M832" s="296" t="s">
        <v>1</v>
      </c>
      <c r="N832" s="297" t="s">
        <v>41</v>
      </c>
      <c r="O832" s="93"/>
      <c r="P832" s="251">
        <f>O832*H832</f>
        <v>0</v>
      </c>
      <c r="Q832" s="251">
        <v>0.00025000000000000001</v>
      </c>
      <c r="R832" s="251">
        <f>Q832*H832</f>
        <v>0.0030000000000000001</v>
      </c>
      <c r="S832" s="251">
        <v>0</v>
      </c>
      <c r="T832" s="252">
        <f>S832*H832</f>
        <v>0</v>
      </c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R832" s="253" t="s">
        <v>620</v>
      </c>
      <c r="AT832" s="253" t="s">
        <v>291</v>
      </c>
      <c r="AU832" s="253" t="s">
        <v>137</v>
      </c>
      <c r="AY832" s="17" t="s">
        <v>159</v>
      </c>
      <c r="BE832" s="141">
        <f>IF(N832="základní",J832,0)</f>
        <v>0</v>
      </c>
      <c r="BF832" s="141">
        <f>IF(N832="snížená",J832,0)</f>
        <v>0</v>
      </c>
      <c r="BG832" s="141">
        <f>IF(N832="zákl. přenesená",J832,0)</f>
        <v>0</v>
      </c>
      <c r="BH832" s="141">
        <f>IF(N832="sníž. přenesená",J832,0)</f>
        <v>0</v>
      </c>
      <c r="BI832" s="141">
        <f>IF(N832="nulová",J832,0)</f>
        <v>0</v>
      </c>
      <c r="BJ832" s="17" t="s">
        <v>137</v>
      </c>
      <c r="BK832" s="141">
        <f>ROUND(I832*H832,2)</f>
        <v>0</v>
      </c>
      <c r="BL832" s="17" t="s">
        <v>324</v>
      </c>
      <c r="BM832" s="253" t="s">
        <v>947</v>
      </c>
    </row>
    <row r="833" s="14" customFormat="1">
      <c r="A833" s="14"/>
      <c r="B833" s="265"/>
      <c r="C833" s="266"/>
      <c r="D833" s="256" t="s">
        <v>169</v>
      </c>
      <c r="E833" s="266"/>
      <c r="F833" s="268" t="s">
        <v>948</v>
      </c>
      <c r="G833" s="266"/>
      <c r="H833" s="269">
        <v>12</v>
      </c>
      <c r="I833" s="270"/>
      <c r="J833" s="266"/>
      <c r="K833" s="266"/>
      <c r="L833" s="271"/>
      <c r="M833" s="272"/>
      <c r="N833" s="273"/>
      <c r="O833" s="273"/>
      <c r="P833" s="273"/>
      <c r="Q833" s="273"/>
      <c r="R833" s="273"/>
      <c r="S833" s="273"/>
      <c r="T833" s="274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75" t="s">
        <v>169</v>
      </c>
      <c r="AU833" s="275" t="s">
        <v>137</v>
      </c>
      <c r="AV833" s="14" t="s">
        <v>137</v>
      </c>
      <c r="AW833" s="14" t="s">
        <v>4</v>
      </c>
      <c r="AX833" s="14" t="s">
        <v>82</v>
      </c>
      <c r="AY833" s="275" t="s">
        <v>159</v>
      </c>
    </row>
    <row r="834" s="2" customFormat="1" ht="21.75" customHeight="1">
      <c r="A834" s="40"/>
      <c r="B834" s="41"/>
      <c r="C834" s="241" t="s">
        <v>949</v>
      </c>
      <c r="D834" s="241" t="s">
        <v>163</v>
      </c>
      <c r="E834" s="242" t="s">
        <v>950</v>
      </c>
      <c r="F834" s="243" t="s">
        <v>951</v>
      </c>
      <c r="G834" s="244" t="s">
        <v>267</v>
      </c>
      <c r="H834" s="245">
        <v>34</v>
      </c>
      <c r="I834" s="246"/>
      <c r="J834" s="247">
        <f>ROUND(I834*H834,2)</f>
        <v>0</v>
      </c>
      <c r="K834" s="248"/>
      <c r="L834" s="43"/>
      <c r="M834" s="249" t="s">
        <v>1</v>
      </c>
      <c r="N834" s="250" t="s">
        <v>41</v>
      </c>
      <c r="O834" s="93"/>
      <c r="P834" s="251">
        <f>O834*H834</f>
        <v>0</v>
      </c>
      <c r="Q834" s="251">
        <v>0</v>
      </c>
      <c r="R834" s="251">
        <f>Q834*H834</f>
        <v>0</v>
      </c>
      <c r="S834" s="251">
        <v>0</v>
      </c>
      <c r="T834" s="252">
        <f>S834*H834</f>
        <v>0</v>
      </c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R834" s="253" t="s">
        <v>324</v>
      </c>
      <c r="AT834" s="253" t="s">
        <v>163</v>
      </c>
      <c r="AU834" s="253" t="s">
        <v>137</v>
      </c>
      <c r="AY834" s="17" t="s">
        <v>159</v>
      </c>
      <c r="BE834" s="141">
        <f>IF(N834="základní",J834,0)</f>
        <v>0</v>
      </c>
      <c r="BF834" s="141">
        <f>IF(N834="snížená",J834,0)</f>
        <v>0</v>
      </c>
      <c r="BG834" s="141">
        <f>IF(N834="zákl. přenesená",J834,0)</f>
        <v>0</v>
      </c>
      <c r="BH834" s="141">
        <f>IF(N834="sníž. přenesená",J834,0)</f>
        <v>0</v>
      </c>
      <c r="BI834" s="141">
        <f>IF(N834="nulová",J834,0)</f>
        <v>0</v>
      </c>
      <c r="BJ834" s="17" t="s">
        <v>137</v>
      </c>
      <c r="BK834" s="141">
        <f>ROUND(I834*H834,2)</f>
        <v>0</v>
      </c>
      <c r="BL834" s="17" t="s">
        <v>324</v>
      </c>
      <c r="BM834" s="253" t="s">
        <v>952</v>
      </c>
    </row>
    <row r="835" s="2" customFormat="1" ht="21.75" customHeight="1">
      <c r="A835" s="40"/>
      <c r="B835" s="41"/>
      <c r="C835" s="241" t="s">
        <v>953</v>
      </c>
      <c r="D835" s="241" t="s">
        <v>163</v>
      </c>
      <c r="E835" s="242" t="s">
        <v>954</v>
      </c>
      <c r="F835" s="243" t="s">
        <v>955</v>
      </c>
      <c r="G835" s="244" t="s">
        <v>267</v>
      </c>
      <c r="H835" s="245">
        <v>1</v>
      </c>
      <c r="I835" s="246"/>
      <c r="J835" s="247">
        <f>ROUND(I835*H835,2)</f>
        <v>0</v>
      </c>
      <c r="K835" s="248"/>
      <c r="L835" s="43"/>
      <c r="M835" s="249" t="s">
        <v>1</v>
      </c>
      <c r="N835" s="250" t="s">
        <v>41</v>
      </c>
      <c r="O835" s="93"/>
      <c r="P835" s="251">
        <f>O835*H835</f>
        <v>0</v>
      </c>
      <c r="Q835" s="251">
        <v>0</v>
      </c>
      <c r="R835" s="251">
        <f>Q835*H835</f>
        <v>0</v>
      </c>
      <c r="S835" s="251">
        <v>0</v>
      </c>
      <c r="T835" s="252">
        <f>S835*H835</f>
        <v>0</v>
      </c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R835" s="253" t="s">
        <v>324</v>
      </c>
      <c r="AT835" s="253" t="s">
        <v>163</v>
      </c>
      <c r="AU835" s="253" t="s">
        <v>137</v>
      </c>
      <c r="AY835" s="17" t="s">
        <v>159</v>
      </c>
      <c r="BE835" s="141">
        <f>IF(N835="základní",J835,0)</f>
        <v>0</v>
      </c>
      <c r="BF835" s="141">
        <f>IF(N835="snížená",J835,0)</f>
        <v>0</v>
      </c>
      <c r="BG835" s="141">
        <f>IF(N835="zákl. přenesená",J835,0)</f>
        <v>0</v>
      </c>
      <c r="BH835" s="141">
        <f>IF(N835="sníž. přenesená",J835,0)</f>
        <v>0</v>
      </c>
      <c r="BI835" s="141">
        <f>IF(N835="nulová",J835,0)</f>
        <v>0</v>
      </c>
      <c r="BJ835" s="17" t="s">
        <v>137</v>
      </c>
      <c r="BK835" s="141">
        <f>ROUND(I835*H835,2)</f>
        <v>0</v>
      </c>
      <c r="BL835" s="17" t="s">
        <v>324</v>
      </c>
      <c r="BM835" s="253" t="s">
        <v>956</v>
      </c>
    </row>
    <row r="836" s="2" customFormat="1" ht="21.75" customHeight="1">
      <c r="A836" s="40"/>
      <c r="B836" s="41"/>
      <c r="C836" s="241" t="s">
        <v>957</v>
      </c>
      <c r="D836" s="241" t="s">
        <v>163</v>
      </c>
      <c r="E836" s="242" t="s">
        <v>958</v>
      </c>
      <c r="F836" s="243" t="s">
        <v>959</v>
      </c>
      <c r="G836" s="244" t="s">
        <v>267</v>
      </c>
      <c r="H836" s="245">
        <v>35</v>
      </c>
      <c r="I836" s="246"/>
      <c r="J836" s="247">
        <f>ROUND(I836*H836,2)</f>
        <v>0</v>
      </c>
      <c r="K836" s="248"/>
      <c r="L836" s="43"/>
      <c r="M836" s="249" t="s">
        <v>1</v>
      </c>
      <c r="N836" s="250" t="s">
        <v>41</v>
      </c>
      <c r="O836" s="93"/>
      <c r="P836" s="251">
        <f>O836*H836</f>
        <v>0</v>
      </c>
      <c r="Q836" s="251">
        <v>0</v>
      </c>
      <c r="R836" s="251">
        <f>Q836*H836</f>
        <v>0</v>
      </c>
      <c r="S836" s="251">
        <v>0</v>
      </c>
      <c r="T836" s="252">
        <f>S836*H836</f>
        <v>0</v>
      </c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R836" s="253" t="s">
        <v>324</v>
      </c>
      <c r="AT836" s="253" t="s">
        <v>163</v>
      </c>
      <c r="AU836" s="253" t="s">
        <v>137</v>
      </c>
      <c r="AY836" s="17" t="s">
        <v>159</v>
      </c>
      <c r="BE836" s="141">
        <f>IF(N836="základní",J836,0)</f>
        <v>0</v>
      </c>
      <c r="BF836" s="141">
        <f>IF(N836="snížená",J836,0)</f>
        <v>0</v>
      </c>
      <c r="BG836" s="141">
        <f>IF(N836="zákl. přenesená",J836,0)</f>
        <v>0</v>
      </c>
      <c r="BH836" s="141">
        <f>IF(N836="sníž. přenesená",J836,0)</f>
        <v>0</v>
      </c>
      <c r="BI836" s="141">
        <f>IF(N836="nulová",J836,0)</f>
        <v>0</v>
      </c>
      <c r="BJ836" s="17" t="s">
        <v>137</v>
      </c>
      <c r="BK836" s="141">
        <f>ROUND(I836*H836,2)</f>
        <v>0</v>
      </c>
      <c r="BL836" s="17" t="s">
        <v>324</v>
      </c>
      <c r="BM836" s="253" t="s">
        <v>960</v>
      </c>
    </row>
    <row r="837" s="2" customFormat="1" ht="21.75" customHeight="1">
      <c r="A837" s="40"/>
      <c r="B837" s="41"/>
      <c r="C837" s="241" t="s">
        <v>961</v>
      </c>
      <c r="D837" s="241" t="s">
        <v>163</v>
      </c>
      <c r="E837" s="242" t="s">
        <v>962</v>
      </c>
      <c r="F837" s="243" t="s">
        <v>963</v>
      </c>
      <c r="G837" s="244" t="s">
        <v>267</v>
      </c>
      <c r="H837" s="245">
        <v>1</v>
      </c>
      <c r="I837" s="246"/>
      <c r="J837" s="247">
        <f>ROUND(I837*H837,2)</f>
        <v>0</v>
      </c>
      <c r="K837" s="248"/>
      <c r="L837" s="43"/>
      <c r="M837" s="249" t="s">
        <v>1</v>
      </c>
      <c r="N837" s="250" t="s">
        <v>41</v>
      </c>
      <c r="O837" s="93"/>
      <c r="P837" s="251">
        <f>O837*H837</f>
        <v>0</v>
      </c>
      <c r="Q837" s="251">
        <v>0</v>
      </c>
      <c r="R837" s="251">
        <f>Q837*H837</f>
        <v>0</v>
      </c>
      <c r="S837" s="251">
        <v>0</v>
      </c>
      <c r="T837" s="252">
        <f>S837*H837</f>
        <v>0</v>
      </c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R837" s="253" t="s">
        <v>324</v>
      </c>
      <c r="AT837" s="253" t="s">
        <v>163</v>
      </c>
      <c r="AU837" s="253" t="s">
        <v>137</v>
      </c>
      <c r="AY837" s="17" t="s">
        <v>159</v>
      </c>
      <c r="BE837" s="141">
        <f>IF(N837="základní",J837,0)</f>
        <v>0</v>
      </c>
      <c r="BF837" s="141">
        <f>IF(N837="snížená",J837,0)</f>
        <v>0</v>
      </c>
      <c r="BG837" s="141">
        <f>IF(N837="zákl. přenesená",J837,0)</f>
        <v>0</v>
      </c>
      <c r="BH837" s="141">
        <f>IF(N837="sníž. přenesená",J837,0)</f>
        <v>0</v>
      </c>
      <c r="BI837" s="141">
        <f>IF(N837="nulová",J837,0)</f>
        <v>0</v>
      </c>
      <c r="BJ837" s="17" t="s">
        <v>137</v>
      </c>
      <c r="BK837" s="141">
        <f>ROUND(I837*H837,2)</f>
        <v>0</v>
      </c>
      <c r="BL837" s="17" t="s">
        <v>324</v>
      </c>
      <c r="BM837" s="253" t="s">
        <v>964</v>
      </c>
    </row>
    <row r="838" s="2" customFormat="1" ht="21.75" customHeight="1">
      <c r="A838" s="40"/>
      <c r="B838" s="41"/>
      <c r="C838" s="287" t="s">
        <v>965</v>
      </c>
      <c r="D838" s="287" t="s">
        <v>291</v>
      </c>
      <c r="E838" s="288" t="s">
        <v>966</v>
      </c>
      <c r="F838" s="289" t="s">
        <v>967</v>
      </c>
      <c r="G838" s="290" t="s">
        <v>267</v>
      </c>
      <c r="H838" s="291">
        <v>1</v>
      </c>
      <c r="I838" s="292"/>
      <c r="J838" s="293">
        <f>ROUND(I838*H838,2)</f>
        <v>0</v>
      </c>
      <c r="K838" s="294"/>
      <c r="L838" s="295"/>
      <c r="M838" s="296" t="s">
        <v>1</v>
      </c>
      <c r="N838" s="297" t="s">
        <v>41</v>
      </c>
      <c r="O838" s="93"/>
      <c r="P838" s="251">
        <f>O838*H838</f>
        <v>0</v>
      </c>
      <c r="Q838" s="251">
        <v>0.0011800000000000001</v>
      </c>
      <c r="R838" s="251">
        <f>Q838*H838</f>
        <v>0.0011800000000000001</v>
      </c>
      <c r="S838" s="251">
        <v>0</v>
      </c>
      <c r="T838" s="252">
        <f>S838*H838</f>
        <v>0</v>
      </c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R838" s="253" t="s">
        <v>620</v>
      </c>
      <c r="AT838" s="253" t="s">
        <v>291</v>
      </c>
      <c r="AU838" s="253" t="s">
        <v>137</v>
      </c>
      <c r="AY838" s="17" t="s">
        <v>159</v>
      </c>
      <c r="BE838" s="141">
        <f>IF(N838="základní",J838,0)</f>
        <v>0</v>
      </c>
      <c r="BF838" s="141">
        <f>IF(N838="snížená",J838,0)</f>
        <v>0</v>
      </c>
      <c r="BG838" s="141">
        <f>IF(N838="zákl. přenesená",J838,0)</f>
        <v>0</v>
      </c>
      <c r="BH838" s="141">
        <f>IF(N838="sníž. přenesená",J838,0)</f>
        <v>0</v>
      </c>
      <c r="BI838" s="141">
        <f>IF(N838="nulová",J838,0)</f>
        <v>0</v>
      </c>
      <c r="BJ838" s="17" t="s">
        <v>137</v>
      </c>
      <c r="BK838" s="141">
        <f>ROUND(I838*H838,2)</f>
        <v>0</v>
      </c>
      <c r="BL838" s="17" t="s">
        <v>324</v>
      </c>
      <c r="BM838" s="253" t="s">
        <v>968</v>
      </c>
    </row>
    <row r="839" s="2" customFormat="1" ht="21.75" customHeight="1">
      <c r="A839" s="40"/>
      <c r="B839" s="41"/>
      <c r="C839" s="241" t="s">
        <v>969</v>
      </c>
      <c r="D839" s="241" t="s">
        <v>163</v>
      </c>
      <c r="E839" s="242" t="s">
        <v>970</v>
      </c>
      <c r="F839" s="243" t="s">
        <v>971</v>
      </c>
      <c r="G839" s="244" t="s">
        <v>267</v>
      </c>
      <c r="H839" s="245">
        <v>1</v>
      </c>
      <c r="I839" s="246"/>
      <c r="J839" s="247">
        <f>ROUND(I839*H839,2)</f>
        <v>0</v>
      </c>
      <c r="K839" s="248"/>
      <c r="L839" s="43"/>
      <c r="M839" s="249" t="s">
        <v>1</v>
      </c>
      <c r="N839" s="250" t="s">
        <v>41</v>
      </c>
      <c r="O839" s="93"/>
      <c r="P839" s="251">
        <f>O839*H839</f>
        <v>0</v>
      </c>
      <c r="Q839" s="251">
        <v>0</v>
      </c>
      <c r="R839" s="251">
        <f>Q839*H839</f>
        <v>0</v>
      </c>
      <c r="S839" s="251">
        <v>0.014999999999999999</v>
      </c>
      <c r="T839" s="252">
        <f>S839*H839</f>
        <v>0.014999999999999999</v>
      </c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R839" s="253" t="s">
        <v>324</v>
      </c>
      <c r="AT839" s="253" t="s">
        <v>163</v>
      </c>
      <c r="AU839" s="253" t="s">
        <v>137</v>
      </c>
      <c r="AY839" s="17" t="s">
        <v>159</v>
      </c>
      <c r="BE839" s="141">
        <f>IF(N839="základní",J839,0)</f>
        <v>0</v>
      </c>
      <c r="BF839" s="141">
        <f>IF(N839="snížená",J839,0)</f>
        <v>0</v>
      </c>
      <c r="BG839" s="141">
        <f>IF(N839="zákl. přenesená",J839,0)</f>
        <v>0</v>
      </c>
      <c r="BH839" s="141">
        <f>IF(N839="sníž. přenesená",J839,0)</f>
        <v>0</v>
      </c>
      <c r="BI839" s="141">
        <f>IF(N839="nulová",J839,0)</f>
        <v>0</v>
      </c>
      <c r="BJ839" s="17" t="s">
        <v>137</v>
      </c>
      <c r="BK839" s="141">
        <f>ROUND(I839*H839,2)</f>
        <v>0</v>
      </c>
      <c r="BL839" s="17" t="s">
        <v>324</v>
      </c>
      <c r="BM839" s="253" t="s">
        <v>972</v>
      </c>
    </row>
    <row r="840" s="2" customFormat="1" ht="21.75" customHeight="1">
      <c r="A840" s="40"/>
      <c r="B840" s="41"/>
      <c r="C840" s="241" t="s">
        <v>973</v>
      </c>
      <c r="D840" s="241" t="s">
        <v>163</v>
      </c>
      <c r="E840" s="242" t="s">
        <v>974</v>
      </c>
      <c r="F840" s="243" t="s">
        <v>975</v>
      </c>
      <c r="G840" s="244" t="s">
        <v>267</v>
      </c>
      <c r="H840" s="245">
        <v>10</v>
      </c>
      <c r="I840" s="246"/>
      <c r="J840" s="247">
        <f>ROUND(I840*H840,2)</f>
        <v>0</v>
      </c>
      <c r="K840" s="248"/>
      <c r="L840" s="43"/>
      <c r="M840" s="249" t="s">
        <v>1</v>
      </c>
      <c r="N840" s="250" t="s">
        <v>41</v>
      </c>
      <c r="O840" s="93"/>
      <c r="P840" s="251">
        <f>O840*H840</f>
        <v>0</v>
      </c>
      <c r="Q840" s="251">
        <v>0</v>
      </c>
      <c r="R840" s="251">
        <f>Q840*H840</f>
        <v>0</v>
      </c>
      <c r="S840" s="251">
        <v>0.00023000000000000001</v>
      </c>
      <c r="T840" s="252">
        <f>S840*H840</f>
        <v>0.0023</v>
      </c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R840" s="253" t="s">
        <v>324</v>
      </c>
      <c r="AT840" s="253" t="s">
        <v>163</v>
      </c>
      <c r="AU840" s="253" t="s">
        <v>137</v>
      </c>
      <c r="AY840" s="17" t="s">
        <v>159</v>
      </c>
      <c r="BE840" s="141">
        <f>IF(N840="základní",J840,0)</f>
        <v>0</v>
      </c>
      <c r="BF840" s="141">
        <f>IF(N840="snížená",J840,0)</f>
        <v>0</v>
      </c>
      <c r="BG840" s="141">
        <f>IF(N840="zákl. přenesená",J840,0)</f>
        <v>0</v>
      </c>
      <c r="BH840" s="141">
        <f>IF(N840="sníž. přenesená",J840,0)</f>
        <v>0</v>
      </c>
      <c r="BI840" s="141">
        <f>IF(N840="nulová",J840,0)</f>
        <v>0</v>
      </c>
      <c r="BJ840" s="17" t="s">
        <v>137</v>
      </c>
      <c r="BK840" s="141">
        <f>ROUND(I840*H840,2)</f>
        <v>0</v>
      </c>
      <c r="BL840" s="17" t="s">
        <v>324</v>
      </c>
      <c r="BM840" s="253" t="s">
        <v>976</v>
      </c>
    </row>
    <row r="841" s="2" customFormat="1" ht="21.75" customHeight="1">
      <c r="A841" s="40"/>
      <c r="B841" s="41"/>
      <c r="C841" s="241" t="s">
        <v>977</v>
      </c>
      <c r="D841" s="241" t="s">
        <v>163</v>
      </c>
      <c r="E841" s="242" t="s">
        <v>978</v>
      </c>
      <c r="F841" s="243" t="s">
        <v>979</v>
      </c>
      <c r="G841" s="244" t="s">
        <v>267</v>
      </c>
      <c r="H841" s="245">
        <v>1</v>
      </c>
      <c r="I841" s="246"/>
      <c r="J841" s="247">
        <f>ROUND(I841*H841,2)</f>
        <v>0</v>
      </c>
      <c r="K841" s="248"/>
      <c r="L841" s="43"/>
      <c r="M841" s="249" t="s">
        <v>1</v>
      </c>
      <c r="N841" s="250" t="s">
        <v>41</v>
      </c>
      <c r="O841" s="93"/>
      <c r="P841" s="251">
        <f>O841*H841</f>
        <v>0</v>
      </c>
      <c r="Q841" s="251">
        <v>0</v>
      </c>
      <c r="R841" s="251">
        <f>Q841*H841</f>
        <v>0</v>
      </c>
      <c r="S841" s="251">
        <v>0</v>
      </c>
      <c r="T841" s="252">
        <f>S841*H841</f>
        <v>0</v>
      </c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R841" s="253" t="s">
        <v>324</v>
      </c>
      <c r="AT841" s="253" t="s">
        <v>163</v>
      </c>
      <c r="AU841" s="253" t="s">
        <v>137</v>
      </c>
      <c r="AY841" s="17" t="s">
        <v>159</v>
      </c>
      <c r="BE841" s="141">
        <f>IF(N841="základní",J841,0)</f>
        <v>0</v>
      </c>
      <c r="BF841" s="141">
        <f>IF(N841="snížená",J841,0)</f>
        <v>0</v>
      </c>
      <c r="BG841" s="141">
        <f>IF(N841="zákl. přenesená",J841,0)</f>
        <v>0</v>
      </c>
      <c r="BH841" s="141">
        <f>IF(N841="sníž. přenesená",J841,0)</f>
        <v>0</v>
      </c>
      <c r="BI841" s="141">
        <f>IF(N841="nulová",J841,0)</f>
        <v>0</v>
      </c>
      <c r="BJ841" s="17" t="s">
        <v>137</v>
      </c>
      <c r="BK841" s="141">
        <f>ROUND(I841*H841,2)</f>
        <v>0</v>
      </c>
      <c r="BL841" s="17" t="s">
        <v>324</v>
      </c>
      <c r="BM841" s="253" t="s">
        <v>980</v>
      </c>
    </row>
    <row r="842" s="2" customFormat="1" ht="21.75" customHeight="1">
      <c r="A842" s="40"/>
      <c r="B842" s="41"/>
      <c r="C842" s="241" t="s">
        <v>981</v>
      </c>
      <c r="D842" s="241" t="s">
        <v>163</v>
      </c>
      <c r="E842" s="242" t="s">
        <v>982</v>
      </c>
      <c r="F842" s="243" t="s">
        <v>983</v>
      </c>
      <c r="G842" s="244" t="s">
        <v>267</v>
      </c>
      <c r="H842" s="245">
        <v>7</v>
      </c>
      <c r="I842" s="246"/>
      <c r="J842" s="247">
        <f>ROUND(I842*H842,2)</f>
        <v>0</v>
      </c>
      <c r="K842" s="248"/>
      <c r="L842" s="43"/>
      <c r="M842" s="249" t="s">
        <v>1</v>
      </c>
      <c r="N842" s="250" t="s">
        <v>41</v>
      </c>
      <c r="O842" s="93"/>
      <c r="P842" s="251">
        <f>O842*H842</f>
        <v>0</v>
      </c>
      <c r="Q842" s="251">
        <v>0</v>
      </c>
      <c r="R842" s="251">
        <f>Q842*H842</f>
        <v>0</v>
      </c>
      <c r="S842" s="251">
        <v>0</v>
      </c>
      <c r="T842" s="252">
        <f>S842*H842</f>
        <v>0</v>
      </c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R842" s="253" t="s">
        <v>324</v>
      </c>
      <c r="AT842" s="253" t="s">
        <v>163</v>
      </c>
      <c r="AU842" s="253" t="s">
        <v>137</v>
      </c>
      <c r="AY842" s="17" t="s">
        <v>159</v>
      </c>
      <c r="BE842" s="141">
        <f>IF(N842="základní",J842,0)</f>
        <v>0</v>
      </c>
      <c r="BF842" s="141">
        <f>IF(N842="snížená",J842,0)</f>
        <v>0</v>
      </c>
      <c r="BG842" s="141">
        <f>IF(N842="zákl. přenesená",J842,0)</f>
        <v>0</v>
      </c>
      <c r="BH842" s="141">
        <f>IF(N842="sníž. přenesená",J842,0)</f>
        <v>0</v>
      </c>
      <c r="BI842" s="141">
        <f>IF(N842="nulová",J842,0)</f>
        <v>0</v>
      </c>
      <c r="BJ842" s="17" t="s">
        <v>137</v>
      </c>
      <c r="BK842" s="141">
        <f>ROUND(I842*H842,2)</f>
        <v>0</v>
      </c>
      <c r="BL842" s="17" t="s">
        <v>324</v>
      </c>
      <c r="BM842" s="253" t="s">
        <v>984</v>
      </c>
    </row>
    <row r="843" s="13" customFormat="1">
      <c r="A843" s="13"/>
      <c r="B843" s="254"/>
      <c r="C843" s="255"/>
      <c r="D843" s="256" t="s">
        <v>169</v>
      </c>
      <c r="E843" s="257" t="s">
        <v>1</v>
      </c>
      <c r="F843" s="258" t="s">
        <v>209</v>
      </c>
      <c r="G843" s="255"/>
      <c r="H843" s="257" t="s">
        <v>1</v>
      </c>
      <c r="I843" s="259"/>
      <c r="J843" s="255"/>
      <c r="K843" s="255"/>
      <c r="L843" s="260"/>
      <c r="M843" s="261"/>
      <c r="N843" s="262"/>
      <c r="O843" s="262"/>
      <c r="P843" s="262"/>
      <c r="Q843" s="262"/>
      <c r="R843" s="262"/>
      <c r="S843" s="262"/>
      <c r="T843" s="263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64" t="s">
        <v>169</v>
      </c>
      <c r="AU843" s="264" t="s">
        <v>137</v>
      </c>
      <c r="AV843" s="13" t="s">
        <v>82</v>
      </c>
      <c r="AW843" s="13" t="s">
        <v>30</v>
      </c>
      <c r="AX843" s="13" t="s">
        <v>75</v>
      </c>
      <c r="AY843" s="264" t="s">
        <v>159</v>
      </c>
    </row>
    <row r="844" s="14" customFormat="1">
      <c r="A844" s="14"/>
      <c r="B844" s="265"/>
      <c r="C844" s="266"/>
      <c r="D844" s="256" t="s">
        <v>169</v>
      </c>
      <c r="E844" s="267" t="s">
        <v>1</v>
      </c>
      <c r="F844" s="268" t="s">
        <v>82</v>
      </c>
      <c r="G844" s="266"/>
      <c r="H844" s="269">
        <v>1</v>
      </c>
      <c r="I844" s="270"/>
      <c r="J844" s="266"/>
      <c r="K844" s="266"/>
      <c r="L844" s="271"/>
      <c r="M844" s="272"/>
      <c r="N844" s="273"/>
      <c r="O844" s="273"/>
      <c r="P844" s="273"/>
      <c r="Q844" s="273"/>
      <c r="R844" s="273"/>
      <c r="S844" s="273"/>
      <c r="T844" s="274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75" t="s">
        <v>169</v>
      </c>
      <c r="AU844" s="275" t="s">
        <v>137</v>
      </c>
      <c r="AV844" s="14" t="s">
        <v>137</v>
      </c>
      <c r="AW844" s="14" t="s">
        <v>30</v>
      </c>
      <c r="AX844" s="14" t="s">
        <v>75</v>
      </c>
      <c r="AY844" s="275" t="s">
        <v>159</v>
      </c>
    </row>
    <row r="845" s="13" customFormat="1">
      <c r="A845" s="13"/>
      <c r="B845" s="254"/>
      <c r="C845" s="255"/>
      <c r="D845" s="256" t="s">
        <v>169</v>
      </c>
      <c r="E845" s="257" t="s">
        <v>1</v>
      </c>
      <c r="F845" s="258" t="s">
        <v>205</v>
      </c>
      <c r="G845" s="255"/>
      <c r="H845" s="257" t="s">
        <v>1</v>
      </c>
      <c r="I845" s="259"/>
      <c r="J845" s="255"/>
      <c r="K845" s="255"/>
      <c r="L845" s="260"/>
      <c r="M845" s="261"/>
      <c r="N845" s="262"/>
      <c r="O845" s="262"/>
      <c r="P845" s="262"/>
      <c r="Q845" s="262"/>
      <c r="R845" s="262"/>
      <c r="S845" s="262"/>
      <c r="T845" s="263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64" t="s">
        <v>169</v>
      </c>
      <c r="AU845" s="264" t="s">
        <v>137</v>
      </c>
      <c r="AV845" s="13" t="s">
        <v>82</v>
      </c>
      <c r="AW845" s="13" t="s">
        <v>30</v>
      </c>
      <c r="AX845" s="13" t="s">
        <v>75</v>
      </c>
      <c r="AY845" s="264" t="s">
        <v>159</v>
      </c>
    </row>
    <row r="846" s="14" customFormat="1">
      <c r="A846" s="14"/>
      <c r="B846" s="265"/>
      <c r="C846" s="266"/>
      <c r="D846" s="256" t="s">
        <v>169</v>
      </c>
      <c r="E846" s="267" t="s">
        <v>1</v>
      </c>
      <c r="F846" s="268" t="s">
        <v>137</v>
      </c>
      <c r="G846" s="266"/>
      <c r="H846" s="269">
        <v>2</v>
      </c>
      <c r="I846" s="270"/>
      <c r="J846" s="266"/>
      <c r="K846" s="266"/>
      <c r="L846" s="271"/>
      <c r="M846" s="272"/>
      <c r="N846" s="273"/>
      <c r="O846" s="273"/>
      <c r="P846" s="273"/>
      <c r="Q846" s="273"/>
      <c r="R846" s="273"/>
      <c r="S846" s="273"/>
      <c r="T846" s="274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75" t="s">
        <v>169</v>
      </c>
      <c r="AU846" s="275" t="s">
        <v>137</v>
      </c>
      <c r="AV846" s="14" t="s">
        <v>137</v>
      </c>
      <c r="AW846" s="14" t="s">
        <v>30</v>
      </c>
      <c r="AX846" s="14" t="s">
        <v>75</v>
      </c>
      <c r="AY846" s="275" t="s">
        <v>159</v>
      </c>
    </row>
    <row r="847" s="13" customFormat="1">
      <c r="A847" s="13"/>
      <c r="B847" s="254"/>
      <c r="C847" s="255"/>
      <c r="D847" s="256" t="s">
        <v>169</v>
      </c>
      <c r="E847" s="257" t="s">
        <v>1</v>
      </c>
      <c r="F847" s="258" t="s">
        <v>985</v>
      </c>
      <c r="G847" s="255"/>
      <c r="H847" s="257" t="s">
        <v>1</v>
      </c>
      <c r="I847" s="259"/>
      <c r="J847" s="255"/>
      <c r="K847" s="255"/>
      <c r="L847" s="260"/>
      <c r="M847" s="261"/>
      <c r="N847" s="262"/>
      <c r="O847" s="262"/>
      <c r="P847" s="262"/>
      <c r="Q847" s="262"/>
      <c r="R847" s="262"/>
      <c r="S847" s="262"/>
      <c r="T847" s="263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64" t="s">
        <v>169</v>
      </c>
      <c r="AU847" s="264" t="s">
        <v>137</v>
      </c>
      <c r="AV847" s="13" t="s">
        <v>82</v>
      </c>
      <c r="AW847" s="13" t="s">
        <v>30</v>
      </c>
      <c r="AX847" s="13" t="s">
        <v>75</v>
      </c>
      <c r="AY847" s="264" t="s">
        <v>159</v>
      </c>
    </row>
    <row r="848" s="14" customFormat="1">
      <c r="A848" s="14"/>
      <c r="B848" s="265"/>
      <c r="C848" s="266"/>
      <c r="D848" s="256" t="s">
        <v>169</v>
      </c>
      <c r="E848" s="267" t="s">
        <v>1</v>
      </c>
      <c r="F848" s="268" t="s">
        <v>82</v>
      </c>
      <c r="G848" s="266"/>
      <c r="H848" s="269">
        <v>1</v>
      </c>
      <c r="I848" s="270"/>
      <c r="J848" s="266"/>
      <c r="K848" s="266"/>
      <c r="L848" s="271"/>
      <c r="M848" s="272"/>
      <c r="N848" s="273"/>
      <c r="O848" s="273"/>
      <c r="P848" s="273"/>
      <c r="Q848" s="273"/>
      <c r="R848" s="273"/>
      <c r="S848" s="273"/>
      <c r="T848" s="274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75" t="s">
        <v>169</v>
      </c>
      <c r="AU848" s="275" t="s">
        <v>137</v>
      </c>
      <c r="AV848" s="14" t="s">
        <v>137</v>
      </c>
      <c r="AW848" s="14" t="s">
        <v>30</v>
      </c>
      <c r="AX848" s="14" t="s">
        <v>75</v>
      </c>
      <c r="AY848" s="275" t="s">
        <v>159</v>
      </c>
    </row>
    <row r="849" s="13" customFormat="1">
      <c r="A849" s="13"/>
      <c r="B849" s="254"/>
      <c r="C849" s="255"/>
      <c r="D849" s="256" t="s">
        <v>169</v>
      </c>
      <c r="E849" s="257" t="s">
        <v>1</v>
      </c>
      <c r="F849" s="258" t="s">
        <v>201</v>
      </c>
      <c r="G849" s="255"/>
      <c r="H849" s="257" t="s">
        <v>1</v>
      </c>
      <c r="I849" s="259"/>
      <c r="J849" s="255"/>
      <c r="K849" s="255"/>
      <c r="L849" s="260"/>
      <c r="M849" s="261"/>
      <c r="N849" s="262"/>
      <c r="O849" s="262"/>
      <c r="P849" s="262"/>
      <c r="Q849" s="262"/>
      <c r="R849" s="262"/>
      <c r="S849" s="262"/>
      <c r="T849" s="263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64" t="s">
        <v>169</v>
      </c>
      <c r="AU849" s="264" t="s">
        <v>137</v>
      </c>
      <c r="AV849" s="13" t="s">
        <v>82</v>
      </c>
      <c r="AW849" s="13" t="s">
        <v>30</v>
      </c>
      <c r="AX849" s="13" t="s">
        <v>75</v>
      </c>
      <c r="AY849" s="264" t="s">
        <v>159</v>
      </c>
    </row>
    <row r="850" s="14" customFormat="1">
      <c r="A850" s="14"/>
      <c r="B850" s="265"/>
      <c r="C850" s="266"/>
      <c r="D850" s="256" t="s">
        <v>169</v>
      </c>
      <c r="E850" s="267" t="s">
        <v>1</v>
      </c>
      <c r="F850" s="268" t="s">
        <v>137</v>
      </c>
      <c r="G850" s="266"/>
      <c r="H850" s="269">
        <v>2</v>
      </c>
      <c r="I850" s="270"/>
      <c r="J850" s="266"/>
      <c r="K850" s="266"/>
      <c r="L850" s="271"/>
      <c r="M850" s="272"/>
      <c r="N850" s="273"/>
      <c r="O850" s="273"/>
      <c r="P850" s="273"/>
      <c r="Q850" s="273"/>
      <c r="R850" s="273"/>
      <c r="S850" s="273"/>
      <c r="T850" s="274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75" t="s">
        <v>169</v>
      </c>
      <c r="AU850" s="275" t="s">
        <v>137</v>
      </c>
      <c r="AV850" s="14" t="s">
        <v>137</v>
      </c>
      <c r="AW850" s="14" t="s">
        <v>30</v>
      </c>
      <c r="AX850" s="14" t="s">
        <v>75</v>
      </c>
      <c r="AY850" s="275" t="s">
        <v>159</v>
      </c>
    </row>
    <row r="851" s="13" customFormat="1">
      <c r="A851" s="13"/>
      <c r="B851" s="254"/>
      <c r="C851" s="255"/>
      <c r="D851" s="256" t="s">
        <v>169</v>
      </c>
      <c r="E851" s="257" t="s">
        <v>1</v>
      </c>
      <c r="F851" s="258" t="s">
        <v>207</v>
      </c>
      <c r="G851" s="255"/>
      <c r="H851" s="257" t="s">
        <v>1</v>
      </c>
      <c r="I851" s="259"/>
      <c r="J851" s="255"/>
      <c r="K851" s="255"/>
      <c r="L851" s="260"/>
      <c r="M851" s="261"/>
      <c r="N851" s="262"/>
      <c r="O851" s="262"/>
      <c r="P851" s="262"/>
      <c r="Q851" s="262"/>
      <c r="R851" s="262"/>
      <c r="S851" s="262"/>
      <c r="T851" s="263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64" t="s">
        <v>169</v>
      </c>
      <c r="AU851" s="264" t="s">
        <v>137</v>
      </c>
      <c r="AV851" s="13" t="s">
        <v>82</v>
      </c>
      <c r="AW851" s="13" t="s">
        <v>30</v>
      </c>
      <c r="AX851" s="13" t="s">
        <v>75</v>
      </c>
      <c r="AY851" s="264" t="s">
        <v>159</v>
      </c>
    </row>
    <row r="852" s="14" customFormat="1">
      <c r="A852" s="14"/>
      <c r="B852" s="265"/>
      <c r="C852" s="266"/>
      <c r="D852" s="256" t="s">
        <v>169</v>
      </c>
      <c r="E852" s="267" t="s">
        <v>1</v>
      </c>
      <c r="F852" s="268" t="s">
        <v>82</v>
      </c>
      <c r="G852" s="266"/>
      <c r="H852" s="269">
        <v>1</v>
      </c>
      <c r="I852" s="270"/>
      <c r="J852" s="266"/>
      <c r="K852" s="266"/>
      <c r="L852" s="271"/>
      <c r="M852" s="272"/>
      <c r="N852" s="273"/>
      <c r="O852" s="273"/>
      <c r="P852" s="273"/>
      <c r="Q852" s="273"/>
      <c r="R852" s="273"/>
      <c r="S852" s="273"/>
      <c r="T852" s="274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75" t="s">
        <v>169</v>
      </c>
      <c r="AU852" s="275" t="s">
        <v>137</v>
      </c>
      <c r="AV852" s="14" t="s">
        <v>137</v>
      </c>
      <c r="AW852" s="14" t="s">
        <v>30</v>
      </c>
      <c r="AX852" s="14" t="s">
        <v>75</v>
      </c>
      <c r="AY852" s="275" t="s">
        <v>159</v>
      </c>
    </row>
    <row r="853" s="15" customFormat="1">
      <c r="A853" s="15"/>
      <c r="B853" s="276"/>
      <c r="C853" s="277"/>
      <c r="D853" s="256" t="s">
        <v>169</v>
      </c>
      <c r="E853" s="278" t="s">
        <v>1</v>
      </c>
      <c r="F853" s="279" t="s">
        <v>187</v>
      </c>
      <c r="G853" s="277"/>
      <c r="H853" s="280">
        <v>7</v>
      </c>
      <c r="I853" s="281"/>
      <c r="J853" s="277"/>
      <c r="K853" s="277"/>
      <c r="L853" s="282"/>
      <c r="M853" s="283"/>
      <c r="N853" s="284"/>
      <c r="O853" s="284"/>
      <c r="P853" s="284"/>
      <c r="Q853" s="284"/>
      <c r="R853" s="284"/>
      <c r="S853" s="284"/>
      <c r="T853" s="285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86" t="s">
        <v>169</v>
      </c>
      <c r="AU853" s="286" t="s">
        <v>137</v>
      </c>
      <c r="AV853" s="15" t="s">
        <v>167</v>
      </c>
      <c r="AW853" s="15" t="s">
        <v>30</v>
      </c>
      <c r="AX853" s="15" t="s">
        <v>82</v>
      </c>
      <c r="AY853" s="286" t="s">
        <v>159</v>
      </c>
    </row>
    <row r="854" s="2" customFormat="1" ht="16.5" customHeight="1">
      <c r="A854" s="40"/>
      <c r="B854" s="41"/>
      <c r="C854" s="287" t="s">
        <v>986</v>
      </c>
      <c r="D854" s="287" t="s">
        <v>291</v>
      </c>
      <c r="E854" s="288" t="s">
        <v>987</v>
      </c>
      <c r="F854" s="289" t="s">
        <v>988</v>
      </c>
      <c r="G854" s="290" t="s">
        <v>267</v>
      </c>
      <c r="H854" s="291">
        <v>7</v>
      </c>
      <c r="I854" s="292"/>
      <c r="J854" s="293">
        <f>ROUND(I854*H854,2)</f>
        <v>0</v>
      </c>
      <c r="K854" s="294"/>
      <c r="L854" s="295"/>
      <c r="M854" s="296" t="s">
        <v>1</v>
      </c>
      <c r="N854" s="297" t="s">
        <v>41</v>
      </c>
      <c r="O854" s="93"/>
      <c r="P854" s="251">
        <f>O854*H854</f>
        <v>0</v>
      </c>
      <c r="Q854" s="251">
        <v>5.0000000000000002E-05</v>
      </c>
      <c r="R854" s="251">
        <f>Q854*H854</f>
        <v>0.00035</v>
      </c>
      <c r="S854" s="251">
        <v>0</v>
      </c>
      <c r="T854" s="252">
        <f>S854*H854</f>
        <v>0</v>
      </c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R854" s="253" t="s">
        <v>620</v>
      </c>
      <c r="AT854" s="253" t="s">
        <v>291</v>
      </c>
      <c r="AU854" s="253" t="s">
        <v>137</v>
      </c>
      <c r="AY854" s="17" t="s">
        <v>159</v>
      </c>
      <c r="BE854" s="141">
        <f>IF(N854="základní",J854,0)</f>
        <v>0</v>
      </c>
      <c r="BF854" s="141">
        <f>IF(N854="snížená",J854,0)</f>
        <v>0</v>
      </c>
      <c r="BG854" s="141">
        <f>IF(N854="zákl. přenesená",J854,0)</f>
        <v>0</v>
      </c>
      <c r="BH854" s="141">
        <f>IF(N854="sníž. přenesená",J854,0)</f>
        <v>0</v>
      </c>
      <c r="BI854" s="141">
        <f>IF(N854="nulová",J854,0)</f>
        <v>0</v>
      </c>
      <c r="BJ854" s="17" t="s">
        <v>137</v>
      </c>
      <c r="BK854" s="141">
        <f>ROUND(I854*H854,2)</f>
        <v>0</v>
      </c>
      <c r="BL854" s="17" t="s">
        <v>324</v>
      </c>
      <c r="BM854" s="253" t="s">
        <v>989</v>
      </c>
    </row>
    <row r="855" s="2" customFormat="1" ht="21.75" customHeight="1">
      <c r="A855" s="40"/>
      <c r="B855" s="41"/>
      <c r="C855" s="241" t="s">
        <v>990</v>
      </c>
      <c r="D855" s="241" t="s">
        <v>163</v>
      </c>
      <c r="E855" s="242" t="s">
        <v>991</v>
      </c>
      <c r="F855" s="243" t="s">
        <v>992</v>
      </c>
      <c r="G855" s="244" t="s">
        <v>267</v>
      </c>
      <c r="H855" s="245">
        <v>2</v>
      </c>
      <c r="I855" s="246"/>
      <c r="J855" s="247">
        <f>ROUND(I855*H855,2)</f>
        <v>0</v>
      </c>
      <c r="K855" s="248"/>
      <c r="L855" s="43"/>
      <c r="M855" s="249" t="s">
        <v>1</v>
      </c>
      <c r="N855" s="250" t="s">
        <v>41</v>
      </c>
      <c r="O855" s="93"/>
      <c r="P855" s="251">
        <f>O855*H855</f>
        <v>0</v>
      </c>
      <c r="Q855" s="251">
        <v>0</v>
      </c>
      <c r="R855" s="251">
        <f>Q855*H855</f>
        <v>0</v>
      </c>
      <c r="S855" s="251">
        <v>0</v>
      </c>
      <c r="T855" s="252">
        <f>S855*H855</f>
        <v>0</v>
      </c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R855" s="253" t="s">
        <v>324</v>
      </c>
      <c r="AT855" s="253" t="s">
        <v>163</v>
      </c>
      <c r="AU855" s="253" t="s">
        <v>137</v>
      </c>
      <c r="AY855" s="17" t="s">
        <v>159</v>
      </c>
      <c r="BE855" s="141">
        <f>IF(N855="základní",J855,0)</f>
        <v>0</v>
      </c>
      <c r="BF855" s="141">
        <f>IF(N855="snížená",J855,0)</f>
        <v>0</v>
      </c>
      <c r="BG855" s="141">
        <f>IF(N855="zákl. přenesená",J855,0)</f>
        <v>0</v>
      </c>
      <c r="BH855" s="141">
        <f>IF(N855="sníž. přenesená",J855,0)</f>
        <v>0</v>
      </c>
      <c r="BI855" s="141">
        <f>IF(N855="nulová",J855,0)</f>
        <v>0</v>
      </c>
      <c r="BJ855" s="17" t="s">
        <v>137</v>
      </c>
      <c r="BK855" s="141">
        <f>ROUND(I855*H855,2)</f>
        <v>0</v>
      </c>
      <c r="BL855" s="17" t="s">
        <v>324</v>
      </c>
      <c r="BM855" s="253" t="s">
        <v>993</v>
      </c>
    </row>
    <row r="856" s="13" customFormat="1">
      <c r="A856" s="13"/>
      <c r="B856" s="254"/>
      <c r="C856" s="255"/>
      <c r="D856" s="256" t="s">
        <v>169</v>
      </c>
      <c r="E856" s="257" t="s">
        <v>1</v>
      </c>
      <c r="F856" s="258" t="s">
        <v>199</v>
      </c>
      <c r="G856" s="255"/>
      <c r="H856" s="257" t="s">
        <v>1</v>
      </c>
      <c r="I856" s="259"/>
      <c r="J856" s="255"/>
      <c r="K856" s="255"/>
      <c r="L856" s="260"/>
      <c r="M856" s="261"/>
      <c r="N856" s="262"/>
      <c r="O856" s="262"/>
      <c r="P856" s="262"/>
      <c r="Q856" s="262"/>
      <c r="R856" s="262"/>
      <c r="S856" s="262"/>
      <c r="T856" s="26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64" t="s">
        <v>169</v>
      </c>
      <c r="AU856" s="264" t="s">
        <v>137</v>
      </c>
      <c r="AV856" s="13" t="s">
        <v>82</v>
      </c>
      <c r="AW856" s="13" t="s">
        <v>30</v>
      </c>
      <c r="AX856" s="13" t="s">
        <v>75</v>
      </c>
      <c r="AY856" s="264" t="s">
        <v>159</v>
      </c>
    </row>
    <row r="857" s="14" customFormat="1">
      <c r="A857" s="14"/>
      <c r="B857" s="265"/>
      <c r="C857" s="266"/>
      <c r="D857" s="256" t="s">
        <v>169</v>
      </c>
      <c r="E857" s="267" t="s">
        <v>1</v>
      </c>
      <c r="F857" s="268" t="s">
        <v>137</v>
      </c>
      <c r="G857" s="266"/>
      <c r="H857" s="269">
        <v>2</v>
      </c>
      <c r="I857" s="270"/>
      <c r="J857" s="266"/>
      <c r="K857" s="266"/>
      <c r="L857" s="271"/>
      <c r="M857" s="272"/>
      <c r="N857" s="273"/>
      <c r="O857" s="273"/>
      <c r="P857" s="273"/>
      <c r="Q857" s="273"/>
      <c r="R857" s="273"/>
      <c r="S857" s="273"/>
      <c r="T857" s="274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75" t="s">
        <v>169</v>
      </c>
      <c r="AU857" s="275" t="s">
        <v>137</v>
      </c>
      <c r="AV857" s="14" t="s">
        <v>137</v>
      </c>
      <c r="AW857" s="14" t="s">
        <v>30</v>
      </c>
      <c r="AX857" s="14" t="s">
        <v>75</v>
      </c>
      <c r="AY857" s="275" t="s">
        <v>159</v>
      </c>
    </row>
    <row r="858" s="15" customFormat="1">
      <c r="A858" s="15"/>
      <c r="B858" s="276"/>
      <c r="C858" s="277"/>
      <c r="D858" s="256" t="s">
        <v>169</v>
      </c>
      <c r="E858" s="278" t="s">
        <v>1</v>
      </c>
      <c r="F858" s="279" t="s">
        <v>187</v>
      </c>
      <c r="G858" s="277"/>
      <c r="H858" s="280">
        <v>2</v>
      </c>
      <c r="I858" s="281"/>
      <c r="J858" s="277"/>
      <c r="K858" s="277"/>
      <c r="L858" s="282"/>
      <c r="M858" s="283"/>
      <c r="N858" s="284"/>
      <c r="O858" s="284"/>
      <c r="P858" s="284"/>
      <c r="Q858" s="284"/>
      <c r="R858" s="284"/>
      <c r="S858" s="284"/>
      <c r="T858" s="285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86" t="s">
        <v>169</v>
      </c>
      <c r="AU858" s="286" t="s">
        <v>137</v>
      </c>
      <c r="AV858" s="15" t="s">
        <v>167</v>
      </c>
      <c r="AW858" s="15" t="s">
        <v>30</v>
      </c>
      <c r="AX858" s="15" t="s">
        <v>82</v>
      </c>
      <c r="AY858" s="286" t="s">
        <v>159</v>
      </c>
    </row>
    <row r="859" s="2" customFormat="1" ht="16.5" customHeight="1">
      <c r="A859" s="40"/>
      <c r="B859" s="41"/>
      <c r="C859" s="287" t="s">
        <v>994</v>
      </c>
      <c r="D859" s="287" t="s">
        <v>291</v>
      </c>
      <c r="E859" s="288" t="s">
        <v>995</v>
      </c>
      <c r="F859" s="289" t="s">
        <v>996</v>
      </c>
      <c r="G859" s="290" t="s">
        <v>267</v>
      </c>
      <c r="H859" s="291">
        <v>2</v>
      </c>
      <c r="I859" s="292"/>
      <c r="J859" s="293">
        <f>ROUND(I859*H859,2)</f>
        <v>0</v>
      </c>
      <c r="K859" s="294"/>
      <c r="L859" s="295"/>
      <c r="M859" s="296" t="s">
        <v>1</v>
      </c>
      <c r="N859" s="297" t="s">
        <v>41</v>
      </c>
      <c r="O859" s="93"/>
      <c r="P859" s="251">
        <f>O859*H859</f>
        <v>0</v>
      </c>
      <c r="Q859" s="251">
        <v>5.0000000000000002E-05</v>
      </c>
      <c r="R859" s="251">
        <f>Q859*H859</f>
        <v>0.00010000000000000001</v>
      </c>
      <c r="S859" s="251">
        <v>0</v>
      </c>
      <c r="T859" s="252">
        <f>S859*H859</f>
        <v>0</v>
      </c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R859" s="253" t="s">
        <v>620</v>
      </c>
      <c r="AT859" s="253" t="s">
        <v>291</v>
      </c>
      <c r="AU859" s="253" t="s">
        <v>137</v>
      </c>
      <c r="AY859" s="17" t="s">
        <v>159</v>
      </c>
      <c r="BE859" s="141">
        <f>IF(N859="základní",J859,0)</f>
        <v>0</v>
      </c>
      <c r="BF859" s="141">
        <f>IF(N859="snížená",J859,0)</f>
        <v>0</v>
      </c>
      <c r="BG859" s="141">
        <f>IF(N859="zákl. přenesená",J859,0)</f>
        <v>0</v>
      </c>
      <c r="BH859" s="141">
        <f>IF(N859="sníž. přenesená",J859,0)</f>
        <v>0</v>
      </c>
      <c r="BI859" s="141">
        <f>IF(N859="nulová",J859,0)</f>
        <v>0</v>
      </c>
      <c r="BJ859" s="17" t="s">
        <v>137</v>
      </c>
      <c r="BK859" s="141">
        <f>ROUND(I859*H859,2)</f>
        <v>0</v>
      </c>
      <c r="BL859" s="17" t="s">
        <v>324</v>
      </c>
      <c r="BM859" s="253" t="s">
        <v>997</v>
      </c>
    </row>
    <row r="860" s="14" customFormat="1">
      <c r="A860" s="14"/>
      <c r="B860" s="265"/>
      <c r="C860" s="266"/>
      <c r="D860" s="256" t="s">
        <v>169</v>
      </c>
      <c r="E860" s="267" t="s">
        <v>1</v>
      </c>
      <c r="F860" s="268" t="s">
        <v>137</v>
      </c>
      <c r="G860" s="266"/>
      <c r="H860" s="269">
        <v>2</v>
      </c>
      <c r="I860" s="270"/>
      <c r="J860" s="266"/>
      <c r="K860" s="266"/>
      <c r="L860" s="271"/>
      <c r="M860" s="272"/>
      <c r="N860" s="273"/>
      <c r="O860" s="273"/>
      <c r="P860" s="273"/>
      <c r="Q860" s="273"/>
      <c r="R860" s="273"/>
      <c r="S860" s="273"/>
      <c r="T860" s="274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75" t="s">
        <v>169</v>
      </c>
      <c r="AU860" s="275" t="s">
        <v>137</v>
      </c>
      <c r="AV860" s="14" t="s">
        <v>137</v>
      </c>
      <c r="AW860" s="14" t="s">
        <v>30</v>
      </c>
      <c r="AX860" s="14" t="s">
        <v>82</v>
      </c>
      <c r="AY860" s="275" t="s">
        <v>159</v>
      </c>
    </row>
    <row r="861" s="2" customFormat="1" ht="21.75" customHeight="1">
      <c r="A861" s="40"/>
      <c r="B861" s="41"/>
      <c r="C861" s="241" t="s">
        <v>998</v>
      </c>
      <c r="D861" s="241" t="s">
        <v>163</v>
      </c>
      <c r="E861" s="242" t="s">
        <v>999</v>
      </c>
      <c r="F861" s="243" t="s">
        <v>1000</v>
      </c>
      <c r="G861" s="244" t="s">
        <v>267</v>
      </c>
      <c r="H861" s="245">
        <v>1</v>
      </c>
      <c r="I861" s="246"/>
      <c r="J861" s="247">
        <f>ROUND(I861*H861,2)</f>
        <v>0</v>
      </c>
      <c r="K861" s="248"/>
      <c r="L861" s="43"/>
      <c r="M861" s="249" t="s">
        <v>1</v>
      </c>
      <c r="N861" s="250" t="s">
        <v>41</v>
      </c>
      <c r="O861" s="93"/>
      <c r="P861" s="251">
        <f>O861*H861</f>
        <v>0</v>
      </c>
      <c r="Q861" s="251">
        <v>0</v>
      </c>
      <c r="R861" s="251">
        <f>Q861*H861</f>
        <v>0</v>
      </c>
      <c r="S861" s="251">
        <v>0</v>
      </c>
      <c r="T861" s="252">
        <f>S861*H861</f>
        <v>0</v>
      </c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R861" s="253" t="s">
        <v>324</v>
      </c>
      <c r="AT861" s="253" t="s">
        <v>163</v>
      </c>
      <c r="AU861" s="253" t="s">
        <v>137</v>
      </c>
      <c r="AY861" s="17" t="s">
        <v>159</v>
      </c>
      <c r="BE861" s="141">
        <f>IF(N861="základní",J861,0)</f>
        <v>0</v>
      </c>
      <c r="BF861" s="141">
        <f>IF(N861="snížená",J861,0)</f>
        <v>0</v>
      </c>
      <c r="BG861" s="141">
        <f>IF(N861="zákl. přenesená",J861,0)</f>
        <v>0</v>
      </c>
      <c r="BH861" s="141">
        <f>IF(N861="sníž. přenesená",J861,0)</f>
        <v>0</v>
      </c>
      <c r="BI861" s="141">
        <f>IF(N861="nulová",J861,0)</f>
        <v>0</v>
      </c>
      <c r="BJ861" s="17" t="s">
        <v>137</v>
      </c>
      <c r="BK861" s="141">
        <f>ROUND(I861*H861,2)</f>
        <v>0</v>
      </c>
      <c r="BL861" s="17" t="s">
        <v>324</v>
      </c>
      <c r="BM861" s="253" t="s">
        <v>1001</v>
      </c>
    </row>
    <row r="862" s="13" customFormat="1">
      <c r="A862" s="13"/>
      <c r="B862" s="254"/>
      <c r="C862" s="255"/>
      <c r="D862" s="256" t="s">
        <v>169</v>
      </c>
      <c r="E862" s="257" t="s">
        <v>1</v>
      </c>
      <c r="F862" s="258" t="s">
        <v>1002</v>
      </c>
      <c r="G862" s="255"/>
      <c r="H862" s="257" t="s">
        <v>1</v>
      </c>
      <c r="I862" s="259"/>
      <c r="J862" s="255"/>
      <c r="K862" s="255"/>
      <c r="L862" s="260"/>
      <c r="M862" s="261"/>
      <c r="N862" s="262"/>
      <c r="O862" s="262"/>
      <c r="P862" s="262"/>
      <c r="Q862" s="262"/>
      <c r="R862" s="262"/>
      <c r="S862" s="262"/>
      <c r="T862" s="26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64" t="s">
        <v>169</v>
      </c>
      <c r="AU862" s="264" t="s">
        <v>137</v>
      </c>
      <c r="AV862" s="13" t="s">
        <v>82</v>
      </c>
      <c r="AW862" s="13" t="s">
        <v>30</v>
      </c>
      <c r="AX862" s="13" t="s">
        <v>75</v>
      </c>
      <c r="AY862" s="264" t="s">
        <v>159</v>
      </c>
    </row>
    <row r="863" s="14" customFormat="1">
      <c r="A863" s="14"/>
      <c r="B863" s="265"/>
      <c r="C863" s="266"/>
      <c r="D863" s="256" t="s">
        <v>169</v>
      </c>
      <c r="E863" s="267" t="s">
        <v>1</v>
      </c>
      <c r="F863" s="268" t="s">
        <v>82</v>
      </c>
      <c r="G863" s="266"/>
      <c r="H863" s="269">
        <v>1</v>
      </c>
      <c r="I863" s="270"/>
      <c r="J863" s="266"/>
      <c r="K863" s="266"/>
      <c r="L863" s="271"/>
      <c r="M863" s="272"/>
      <c r="N863" s="273"/>
      <c r="O863" s="273"/>
      <c r="P863" s="273"/>
      <c r="Q863" s="273"/>
      <c r="R863" s="273"/>
      <c r="S863" s="273"/>
      <c r="T863" s="274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75" t="s">
        <v>169</v>
      </c>
      <c r="AU863" s="275" t="s">
        <v>137</v>
      </c>
      <c r="AV863" s="14" t="s">
        <v>137</v>
      </c>
      <c r="AW863" s="14" t="s">
        <v>30</v>
      </c>
      <c r="AX863" s="14" t="s">
        <v>82</v>
      </c>
      <c r="AY863" s="275" t="s">
        <v>159</v>
      </c>
    </row>
    <row r="864" s="2" customFormat="1" ht="21.75" customHeight="1">
      <c r="A864" s="40"/>
      <c r="B864" s="41"/>
      <c r="C864" s="287" t="s">
        <v>1003</v>
      </c>
      <c r="D864" s="287" t="s">
        <v>291</v>
      </c>
      <c r="E864" s="288" t="s">
        <v>1004</v>
      </c>
      <c r="F864" s="289" t="s">
        <v>1005</v>
      </c>
      <c r="G864" s="290" t="s">
        <v>267</v>
      </c>
      <c r="H864" s="291">
        <v>1</v>
      </c>
      <c r="I864" s="292"/>
      <c r="J864" s="293">
        <f>ROUND(I864*H864,2)</f>
        <v>0</v>
      </c>
      <c r="K864" s="294"/>
      <c r="L864" s="295"/>
      <c r="M864" s="296" t="s">
        <v>1</v>
      </c>
      <c r="N864" s="297" t="s">
        <v>41</v>
      </c>
      <c r="O864" s="93"/>
      <c r="P864" s="251">
        <f>O864*H864</f>
        <v>0</v>
      </c>
      <c r="Q864" s="251">
        <v>0</v>
      </c>
      <c r="R864" s="251">
        <f>Q864*H864</f>
        <v>0</v>
      </c>
      <c r="S864" s="251">
        <v>0</v>
      </c>
      <c r="T864" s="252">
        <f>S864*H864</f>
        <v>0</v>
      </c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R864" s="253" t="s">
        <v>620</v>
      </c>
      <c r="AT864" s="253" t="s">
        <v>291</v>
      </c>
      <c r="AU864" s="253" t="s">
        <v>137</v>
      </c>
      <c r="AY864" s="17" t="s">
        <v>159</v>
      </c>
      <c r="BE864" s="141">
        <f>IF(N864="základní",J864,0)</f>
        <v>0</v>
      </c>
      <c r="BF864" s="141">
        <f>IF(N864="snížená",J864,0)</f>
        <v>0</v>
      </c>
      <c r="BG864" s="141">
        <f>IF(N864="zákl. přenesená",J864,0)</f>
        <v>0</v>
      </c>
      <c r="BH864" s="141">
        <f>IF(N864="sníž. přenesená",J864,0)</f>
        <v>0</v>
      </c>
      <c r="BI864" s="141">
        <f>IF(N864="nulová",J864,0)</f>
        <v>0</v>
      </c>
      <c r="BJ864" s="17" t="s">
        <v>137</v>
      </c>
      <c r="BK864" s="141">
        <f>ROUND(I864*H864,2)</f>
        <v>0</v>
      </c>
      <c r="BL864" s="17" t="s">
        <v>324</v>
      </c>
      <c r="BM864" s="253" t="s">
        <v>1006</v>
      </c>
    </row>
    <row r="865" s="2" customFormat="1" ht="33" customHeight="1">
      <c r="A865" s="40"/>
      <c r="B865" s="41"/>
      <c r="C865" s="241" t="s">
        <v>1007</v>
      </c>
      <c r="D865" s="241" t="s">
        <v>163</v>
      </c>
      <c r="E865" s="242" t="s">
        <v>1008</v>
      </c>
      <c r="F865" s="243" t="s">
        <v>1009</v>
      </c>
      <c r="G865" s="244" t="s">
        <v>267</v>
      </c>
      <c r="H865" s="245">
        <v>9</v>
      </c>
      <c r="I865" s="246"/>
      <c r="J865" s="247">
        <f>ROUND(I865*H865,2)</f>
        <v>0</v>
      </c>
      <c r="K865" s="248"/>
      <c r="L865" s="43"/>
      <c r="M865" s="249" t="s">
        <v>1</v>
      </c>
      <c r="N865" s="250" t="s">
        <v>41</v>
      </c>
      <c r="O865" s="93"/>
      <c r="P865" s="251">
        <f>O865*H865</f>
        <v>0</v>
      </c>
      <c r="Q865" s="251">
        <v>0</v>
      </c>
      <c r="R865" s="251">
        <f>Q865*H865</f>
        <v>0</v>
      </c>
      <c r="S865" s="251">
        <v>5.0000000000000002E-05</v>
      </c>
      <c r="T865" s="252">
        <f>S865*H865</f>
        <v>0.00045000000000000004</v>
      </c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R865" s="253" t="s">
        <v>324</v>
      </c>
      <c r="AT865" s="253" t="s">
        <v>163</v>
      </c>
      <c r="AU865" s="253" t="s">
        <v>137</v>
      </c>
      <c r="AY865" s="17" t="s">
        <v>159</v>
      </c>
      <c r="BE865" s="141">
        <f>IF(N865="základní",J865,0)</f>
        <v>0</v>
      </c>
      <c r="BF865" s="141">
        <f>IF(N865="snížená",J865,0)</f>
        <v>0</v>
      </c>
      <c r="BG865" s="141">
        <f>IF(N865="zákl. přenesená",J865,0)</f>
        <v>0</v>
      </c>
      <c r="BH865" s="141">
        <f>IF(N865="sníž. přenesená",J865,0)</f>
        <v>0</v>
      </c>
      <c r="BI865" s="141">
        <f>IF(N865="nulová",J865,0)</f>
        <v>0</v>
      </c>
      <c r="BJ865" s="17" t="s">
        <v>137</v>
      </c>
      <c r="BK865" s="141">
        <f>ROUND(I865*H865,2)</f>
        <v>0</v>
      </c>
      <c r="BL865" s="17" t="s">
        <v>324</v>
      </c>
      <c r="BM865" s="253" t="s">
        <v>1010</v>
      </c>
    </row>
    <row r="866" s="13" customFormat="1">
      <c r="A866" s="13"/>
      <c r="B866" s="254"/>
      <c r="C866" s="255"/>
      <c r="D866" s="256" t="s">
        <v>169</v>
      </c>
      <c r="E866" s="257" t="s">
        <v>1</v>
      </c>
      <c r="F866" s="258" t="s">
        <v>199</v>
      </c>
      <c r="G866" s="255"/>
      <c r="H866" s="257" t="s">
        <v>1</v>
      </c>
      <c r="I866" s="259"/>
      <c r="J866" s="255"/>
      <c r="K866" s="255"/>
      <c r="L866" s="260"/>
      <c r="M866" s="261"/>
      <c r="N866" s="262"/>
      <c r="O866" s="262"/>
      <c r="P866" s="262"/>
      <c r="Q866" s="262"/>
      <c r="R866" s="262"/>
      <c r="S866" s="262"/>
      <c r="T866" s="263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64" t="s">
        <v>169</v>
      </c>
      <c r="AU866" s="264" t="s">
        <v>137</v>
      </c>
      <c r="AV866" s="13" t="s">
        <v>82</v>
      </c>
      <c r="AW866" s="13" t="s">
        <v>30</v>
      </c>
      <c r="AX866" s="13" t="s">
        <v>75</v>
      </c>
      <c r="AY866" s="264" t="s">
        <v>159</v>
      </c>
    </row>
    <row r="867" s="14" customFormat="1">
      <c r="A867" s="14"/>
      <c r="B867" s="265"/>
      <c r="C867" s="266"/>
      <c r="D867" s="256" t="s">
        <v>169</v>
      </c>
      <c r="E867" s="267" t="s">
        <v>1</v>
      </c>
      <c r="F867" s="268" t="s">
        <v>167</v>
      </c>
      <c r="G867" s="266"/>
      <c r="H867" s="269">
        <v>4</v>
      </c>
      <c r="I867" s="270"/>
      <c r="J867" s="266"/>
      <c r="K867" s="266"/>
      <c r="L867" s="271"/>
      <c r="M867" s="272"/>
      <c r="N867" s="273"/>
      <c r="O867" s="273"/>
      <c r="P867" s="273"/>
      <c r="Q867" s="273"/>
      <c r="R867" s="273"/>
      <c r="S867" s="273"/>
      <c r="T867" s="274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75" t="s">
        <v>169</v>
      </c>
      <c r="AU867" s="275" t="s">
        <v>137</v>
      </c>
      <c r="AV867" s="14" t="s">
        <v>137</v>
      </c>
      <c r="AW867" s="14" t="s">
        <v>30</v>
      </c>
      <c r="AX867" s="14" t="s">
        <v>75</v>
      </c>
      <c r="AY867" s="275" t="s">
        <v>159</v>
      </c>
    </row>
    <row r="868" s="13" customFormat="1">
      <c r="A868" s="13"/>
      <c r="B868" s="254"/>
      <c r="C868" s="255"/>
      <c r="D868" s="256" t="s">
        <v>169</v>
      </c>
      <c r="E868" s="257" t="s">
        <v>1</v>
      </c>
      <c r="F868" s="258" t="s">
        <v>203</v>
      </c>
      <c r="G868" s="255"/>
      <c r="H868" s="257" t="s">
        <v>1</v>
      </c>
      <c r="I868" s="259"/>
      <c r="J868" s="255"/>
      <c r="K868" s="255"/>
      <c r="L868" s="260"/>
      <c r="M868" s="261"/>
      <c r="N868" s="262"/>
      <c r="O868" s="262"/>
      <c r="P868" s="262"/>
      <c r="Q868" s="262"/>
      <c r="R868" s="262"/>
      <c r="S868" s="262"/>
      <c r="T868" s="263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64" t="s">
        <v>169</v>
      </c>
      <c r="AU868" s="264" t="s">
        <v>137</v>
      </c>
      <c r="AV868" s="13" t="s">
        <v>82</v>
      </c>
      <c r="AW868" s="13" t="s">
        <v>30</v>
      </c>
      <c r="AX868" s="13" t="s">
        <v>75</v>
      </c>
      <c r="AY868" s="264" t="s">
        <v>159</v>
      </c>
    </row>
    <row r="869" s="14" customFormat="1">
      <c r="A869" s="14"/>
      <c r="B869" s="265"/>
      <c r="C869" s="266"/>
      <c r="D869" s="256" t="s">
        <v>169</v>
      </c>
      <c r="E869" s="267" t="s">
        <v>1</v>
      </c>
      <c r="F869" s="268" t="s">
        <v>75</v>
      </c>
      <c r="G869" s="266"/>
      <c r="H869" s="269">
        <v>0</v>
      </c>
      <c r="I869" s="270"/>
      <c r="J869" s="266"/>
      <c r="K869" s="266"/>
      <c r="L869" s="271"/>
      <c r="M869" s="272"/>
      <c r="N869" s="273"/>
      <c r="O869" s="273"/>
      <c r="P869" s="273"/>
      <c r="Q869" s="273"/>
      <c r="R869" s="273"/>
      <c r="S869" s="273"/>
      <c r="T869" s="274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75" t="s">
        <v>169</v>
      </c>
      <c r="AU869" s="275" t="s">
        <v>137</v>
      </c>
      <c r="AV869" s="14" t="s">
        <v>137</v>
      </c>
      <c r="AW869" s="14" t="s">
        <v>30</v>
      </c>
      <c r="AX869" s="14" t="s">
        <v>75</v>
      </c>
      <c r="AY869" s="275" t="s">
        <v>159</v>
      </c>
    </row>
    <row r="870" s="13" customFormat="1">
      <c r="A870" s="13"/>
      <c r="B870" s="254"/>
      <c r="C870" s="255"/>
      <c r="D870" s="256" t="s">
        <v>169</v>
      </c>
      <c r="E870" s="257" t="s">
        <v>1</v>
      </c>
      <c r="F870" s="258" t="s">
        <v>830</v>
      </c>
      <c r="G870" s="255"/>
      <c r="H870" s="257" t="s">
        <v>1</v>
      </c>
      <c r="I870" s="259"/>
      <c r="J870" s="255"/>
      <c r="K870" s="255"/>
      <c r="L870" s="260"/>
      <c r="M870" s="261"/>
      <c r="N870" s="262"/>
      <c r="O870" s="262"/>
      <c r="P870" s="262"/>
      <c r="Q870" s="262"/>
      <c r="R870" s="262"/>
      <c r="S870" s="262"/>
      <c r="T870" s="263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64" t="s">
        <v>169</v>
      </c>
      <c r="AU870" s="264" t="s">
        <v>137</v>
      </c>
      <c r="AV870" s="13" t="s">
        <v>82</v>
      </c>
      <c r="AW870" s="13" t="s">
        <v>30</v>
      </c>
      <c r="AX870" s="13" t="s">
        <v>75</v>
      </c>
      <c r="AY870" s="264" t="s">
        <v>159</v>
      </c>
    </row>
    <row r="871" s="14" customFormat="1">
      <c r="A871" s="14"/>
      <c r="B871" s="265"/>
      <c r="C871" s="266"/>
      <c r="D871" s="256" t="s">
        <v>169</v>
      </c>
      <c r="E871" s="267" t="s">
        <v>1</v>
      </c>
      <c r="F871" s="268" t="s">
        <v>137</v>
      </c>
      <c r="G871" s="266"/>
      <c r="H871" s="269">
        <v>2</v>
      </c>
      <c r="I871" s="270"/>
      <c r="J871" s="266"/>
      <c r="K871" s="266"/>
      <c r="L871" s="271"/>
      <c r="M871" s="272"/>
      <c r="N871" s="273"/>
      <c r="O871" s="273"/>
      <c r="P871" s="273"/>
      <c r="Q871" s="273"/>
      <c r="R871" s="273"/>
      <c r="S871" s="273"/>
      <c r="T871" s="274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75" t="s">
        <v>169</v>
      </c>
      <c r="AU871" s="275" t="s">
        <v>137</v>
      </c>
      <c r="AV871" s="14" t="s">
        <v>137</v>
      </c>
      <c r="AW871" s="14" t="s">
        <v>30</v>
      </c>
      <c r="AX871" s="14" t="s">
        <v>75</v>
      </c>
      <c r="AY871" s="275" t="s">
        <v>159</v>
      </c>
    </row>
    <row r="872" s="13" customFormat="1">
      <c r="A872" s="13"/>
      <c r="B872" s="254"/>
      <c r="C872" s="255"/>
      <c r="D872" s="256" t="s">
        <v>169</v>
      </c>
      <c r="E872" s="257" t="s">
        <v>1</v>
      </c>
      <c r="F872" s="258" t="s">
        <v>205</v>
      </c>
      <c r="G872" s="255"/>
      <c r="H872" s="257" t="s">
        <v>1</v>
      </c>
      <c r="I872" s="259"/>
      <c r="J872" s="255"/>
      <c r="K872" s="255"/>
      <c r="L872" s="260"/>
      <c r="M872" s="261"/>
      <c r="N872" s="262"/>
      <c r="O872" s="262"/>
      <c r="P872" s="262"/>
      <c r="Q872" s="262"/>
      <c r="R872" s="262"/>
      <c r="S872" s="262"/>
      <c r="T872" s="26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64" t="s">
        <v>169</v>
      </c>
      <c r="AU872" s="264" t="s">
        <v>137</v>
      </c>
      <c r="AV872" s="13" t="s">
        <v>82</v>
      </c>
      <c r="AW872" s="13" t="s">
        <v>30</v>
      </c>
      <c r="AX872" s="13" t="s">
        <v>75</v>
      </c>
      <c r="AY872" s="264" t="s">
        <v>159</v>
      </c>
    </row>
    <row r="873" s="14" customFormat="1">
      <c r="A873" s="14"/>
      <c r="B873" s="265"/>
      <c r="C873" s="266"/>
      <c r="D873" s="256" t="s">
        <v>169</v>
      </c>
      <c r="E873" s="267" t="s">
        <v>1</v>
      </c>
      <c r="F873" s="268" t="s">
        <v>75</v>
      </c>
      <c r="G873" s="266"/>
      <c r="H873" s="269">
        <v>0</v>
      </c>
      <c r="I873" s="270"/>
      <c r="J873" s="266"/>
      <c r="K873" s="266"/>
      <c r="L873" s="271"/>
      <c r="M873" s="272"/>
      <c r="N873" s="273"/>
      <c r="O873" s="273"/>
      <c r="P873" s="273"/>
      <c r="Q873" s="273"/>
      <c r="R873" s="273"/>
      <c r="S873" s="273"/>
      <c r="T873" s="274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75" t="s">
        <v>169</v>
      </c>
      <c r="AU873" s="275" t="s">
        <v>137</v>
      </c>
      <c r="AV873" s="14" t="s">
        <v>137</v>
      </c>
      <c r="AW873" s="14" t="s">
        <v>30</v>
      </c>
      <c r="AX873" s="14" t="s">
        <v>75</v>
      </c>
      <c r="AY873" s="275" t="s">
        <v>159</v>
      </c>
    </row>
    <row r="874" s="13" customFormat="1">
      <c r="A874" s="13"/>
      <c r="B874" s="254"/>
      <c r="C874" s="255"/>
      <c r="D874" s="256" t="s">
        <v>169</v>
      </c>
      <c r="E874" s="257" t="s">
        <v>1</v>
      </c>
      <c r="F874" s="258" t="s">
        <v>209</v>
      </c>
      <c r="G874" s="255"/>
      <c r="H874" s="257" t="s">
        <v>1</v>
      </c>
      <c r="I874" s="259"/>
      <c r="J874" s="255"/>
      <c r="K874" s="255"/>
      <c r="L874" s="260"/>
      <c r="M874" s="261"/>
      <c r="N874" s="262"/>
      <c r="O874" s="262"/>
      <c r="P874" s="262"/>
      <c r="Q874" s="262"/>
      <c r="R874" s="262"/>
      <c r="S874" s="262"/>
      <c r="T874" s="26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64" t="s">
        <v>169</v>
      </c>
      <c r="AU874" s="264" t="s">
        <v>137</v>
      </c>
      <c r="AV874" s="13" t="s">
        <v>82</v>
      </c>
      <c r="AW874" s="13" t="s">
        <v>30</v>
      </c>
      <c r="AX874" s="13" t="s">
        <v>75</v>
      </c>
      <c r="AY874" s="264" t="s">
        <v>159</v>
      </c>
    </row>
    <row r="875" s="14" customFormat="1">
      <c r="A875" s="14"/>
      <c r="B875" s="265"/>
      <c r="C875" s="266"/>
      <c r="D875" s="256" t="s">
        <v>169</v>
      </c>
      <c r="E875" s="267" t="s">
        <v>1</v>
      </c>
      <c r="F875" s="268" t="s">
        <v>137</v>
      </c>
      <c r="G875" s="266"/>
      <c r="H875" s="269">
        <v>2</v>
      </c>
      <c r="I875" s="270"/>
      <c r="J875" s="266"/>
      <c r="K875" s="266"/>
      <c r="L875" s="271"/>
      <c r="M875" s="272"/>
      <c r="N875" s="273"/>
      <c r="O875" s="273"/>
      <c r="P875" s="273"/>
      <c r="Q875" s="273"/>
      <c r="R875" s="273"/>
      <c r="S875" s="273"/>
      <c r="T875" s="274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75" t="s">
        <v>169</v>
      </c>
      <c r="AU875" s="275" t="s">
        <v>137</v>
      </c>
      <c r="AV875" s="14" t="s">
        <v>137</v>
      </c>
      <c r="AW875" s="14" t="s">
        <v>30</v>
      </c>
      <c r="AX875" s="14" t="s">
        <v>75</v>
      </c>
      <c r="AY875" s="275" t="s">
        <v>159</v>
      </c>
    </row>
    <row r="876" s="13" customFormat="1">
      <c r="A876" s="13"/>
      <c r="B876" s="254"/>
      <c r="C876" s="255"/>
      <c r="D876" s="256" t="s">
        <v>169</v>
      </c>
      <c r="E876" s="257" t="s">
        <v>1</v>
      </c>
      <c r="F876" s="258" t="s">
        <v>207</v>
      </c>
      <c r="G876" s="255"/>
      <c r="H876" s="257" t="s">
        <v>1</v>
      </c>
      <c r="I876" s="259"/>
      <c r="J876" s="255"/>
      <c r="K876" s="255"/>
      <c r="L876" s="260"/>
      <c r="M876" s="261"/>
      <c r="N876" s="262"/>
      <c r="O876" s="262"/>
      <c r="P876" s="262"/>
      <c r="Q876" s="262"/>
      <c r="R876" s="262"/>
      <c r="S876" s="262"/>
      <c r="T876" s="263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64" t="s">
        <v>169</v>
      </c>
      <c r="AU876" s="264" t="s">
        <v>137</v>
      </c>
      <c r="AV876" s="13" t="s">
        <v>82</v>
      </c>
      <c r="AW876" s="13" t="s">
        <v>30</v>
      </c>
      <c r="AX876" s="13" t="s">
        <v>75</v>
      </c>
      <c r="AY876" s="264" t="s">
        <v>159</v>
      </c>
    </row>
    <row r="877" s="14" customFormat="1">
      <c r="A877" s="14"/>
      <c r="B877" s="265"/>
      <c r="C877" s="266"/>
      <c r="D877" s="256" t="s">
        <v>169</v>
      </c>
      <c r="E877" s="267" t="s">
        <v>1</v>
      </c>
      <c r="F877" s="268" t="s">
        <v>82</v>
      </c>
      <c r="G877" s="266"/>
      <c r="H877" s="269">
        <v>1</v>
      </c>
      <c r="I877" s="270"/>
      <c r="J877" s="266"/>
      <c r="K877" s="266"/>
      <c r="L877" s="271"/>
      <c r="M877" s="272"/>
      <c r="N877" s="273"/>
      <c r="O877" s="273"/>
      <c r="P877" s="273"/>
      <c r="Q877" s="273"/>
      <c r="R877" s="273"/>
      <c r="S877" s="273"/>
      <c r="T877" s="274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75" t="s">
        <v>169</v>
      </c>
      <c r="AU877" s="275" t="s">
        <v>137</v>
      </c>
      <c r="AV877" s="14" t="s">
        <v>137</v>
      </c>
      <c r="AW877" s="14" t="s">
        <v>30</v>
      </c>
      <c r="AX877" s="14" t="s">
        <v>75</v>
      </c>
      <c r="AY877" s="275" t="s">
        <v>159</v>
      </c>
    </row>
    <row r="878" s="15" customFormat="1">
      <c r="A878" s="15"/>
      <c r="B878" s="276"/>
      <c r="C878" s="277"/>
      <c r="D878" s="256" t="s">
        <v>169</v>
      </c>
      <c r="E878" s="278" t="s">
        <v>1</v>
      </c>
      <c r="F878" s="279" t="s">
        <v>187</v>
      </c>
      <c r="G878" s="277"/>
      <c r="H878" s="280">
        <v>9</v>
      </c>
      <c r="I878" s="281"/>
      <c r="J878" s="277"/>
      <c r="K878" s="277"/>
      <c r="L878" s="282"/>
      <c r="M878" s="283"/>
      <c r="N878" s="284"/>
      <c r="O878" s="284"/>
      <c r="P878" s="284"/>
      <c r="Q878" s="284"/>
      <c r="R878" s="284"/>
      <c r="S878" s="284"/>
      <c r="T878" s="285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T878" s="286" t="s">
        <v>169</v>
      </c>
      <c r="AU878" s="286" t="s">
        <v>137</v>
      </c>
      <c r="AV878" s="15" t="s">
        <v>167</v>
      </c>
      <c r="AW878" s="15" t="s">
        <v>30</v>
      </c>
      <c r="AX878" s="15" t="s">
        <v>82</v>
      </c>
      <c r="AY878" s="286" t="s">
        <v>159</v>
      </c>
    </row>
    <row r="879" s="2" customFormat="1" ht="21.75" customHeight="1">
      <c r="A879" s="40"/>
      <c r="B879" s="41"/>
      <c r="C879" s="241" t="s">
        <v>1011</v>
      </c>
      <c r="D879" s="241" t="s">
        <v>163</v>
      </c>
      <c r="E879" s="242" t="s">
        <v>1012</v>
      </c>
      <c r="F879" s="243" t="s">
        <v>1013</v>
      </c>
      <c r="G879" s="244" t="s">
        <v>267</v>
      </c>
      <c r="H879" s="245">
        <v>1</v>
      </c>
      <c r="I879" s="246"/>
      <c r="J879" s="247">
        <f>ROUND(I879*H879,2)</f>
        <v>0</v>
      </c>
      <c r="K879" s="248"/>
      <c r="L879" s="43"/>
      <c r="M879" s="249" t="s">
        <v>1</v>
      </c>
      <c r="N879" s="250" t="s">
        <v>41</v>
      </c>
      <c r="O879" s="93"/>
      <c r="P879" s="251">
        <f>O879*H879</f>
        <v>0</v>
      </c>
      <c r="Q879" s="251">
        <v>0</v>
      </c>
      <c r="R879" s="251">
        <f>Q879*H879</f>
        <v>0</v>
      </c>
      <c r="S879" s="251">
        <v>0</v>
      </c>
      <c r="T879" s="252">
        <f>S879*H879</f>
        <v>0</v>
      </c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R879" s="253" t="s">
        <v>324</v>
      </c>
      <c r="AT879" s="253" t="s">
        <v>163</v>
      </c>
      <c r="AU879" s="253" t="s">
        <v>137</v>
      </c>
      <c r="AY879" s="17" t="s">
        <v>159</v>
      </c>
      <c r="BE879" s="141">
        <f>IF(N879="základní",J879,0)</f>
        <v>0</v>
      </c>
      <c r="BF879" s="141">
        <f>IF(N879="snížená",J879,0)</f>
        <v>0</v>
      </c>
      <c r="BG879" s="141">
        <f>IF(N879="zákl. přenesená",J879,0)</f>
        <v>0</v>
      </c>
      <c r="BH879" s="141">
        <f>IF(N879="sníž. přenesená",J879,0)</f>
        <v>0</v>
      </c>
      <c r="BI879" s="141">
        <f>IF(N879="nulová",J879,0)</f>
        <v>0</v>
      </c>
      <c r="BJ879" s="17" t="s">
        <v>137</v>
      </c>
      <c r="BK879" s="141">
        <f>ROUND(I879*H879,2)</f>
        <v>0</v>
      </c>
      <c r="BL879" s="17" t="s">
        <v>324</v>
      </c>
      <c r="BM879" s="253" t="s">
        <v>1014</v>
      </c>
    </row>
    <row r="880" s="13" customFormat="1">
      <c r="A880" s="13"/>
      <c r="B880" s="254"/>
      <c r="C880" s="255"/>
      <c r="D880" s="256" t="s">
        <v>169</v>
      </c>
      <c r="E880" s="257" t="s">
        <v>1</v>
      </c>
      <c r="F880" s="258" t="s">
        <v>1015</v>
      </c>
      <c r="G880" s="255"/>
      <c r="H880" s="257" t="s">
        <v>1</v>
      </c>
      <c r="I880" s="259"/>
      <c r="J880" s="255"/>
      <c r="K880" s="255"/>
      <c r="L880" s="260"/>
      <c r="M880" s="261"/>
      <c r="N880" s="262"/>
      <c r="O880" s="262"/>
      <c r="P880" s="262"/>
      <c r="Q880" s="262"/>
      <c r="R880" s="262"/>
      <c r="S880" s="262"/>
      <c r="T880" s="263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64" t="s">
        <v>169</v>
      </c>
      <c r="AU880" s="264" t="s">
        <v>137</v>
      </c>
      <c r="AV880" s="13" t="s">
        <v>82</v>
      </c>
      <c r="AW880" s="13" t="s">
        <v>30</v>
      </c>
      <c r="AX880" s="13" t="s">
        <v>75</v>
      </c>
      <c r="AY880" s="264" t="s">
        <v>159</v>
      </c>
    </row>
    <row r="881" s="14" customFormat="1">
      <c r="A881" s="14"/>
      <c r="B881" s="265"/>
      <c r="C881" s="266"/>
      <c r="D881" s="256" t="s">
        <v>169</v>
      </c>
      <c r="E881" s="267" t="s">
        <v>1</v>
      </c>
      <c r="F881" s="268" t="s">
        <v>82</v>
      </c>
      <c r="G881" s="266"/>
      <c r="H881" s="269">
        <v>1</v>
      </c>
      <c r="I881" s="270"/>
      <c r="J881" s="266"/>
      <c r="K881" s="266"/>
      <c r="L881" s="271"/>
      <c r="M881" s="272"/>
      <c r="N881" s="273"/>
      <c r="O881" s="273"/>
      <c r="P881" s="273"/>
      <c r="Q881" s="273"/>
      <c r="R881" s="273"/>
      <c r="S881" s="273"/>
      <c r="T881" s="274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75" t="s">
        <v>169</v>
      </c>
      <c r="AU881" s="275" t="s">
        <v>137</v>
      </c>
      <c r="AV881" s="14" t="s">
        <v>137</v>
      </c>
      <c r="AW881" s="14" t="s">
        <v>30</v>
      </c>
      <c r="AX881" s="14" t="s">
        <v>75</v>
      </c>
      <c r="AY881" s="275" t="s">
        <v>159</v>
      </c>
    </row>
    <row r="882" s="15" customFormat="1">
      <c r="A882" s="15"/>
      <c r="B882" s="276"/>
      <c r="C882" s="277"/>
      <c r="D882" s="256" t="s">
        <v>169</v>
      </c>
      <c r="E882" s="278" t="s">
        <v>1</v>
      </c>
      <c r="F882" s="279" t="s">
        <v>187</v>
      </c>
      <c r="G882" s="277"/>
      <c r="H882" s="280">
        <v>1</v>
      </c>
      <c r="I882" s="281"/>
      <c r="J882" s="277"/>
      <c r="K882" s="277"/>
      <c r="L882" s="282"/>
      <c r="M882" s="283"/>
      <c r="N882" s="284"/>
      <c r="O882" s="284"/>
      <c r="P882" s="284"/>
      <c r="Q882" s="284"/>
      <c r="R882" s="284"/>
      <c r="S882" s="284"/>
      <c r="T882" s="285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T882" s="286" t="s">
        <v>169</v>
      </c>
      <c r="AU882" s="286" t="s">
        <v>137</v>
      </c>
      <c r="AV882" s="15" t="s">
        <v>167</v>
      </c>
      <c r="AW882" s="15" t="s">
        <v>30</v>
      </c>
      <c r="AX882" s="15" t="s">
        <v>82</v>
      </c>
      <c r="AY882" s="286" t="s">
        <v>159</v>
      </c>
    </row>
    <row r="883" s="2" customFormat="1" ht="16.5" customHeight="1">
      <c r="A883" s="40"/>
      <c r="B883" s="41"/>
      <c r="C883" s="287" t="s">
        <v>1016</v>
      </c>
      <c r="D883" s="287" t="s">
        <v>291</v>
      </c>
      <c r="E883" s="288" t="s">
        <v>1017</v>
      </c>
      <c r="F883" s="289" t="s">
        <v>1018</v>
      </c>
      <c r="G883" s="290" t="s">
        <v>267</v>
      </c>
      <c r="H883" s="291">
        <v>1</v>
      </c>
      <c r="I883" s="292"/>
      <c r="J883" s="293">
        <f>ROUND(I883*H883,2)</f>
        <v>0</v>
      </c>
      <c r="K883" s="294"/>
      <c r="L883" s="295"/>
      <c r="M883" s="296" t="s">
        <v>1</v>
      </c>
      <c r="N883" s="297" t="s">
        <v>41</v>
      </c>
      <c r="O883" s="93"/>
      <c r="P883" s="251">
        <f>O883*H883</f>
        <v>0</v>
      </c>
      <c r="Q883" s="251">
        <v>0</v>
      </c>
      <c r="R883" s="251">
        <f>Q883*H883</f>
        <v>0</v>
      </c>
      <c r="S883" s="251">
        <v>0</v>
      </c>
      <c r="T883" s="252">
        <f>S883*H883</f>
        <v>0</v>
      </c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R883" s="253" t="s">
        <v>620</v>
      </c>
      <c r="AT883" s="253" t="s">
        <v>291</v>
      </c>
      <c r="AU883" s="253" t="s">
        <v>137</v>
      </c>
      <c r="AY883" s="17" t="s">
        <v>159</v>
      </c>
      <c r="BE883" s="141">
        <f>IF(N883="základní",J883,0)</f>
        <v>0</v>
      </c>
      <c r="BF883" s="141">
        <f>IF(N883="snížená",J883,0)</f>
        <v>0</v>
      </c>
      <c r="BG883" s="141">
        <f>IF(N883="zákl. přenesená",J883,0)</f>
        <v>0</v>
      </c>
      <c r="BH883" s="141">
        <f>IF(N883="sníž. přenesená",J883,0)</f>
        <v>0</v>
      </c>
      <c r="BI883" s="141">
        <f>IF(N883="nulová",J883,0)</f>
        <v>0</v>
      </c>
      <c r="BJ883" s="17" t="s">
        <v>137</v>
      </c>
      <c r="BK883" s="141">
        <f>ROUND(I883*H883,2)</f>
        <v>0</v>
      </c>
      <c r="BL883" s="17" t="s">
        <v>324</v>
      </c>
      <c r="BM883" s="253" t="s">
        <v>1019</v>
      </c>
    </row>
    <row r="884" s="2" customFormat="1" ht="21.75" customHeight="1">
      <c r="A884" s="40"/>
      <c r="B884" s="41"/>
      <c r="C884" s="241" t="s">
        <v>1020</v>
      </c>
      <c r="D884" s="241" t="s">
        <v>163</v>
      </c>
      <c r="E884" s="242" t="s">
        <v>1021</v>
      </c>
      <c r="F884" s="243" t="s">
        <v>1022</v>
      </c>
      <c r="G884" s="244" t="s">
        <v>267</v>
      </c>
      <c r="H884" s="245">
        <v>17</v>
      </c>
      <c r="I884" s="246"/>
      <c r="J884" s="247">
        <f>ROUND(I884*H884,2)</f>
        <v>0</v>
      </c>
      <c r="K884" s="248"/>
      <c r="L884" s="43"/>
      <c r="M884" s="249" t="s">
        <v>1</v>
      </c>
      <c r="N884" s="250" t="s">
        <v>41</v>
      </c>
      <c r="O884" s="93"/>
      <c r="P884" s="251">
        <f>O884*H884</f>
        <v>0</v>
      </c>
      <c r="Q884" s="251">
        <v>0</v>
      </c>
      <c r="R884" s="251">
        <f>Q884*H884</f>
        <v>0</v>
      </c>
      <c r="S884" s="251">
        <v>0</v>
      </c>
      <c r="T884" s="252">
        <f>S884*H884</f>
        <v>0</v>
      </c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R884" s="253" t="s">
        <v>324</v>
      </c>
      <c r="AT884" s="253" t="s">
        <v>163</v>
      </c>
      <c r="AU884" s="253" t="s">
        <v>137</v>
      </c>
      <c r="AY884" s="17" t="s">
        <v>159</v>
      </c>
      <c r="BE884" s="141">
        <f>IF(N884="základní",J884,0)</f>
        <v>0</v>
      </c>
      <c r="BF884" s="141">
        <f>IF(N884="snížená",J884,0)</f>
        <v>0</v>
      </c>
      <c r="BG884" s="141">
        <f>IF(N884="zákl. přenesená",J884,0)</f>
        <v>0</v>
      </c>
      <c r="BH884" s="141">
        <f>IF(N884="sníž. přenesená",J884,0)</f>
        <v>0</v>
      </c>
      <c r="BI884" s="141">
        <f>IF(N884="nulová",J884,0)</f>
        <v>0</v>
      </c>
      <c r="BJ884" s="17" t="s">
        <v>137</v>
      </c>
      <c r="BK884" s="141">
        <f>ROUND(I884*H884,2)</f>
        <v>0</v>
      </c>
      <c r="BL884" s="17" t="s">
        <v>324</v>
      </c>
      <c r="BM884" s="253" t="s">
        <v>1023</v>
      </c>
    </row>
    <row r="885" s="14" customFormat="1">
      <c r="A885" s="14"/>
      <c r="B885" s="265"/>
      <c r="C885" s="266"/>
      <c r="D885" s="256" t="s">
        <v>169</v>
      </c>
      <c r="E885" s="267" t="s">
        <v>1</v>
      </c>
      <c r="F885" s="268" t="s">
        <v>1024</v>
      </c>
      <c r="G885" s="266"/>
      <c r="H885" s="269">
        <v>17</v>
      </c>
      <c r="I885" s="270"/>
      <c r="J885" s="266"/>
      <c r="K885" s="266"/>
      <c r="L885" s="271"/>
      <c r="M885" s="272"/>
      <c r="N885" s="273"/>
      <c r="O885" s="273"/>
      <c r="P885" s="273"/>
      <c r="Q885" s="273"/>
      <c r="R885" s="273"/>
      <c r="S885" s="273"/>
      <c r="T885" s="274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75" t="s">
        <v>169</v>
      </c>
      <c r="AU885" s="275" t="s">
        <v>137</v>
      </c>
      <c r="AV885" s="14" t="s">
        <v>137</v>
      </c>
      <c r="AW885" s="14" t="s">
        <v>30</v>
      </c>
      <c r="AX885" s="14" t="s">
        <v>82</v>
      </c>
      <c r="AY885" s="275" t="s">
        <v>159</v>
      </c>
    </row>
    <row r="886" s="2" customFormat="1" ht="16.5" customHeight="1">
      <c r="A886" s="40"/>
      <c r="B886" s="41"/>
      <c r="C886" s="287" t="s">
        <v>1025</v>
      </c>
      <c r="D886" s="287" t="s">
        <v>291</v>
      </c>
      <c r="E886" s="288" t="s">
        <v>1026</v>
      </c>
      <c r="F886" s="289" t="s">
        <v>1027</v>
      </c>
      <c r="G886" s="290" t="s">
        <v>267</v>
      </c>
      <c r="H886" s="291">
        <v>2</v>
      </c>
      <c r="I886" s="292"/>
      <c r="J886" s="293">
        <f>ROUND(I886*H886,2)</f>
        <v>0</v>
      </c>
      <c r="K886" s="294"/>
      <c r="L886" s="295"/>
      <c r="M886" s="296" t="s">
        <v>1</v>
      </c>
      <c r="N886" s="297" t="s">
        <v>41</v>
      </c>
      <c r="O886" s="93"/>
      <c r="P886" s="251">
        <f>O886*H886</f>
        <v>0</v>
      </c>
      <c r="Q886" s="251">
        <v>6.0000000000000002E-05</v>
      </c>
      <c r="R886" s="251">
        <f>Q886*H886</f>
        <v>0.00012</v>
      </c>
      <c r="S886" s="251">
        <v>0</v>
      </c>
      <c r="T886" s="252">
        <f>S886*H886</f>
        <v>0</v>
      </c>
      <c r="U886" s="40"/>
      <c r="V886" s="40"/>
      <c r="W886" s="40"/>
      <c r="X886" s="40"/>
      <c r="Y886" s="40"/>
      <c r="Z886" s="40"/>
      <c r="AA886" s="40"/>
      <c r="AB886" s="40"/>
      <c r="AC886" s="40"/>
      <c r="AD886" s="40"/>
      <c r="AE886" s="40"/>
      <c r="AR886" s="253" t="s">
        <v>620</v>
      </c>
      <c r="AT886" s="253" t="s">
        <v>291</v>
      </c>
      <c r="AU886" s="253" t="s">
        <v>137</v>
      </c>
      <c r="AY886" s="17" t="s">
        <v>159</v>
      </c>
      <c r="BE886" s="141">
        <f>IF(N886="základní",J886,0)</f>
        <v>0</v>
      </c>
      <c r="BF886" s="141">
        <f>IF(N886="snížená",J886,0)</f>
        <v>0</v>
      </c>
      <c r="BG886" s="141">
        <f>IF(N886="zákl. přenesená",J886,0)</f>
        <v>0</v>
      </c>
      <c r="BH886" s="141">
        <f>IF(N886="sníž. přenesená",J886,0)</f>
        <v>0</v>
      </c>
      <c r="BI886" s="141">
        <f>IF(N886="nulová",J886,0)</f>
        <v>0</v>
      </c>
      <c r="BJ886" s="17" t="s">
        <v>137</v>
      </c>
      <c r="BK886" s="141">
        <f>ROUND(I886*H886,2)</f>
        <v>0</v>
      </c>
      <c r="BL886" s="17" t="s">
        <v>324</v>
      </c>
      <c r="BM886" s="253" t="s">
        <v>1028</v>
      </c>
    </row>
    <row r="887" s="13" customFormat="1">
      <c r="A887" s="13"/>
      <c r="B887" s="254"/>
      <c r="C887" s="255"/>
      <c r="D887" s="256" t="s">
        <v>169</v>
      </c>
      <c r="E887" s="257" t="s">
        <v>1</v>
      </c>
      <c r="F887" s="258" t="s">
        <v>201</v>
      </c>
      <c r="G887" s="255"/>
      <c r="H887" s="257" t="s">
        <v>1</v>
      </c>
      <c r="I887" s="259"/>
      <c r="J887" s="255"/>
      <c r="K887" s="255"/>
      <c r="L887" s="260"/>
      <c r="M887" s="261"/>
      <c r="N887" s="262"/>
      <c r="O887" s="262"/>
      <c r="P887" s="262"/>
      <c r="Q887" s="262"/>
      <c r="R887" s="262"/>
      <c r="S887" s="262"/>
      <c r="T887" s="263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64" t="s">
        <v>169</v>
      </c>
      <c r="AU887" s="264" t="s">
        <v>137</v>
      </c>
      <c r="AV887" s="13" t="s">
        <v>82</v>
      </c>
      <c r="AW887" s="13" t="s">
        <v>30</v>
      </c>
      <c r="AX887" s="13" t="s">
        <v>75</v>
      </c>
      <c r="AY887" s="264" t="s">
        <v>159</v>
      </c>
    </row>
    <row r="888" s="14" customFormat="1">
      <c r="A888" s="14"/>
      <c r="B888" s="265"/>
      <c r="C888" s="266"/>
      <c r="D888" s="256" t="s">
        <v>169</v>
      </c>
      <c r="E888" s="267" t="s">
        <v>1</v>
      </c>
      <c r="F888" s="268" t="s">
        <v>137</v>
      </c>
      <c r="G888" s="266"/>
      <c r="H888" s="269">
        <v>2</v>
      </c>
      <c r="I888" s="270"/>
      <c r="J888" s="266"/>
      <c r="K888" s="266"/>
      <c r="L888" s="271"/>
      <c r="M888" s="272"/>
      <c r="N888" s="273"/>
      <c r="O888" s="273"/>
      <c r="P888" s="273"/>
      <c r="Q888" s="273"/>
      <c r="R888" s="273"/>
      <c r="S888" s="273"/>
      <c r="T888" s="274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75" t="s">
        <v>169</v>
      </c>
      <c r="AU888" s="275" t="s">
        <v>137</v>
      </c>
      <c r="AV888" s="14" t="s">
        <v>137</v>
      </c>
      <c r="AW888" s="14" t="s">
        <v>30</v>
      </c>
      <c r="AX888" s="14" t="s">
        <v>75</v>
      </c>
      <c r="AY888" s="275" t="s">
        <v>159</v>
      </c>
    </row>
    <row r="889" s="15" customFormat="1">
      <c r="A889" s="15"/>
      <c r="B889" s="276"/>
      <c r="C889" s="277"/>
      <c r="D889" s="256" t="s">
        <v>169</v>
      </c>
      <c r="E889" s="278" t="s">
        <v>1</v>
      </c>
      <c r="F889" s="279" t="s">
        <v>187</v>
      </c>
      <c r="G889" s="277"/>
      <c r="H889" s="280">
        <v>2</v>
      </c>
      <c r="I889" s="281"/>
      <c r="J889" s="277"/>
      <c r="K889" s="277"/>
      <c r="L889" s="282"/>
      <c r="M889" s="283"/>
      <c r="N889" s="284"/>
      <c r="O889" s="284"/>
      <c r="P889" s="284"/>
      <c r="Q889" s="284"/>
      <c r="R889" s="284"/>
      <c r="S889" s="284"/>
      <c r="T889" s="285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T889" s="286" t="s">
        <v>169</v>
      </c>
      <c r="AU889" s="286" t="s">
        <v>137</v>
      </c>
      <c r="AV889" s="15" t="s">
        <v>167</v>
      </c>
      <c r="AW889" s="15" t="s">
        <v>30</v>
      </c>
      <c r="AX889" s="15" t="s">
        <v>82</v>
      </c>
      <c r="AY889" s="286" t="s">
        <v>159</v>
      </c>
    </row>
    <row r="890" s="2" customFormat="1" ht="16.5" customHeight="1">
      <c r="A890" s="40"/>
      <c r="B890" s="41"/>
      <c r="C890" s="287" t="s">
        <v>1029</v>
      </c>
      <c r="D890" s="287" t="s">
        <v>291</v>
      </c>
      <c r="E890" s="288" t="s">
        <v>1030</v>
      </c>
      <c r="F890" s="289" t="s">
        <v>1031</v>
      </c>
      <c r="G890" s="290" t="s">
        <v>267</v>
      </c>
      <c r="H890" s="291">
        <v>15</v>
      </c>
      <c r="I890" s="292"/>
      <c r="J890" s="293">
        <f>ROUND(I890*H890,2)</f>
        <v>0</v>
      </c>
      <c r="K890" s="294"/>
      <c r="L890" s="295"/>
      <c r="M890" s="296" t="s">
        <v>1</v>
      </c>
      <c r="N890" s="297" t="s">
        <v>41</v>
      </c>
      <c r="O890" s="93"/>
      <c r="P890" s="251">
        <f>O890*H890</f>
        <v>0</v>
      </c>
      <c r="Q890" s="251">
        <v>6.0000000000000002E-05</v>
      </c>
      <c r="R890" s="251">
        <f>Q890*H890</f>
        <v>0.00089999999999999998</v>
      </c>
      <c r="S890" s="251">
        <v>0</v>
      </c>
      <c r="T890" s="252">
        <f>S890*H890</f>
        <v>0</v>
      </c>
      <c r="U890" s="40"/>
      <c r="V890" s="40"/>
      <c r="W890" s="40"/>
      <c r="X890" s="40"/>
      <c r="Y890" s="40"/>
      <c r="Z890" s="40"/>
      <c r="AA890" s="40"/>
      <c r="AB890" s="40"/>
      <c r="AC890" s="40"/>
      <c r="AD890" s="40"/>
      <c r="AE890" s="40"/>
      <c r="AR890" s="253" t="s">
        <v>620</v>
      </c>
      <c r="AT890" s="253" t="s">
        <v>291</v>
      </c>
      <c r="AU890" s="253" t="s">
        <v>137</v>
      </c>
      <c r="AY890" s="17" t="s">
        <v>159</v>
      </c>
      <c r="BE890" s="141">
        <f>IF(N890="základní",J890,0)</f>
        <v>0</v>
      </c>
      <c r="BF890" s="141">
        <f>IF(N890="snížená",J890,0)</f>
        <v>0</v>
      </c>
      <c r="BG890" s="141">
        <f>IF(N890="zákl. přenesená",J890,0)</f>
        <v>0</v>
      </c>
      <c r="BH890" s="141">
        <f>IF(N890="sníž. přenesená",J890,0)</f>
        <v>0</v>
      </c>
      <c r="BI890" s="141">
        <f>IF(N890="nulová",J890,0)</f>
        <v>0</v>
      </c>
      <c r="BJ890" s="17" t="s">
        <v>137</v>
      </c>
      <c r="BK890" s="141">
        <f>ROUND(I890*H890,2)</f>
        <v>0</v>
      </c>
      <c r="BL890" s="17" t="s">
        <v>324</v>
      </c>
      <c r="BM890" s="253" t="s">
        <v>1032</v>
      </c>
    </row>
    <row r="891" s="13" customFormat="1">
      <c r="A891" s="13"/>
      <c r="B891" s="254"/>
      <c r="C891" s="255"/>
      <c r="D891" s="256" t="s">
        <v>169</v>
      </c>
      <c r="E891" s="257" t="s">
        <v>1</v>
      </c>
      <c r="F891" s="258" t="s">
        <v>1033</v>
      </c>
      <c r="G891" s="255"/>
      <c r="H891" s="257" t="s">
        <v>1</v>
      </c>
      <c r="I891" s="259"/>
      <c r="J891" s="255"/>
      <c r="K891" s="255"/>
      <c r="L891" s="260"/>
      <c r="M891" s="261"/>
      <c r="N891" s="262"/>
      <c r="O891" s="262"/>
      <c r="P891" s="262"/>
      <c r="Q891" s="262"/>
      <c r="R891" s="262"/>
      <c r="S891" s="262"/>
      <c r="T891" s="263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64" t="s">
        <v>169</v>
      </c>
      <c r="AU891" s="264" t="s">
        <v>137</v>
      </c>
      <c r="AV891" s="13" t="s">
        <v>82</v>
      </c>
      <c r="AW891" s="13" t="s">
        <v>30</v>
      </c>
      <c r="AX891" s="13" t="s">
        <v>75</v>
      </c>
      <c r="AY891" s="264" t="s">
        <v>159</v>
      </c>
    </row>
    <row r="892" s="14" customFormat="1">
      <c r="A892" s="14"/>
      <c r="B892" s="265"/>
      <c r="C892" s="266"/>
      <c r="D892" s="256" t="s">
        <v>169</v>
      </c>
      <c r="E892" s="267" t="s">
        <v>1</v>
      </c>
      <c r="F892" s="268" t="s">
        <v>167</v>
      </c>
      <c r="G892" s="266"/>
      <c r="H892" s="269">
        <v>4</v>
      </c>
      <c r="I892" s="270"/>
      <c r="J892" s="266"/>
      <c r="K892" s="266"/>
      <c r="L892" s="271"/>
      <c r="M892" s="272"/>
      <c r="N892" s="273"/>
      <c r="O892" s="273"/>
      <c r="P892" s="273"/>
      <c r="Q892" s="273"/>
      <c r="R892" s="273"/>
      <c r="S892" s="273"/>
      <c r="T892" s="274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75" t="s">
        <v>169</v>
      </c>
      <c r="AU892" s="275" t="s">
        <v>137</v>
      </c>
      <c r="AV892" s="14" t="s">
        <v>137</v>
      </c>
      <c r="AW892" s="14" t="s">
        <v>30</v>
      </c>
      <c r="AX892" s="14" t="s">
        <v>75</v>
      </c>
      <c r="AY892" s="275" t="s">
        <v>159</v>
      </c>
    </row>
    <row r="893" s="13" customFormat="1">
      <c r="A893" s="13"/>
      <c r="B893" s="254"/>
      <c r="C893" s="255"/>
      <c r="D893" s="256" t="s">
        <v>169</v>
      </c>
      <c r="E893" s="257" t="s">
        <v>1</v>
      </c>
      <c r="F893" s="258" t="s">
        <v>199</v>
      </c>
      <c r="G893" s="255"/>
      <c r="H893" s="257" t="s">
        <v>1</v>
      </c>
      <c r="I893" s="259"/>
      <c r="J893" s="255"/>
      <c r="K893" s="255"/>
      <c r="L893" s="260"/>
      <c r="M893" s="261"/>
      <c r="N893" s="262"/>
      <c r="O893" s="262"/>
      <c r="P893" s="262"/>
      <c r="Q893" s="262"/>
      <c r="R893" s="262"/>
      <c r="S893" s="262"/>
      <c r="T893" s="263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64" t="s">
        <v>169</v>
      </c>
      <c r="AU893" s="264" t="s">
        <v>137</v>
      </c>
      <c r="AV893" s="13" t="s">
        <v>82</v>
      </c>
      <c r="AW893" s="13" t="s">
        <v>30</v>
      </c>
      <c r="AX893" s="13" t="s">
        <v>75</v>
      </c>
      <c r="AY893" s="264" t="s">
        <v>159</v>
      </c>
    </row>
    <row r="894" s="14" customFormat="1">
      <c r="A894" s="14"/>
      <c r="B894" s="265"/>
      <c r="C894" s="266"/>
      <c r="D894" s="256" t="s">
        <v>169</v>
      </c>
      <c r="E894" s="267" t="s">
        <v>1</v>
      </c>
      <c r="F894" s="268" t="s">
        <v>82</v>
      </c>
      <c r="G894" s="266"/>
      <c r="H894" s="269">
        <v>1</v>
      </c>
      <c r="I894" s="270"/>
      <c r="J894" s="266"/>
      <c r="K894" s="266"/>
      <c r="L894" s="271"/>
      <c r="M894" s="272"/>
      <c r="N894" s="273"/>
      <c r="O894" s="273"/>
      <c r="P894" s="273"/>
      <c r="Q894" s="273"/>
      <c r="R894" s="273"/>
      <c r="S894" s="273"/>
      <c r="T894" s="274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75" t="s">
        <v>169</v>
      </c>
      <c r="AU894" s="275" t="s">
        <v>137</v>
      </c>
      <c r="AV894" s="14" t="s">
        <v>137</v>
      </c>
      <c r="AW894" s="14" t="s">
        <v>30</v>
      </c>
      <c r="AX894" s="14" t="s">
        <v>75</v>
      </c>
      <c r="AY894" s="275" t="s">
        <v>159</v>
      </c>
    </row>
    <row r="895" s="13" customFormat="1">
      <c r="A895" s="13"/>
      <c r="B895" s="254"/>
      <c r="C895" s="255"/>
      <c r="D895" s="256" t="s">
        <v>169</v>
      </c>
      <c r="E895" s="257" t="s">
        <v>1</v>
      </c>
      <c r="F895" s="258" t="s">
        <v>201</v>
      </c>
      <c r="G895" s="255"/>
      <c r="H895" s="257" t="s">
        <v>1</v>
      </c>
      <c r="I895" s="259"/>
      <c r="J895" s="255"/>
      <c r="K895" s="255"/>
      <c r="L895" s="260"/>
      <c r="M895" s="261"/>
      <c r="N895" s="262"/>
      <c r="O895" s="262"/>
      <c r="P895" s="262"/>
      <c r="Q895" s="262"/>
      <c r="R895" s="262"/>
      <c r="S895" s="262"/>
      <c r="T895" s="263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64" t="s">
        <v>169</v>
      </c>
      <c r="AU895" s="264" t="s">
        <v>137</v>
      </c>
      <c r="AV895" s="13" t="s">
        <v>82</v>
      </c>
      <c r="AW895" s="13" t="s">
        <v>30</v>
      </c>
      <c r="AX895" s="13" t="s">
        <v>75</v>
      </c>
      <c r="AY895" s="264" t="s">
        <v>159</v>
      </c>
    </row>
    <row r="896" s="14" customFormat="1">
      <c r="A896" s="14"/>
      <c r="B896" s="265"/>
      <c r="C896" s="266"/>
      <c r="D896" s="256" t="s">
        <v>169</v>
      </c>
      <c r="E896" s="267" t="s">
        <v>1</v>
      </c>
      <c r="F896" s="268" t="s">
        <v>296</v>
      </c>
      <c r="G896" s="266"/>
      <c r="H896" s="269">
        <v>5</v>
      </c>
      <c r="I896" s="270"/>
      <c r="J896" s="266"/>
      <c r="K896" s="266"/>
      <c r="L896" s="271"/>
      <c r="M896" s="272"/>
      <c r="N896" s="273"/>
      <c r="O896" s="273"/>
      <c r="P896" s="273"/>
      <c r="Q896" s="273"/>
      <c r="R896" s="273"/>
      <c r="S896" s="273"/>
      <c r="T896" s="274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75" t="s">
        <v>169</v>
      </c>
      <c r="AU896" s="275" t="s">
        <v>137</v>
      </c>
      <c r="AV896" s="14" t="s">
        <v>137</v>
      </c>
      <c r="AW896" s="14" t="s">
        <v>30</v>
      </c>
      <c r="AX896" s="14" t="s">
        <v>75</v>
      </c>
      <c r="AY896" s="275" t="s">
        <v>159</v>
      </c>
    </row>
    <row r="897" s="13" customFormat="1">
      <c r="A897" s="13"/>
      <c r="B897" s="254"/>
      <c r="C897" s="255"/>
      <c r="D897" s="256" t="s">
        <v>169</v>
      </c>
      <c r="E897" s="257" t="s">
        <v>1</v>
      </c>
      <c r="F897" s="258" t="s">
        <v>205</v>
      </c>
      <c r="G897" s="255"/>
      <c r="H897" s="257" t="s">
        <v>1</v>
      </c>
      <c r="I897" s="259"/>
      <c r="J897" s="255"/>
      <c r="K897" s="255"/>
      <c r="L897" s="260"/>
      <c r="M897" s="261"/>
      <c r="N897" s="262"/>
      <c r="O897" s="262"/>
      <c r="P897" s="262"/>
      <c r="Q897" s="262"/>
      <c r="R897" s="262"/>
      <c r="S897" s="262"/>
      <c r="T897" s="263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64" t="s">
        <v>169</v>
      </c>
      <c r="AU897" s="264" t="s">
        <v>137</v>
      </c>
      <c r="AV897" s="13" t="s">
        <v>82</v>
      </c>
      <c r="AW897" s="13" t="s">
        <v>30</v>
      </c>
      <c r="AX897" s="13" t="s">
        <v>75</v>
      </c>
      <c r="AY897" s="264" t="s">
        <v>159</v>
      </c>
    </row>
    <row r="898" s="14" customFormat="1">
      <c r="A898" s="14"/>
      <c r="B898" s="265"/>
      <c r="C898" s="266"/>
      <c r="D898" s="256" t="s">
        <v>169</v>
      </c>
      <c r="E898" s="267" t="s">
        <v>1</v>
      </c>
      <c r="F898" s="268" t="s">
        <v>82</v>
      </c>
      <c r="G898" s="266"/>
      <c r="H898" s="269">
        <v>1</v>
      </c>
      <c r="I898" s="270"/>
      <c r="J898" s="266"/>
      <c r="K898" s="266"/>
      <c r="L898" s="271"/>
      <c r="M898" s="272"/>
      <c r="N898" s="273"/>
      <c r="O898" s="273"/>
      <c r="P898" s="273"/>
      <c r="Q898" s="273"/>
      <c r="R898" s="273"/>
      <c r="S898" s="273"/>
      <c r="T898" s="274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75" t="s">
        <v>169</v>
      </c>
      <c r="AU898" s="275" t="s">
        <v>137</v>
      </c>
      <c r="AV898" s="14" t="s">
        <v>137</v>
      </c>
      <c r="AW898" s="14" t="s">
        <v>30</v>
      </c>
      <c r="AX898" s="14" t="s">
        <v>75</v>
      </c>
      <c r="AY898" s="275" t="s">
        <v>159</v>
      </c>
    </row>
    <row r="899" s="13" customFormat="1">
      <c r="A899" s="13"/>
      <c r="B899" s="254"/>
      <c r="C899" s="255"/>
      <c r="D899" s="256" t="s">
        <v>169</v>
      </c>
      <c r="E899" s="257" t="s">
        <v>1</v>
      </c>
      <c r="F899" s="258" t="s">
        <v>207</v>
      </c>
      <c r="G899" s="255"/>
      <c r="H899" s="257" t="s">
        <v>1</v>
      </c>
      <c r="I899" s="259"/>
      <c r="J899" s="255"/>
      <c r="K899" s="255"/>
      <c r="L899" s="260"/>
      <c r="M899" s="261"/>
      <c r="N899" s="262"/>
      <c r="O899" s="262"/>
      <c r="P899" s="262"/>
      <c r="Q899" s="262"/>
      <c r="R899" s="262"/>
      <c r="S899" s="262"/>
      <c r="T899" s="263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64" t="s">
        <v>169</v>
      </c>
      <c r="AU899" s="264" t="s">
        <v>137</v>
      </c>
      <c r="AV899" s="13" t="s">
        <v>82</v>
      </c>
      <c r="AW899" s="13" t="s">
        <v>30</v>
      </c>
      <c r="AX899" s="13" t="s">
        <v>75</v>
      </c>
      <c r="AY899" s="264" t="s">
        <v>159</v>
      </c>
    </row>
    <row r="900" s="14" customFormat="1">
      <c r="A900" s="14"/>
      <c r="B900" s="265"/>
      <c r="C900" s="266"/>
      <c r="D900" s="256" t="s">
        <v>169</v>
      </c>
      <c r="E900" s="267" t="s">
        <v>1</v>
      </c>
      <c r="F900" s="268" t="s">
        <v>167</v>
      </c>
      <c r="G900" s="266"/>
      <c r="H900" s="269">
        <v>4</v>
      </c>
      <c r="I900" s="270"/>
      <c r="J900" s="266"/>
      <c r="K900" s="266"/>
      <c r="L900" s="271"/>
      <c r="M900" s="272"/>
      <c r="N900" s="273"/>
      <c r="O900" s="273"/>
      <c r="P900" s="273"/>
      <c r="Q900" s="273"/>
      <c r="R900" s="273"/>
      <c r="S900" s="273"/>
      <c r="T900" s="274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75" t="s">
        <v>169</v>
      </c>
      <c r="AU900" s="275" t="s">
        <v>137</v>
      </c>
      <c r="AV900" s="14" t="s">
        <v>137</v>
      </c>
      <c r="AW900" s="14" t="s">
        <v>30</v>
      </c>
      <c r="AX900" s="14" t="s">
        <v>75</v>
      </c>
      <c r="AY900" s="275" t="s">
        <v>159</v>
      </c>
    </row>
    <row r="901" s="15" customFormat="1">
      <c r="A901" s="15"/>
      <c r="B901" s="276"/>
      <c r="C901" s="277"/>
      <c r="D901" s="256" t="s">
        <v>169</v>
      </c>
      <c r="E901" s="278" t="s">
        <v>1</v>
      </c>
      <c r="F901" s="279" t="s">
        <v>187</v>
      </c>
      <c r="G901" s="277"/>
      <c r="H901" s="280">
        <v>15</v>
      </c>
      <c r="I901" s="281"/>
      <c r="J901" s="277"/>
      <c r="K901" s="277"/>
      <c r="L901" s="282"/>
      <c r="M901" s="283"/>
      <c r="N901" s="284"/>
      <c r="O901" s="284"/>
      <c r="P901" s="284"/>
      <c r="Q901" s="284"/>
      <c r="R901" s="284"/>
      <c r="S901" s="284"/>
      <c r="T901" s="285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T901" s="286" t="s">
        <v>169</v>
      </c>
      <c r="AU901" s="286" t="s">
        <v>137</v>
      </c>
      <c r="AV901" s="15" t="s">
        <v>167</v>
      </c>
      <c r="AW901" s="15" t="s">
        <v>30</v>
      </c>
      <c r="AX901" s="15" t="s">
        <v>82</v>
      </c>
      <c r="AY901" s="286" t="s">
        <v>159</v>
      </c>
    </row>
    <row r="902" s="2" customFormat="1" ht="33" customHeight="1">
      <c r="A902" s="40"/>
      <c r="B902" s="41"/>
      <c r="C902" s="241" t="s">
        <v>1034</v>
      </c>
      <c r="D902" s="241" t="s">
        <v>163</v>
      </c>
      <c r="E902" s="242" t="s">
        <v>1035</v>
      </c>
      <c r="F902" s="243" t="s">
        <v>1036</v>
      </c>
      <c r="G902" s="244" t="s">
        <v>267</v>
      </c>
      <c r="H902" s="245">
        <v>13</v>
      </c>
      <c r="I902" s="246"/>
      <c r="J902" s="247">
        <f>ROUND(I902*H902,2)</f>
        <v>0</v>
      </c>
      <c r="K902" s="248"/>
      <c r="L902" s="43"/>
      <c r="M902" s="249" t="s">
        <v>1</v>
      </c>
      <c r="N902" s="250" t="s">
        <v>41</v>
      </c>
      <c r="O902" s="93"/>
      <c r="P902" s="251">
        <f>O902*H902</f>
        <v>0</v>
      </c>
      <c r="Q902" s="251">
        <v>0</v>
      </c>
      <c r="R902" s="251">
        <f>Q902*H902</f>
        <v>0</v>
      </c>
      <c r="S902" s="251">
        <v>5.0000000000000002E-05</v>
      </c>
      <c r="T902" s="252">
        <f>S902*H902</f>
        <v>0.00065000000000000008</v>
      </c>
      <c r="U902" s="40"/>
      <c r="V902" s="40"/>
      <c r="W902" s="40"/>
      <c r="X902" s="40"/>
      <c r="Y902" s="40"/>
      <c r="Z902" s="40"/>
      <c r="AA902" s="40"/>
      <c r="AB902" s="40"/>
      <c r="AC902" s="40"/>
      <c r="AD902" s="40"/>
      <c r="AE902" s="40"/>
      <c r="AR902" s="253" t="s">
        <v>324</v>
      </c>
      <c r="AT902" s="253" t="s">
        <v>163</v>
      </c>
      <c r="AU902" s="253" t="s">
        <v>137</v>
      </c>
      <c r="AY902" s="17" t="s">
        <v>159</v>
      </c>
      <c r="BE902" s="141">
        <f>IF(N902="základní",J902,0)</f>
        <v>0</v>
      </c>
      <c r="BF902" s="141">
        <f>IF(N902="snížená",J902,0)</f>
        <v>0</v>
      </c>
      <c r="BG902" s="141">
        <f>IF(N902="zákl. přenesená",J902,0)</f>
        <v>0</v>
      </c>
      <c r="BH902" s="141">
        <f>IF(N902="sníž. přenesená",J902,0)</f>
        <v>0</v>
      </c>
      <c r="BI902" s="141">
        <f>IF(N902="nulová",J902,0)</f>
        <v>0</v>
      </c>
      <c r="BJ902" s="17" t="s">
        <v>137</v>
      </c>
      <c r="BK902" s="141">
        <f>ROUND(I902*H902,2)</f>
        <v>0</v>
      </c>
      <c r="BL902" s="17" t="s">
        <v>324</v>
      </c>
      <c r="BM902" s="253" t="s">
        <v>1037</v>
      </c>
    </row>
    <row r="903" s="13" customFormat="1">
      <c r="A903" s="13"/>
      <c r="B903" s="254"/>
      <c r="C903" s="255"/>
      <c r="D903" s="256" t="s">
        <v>169</v>
      </c>
      <c r="E903" s="257" t="s">
        <v>1</v>
      </c>
      <c r="F903" s="258" t="s">
        <v>199</v>
      </c>
      <c r="G903" s="255"/>
      <c r="H903" s="257" t="s">
        <v>1</v>
      </c>
      <c r="I903" s="259"/>
      <c r="J903" s="255"/>
      <c r="K903" s="255"/>
      <c r="L903" s="260"/>
      <c r="M903" s="261"/>
      <c r="N903" s="262"/>
      <c r="O903" s="262"/>
      <c r="P903" s="262"/>
      <c r="Q903" s="262"/>
      <c r="R903" s="262"/>
      <c r="S903" s="262"/>
      <c r="T903" s="263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64" t="s">
        <v>169</v>
      </c>
      <c r="AU903" s="264" t="s">
        <v>137</v>
      </c>
      <c r="AV903" s="13" t="s">
        <v>82</v>
      </c>
      <c r="AW903" s="13" t="s">
        <v>30</v>
      </c>
      <c r="AX903" s="13" t="s">
        <v>75</v>
      </c>
      <c r="AY903" s="264" t="s">
        <v>159</v>
      </c>
    </row>
    <row r="904" s="14" customFormat="1">
      <c r="A904" s="14"/>
      <c r="B904" s="265"/>
      <c r="C904" s="266"/>
      <c r="D904" s="256" t="s">
        <v>169</v>
      </c>
      <c r="E904" s="267" t="s">
        <v>1</v>
      </c>
      <c r="F904" s="268" t="s">
        <v>75</v>
      </c>
      <c r="G904" s="266"/>
      <c r="H904" s="269">
        <v>0</v>
      </c>
      <c r="I904" s="270"/>
      <c r="J904" s="266"/>
      <c r="K904" s="266"/>
      <c r="L904" s="271"/>
      <c r="M904" s="272"/>
      <c r="N904" s="273"/>
      <c r="O904" s="273"/>
      <c r="P904" s="273"/>
      <c r="Q904" s="273"/>
      <c r="R904" s="273"/>
      <c r="S904" s="273"/>
      <c r="T904" s="274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75" t="s">
        <v>169</v>
      </c>
      <c r="AU904" s="275" t="s">
        <v>137</v>
      </c>
      <c r="AV904" s="14" t="s">
        <v>137</v>
      </c>
      <c r="AW904" s="14" t="s">
        <v>30</v>
      </c>
      <c r="AX904" s="14" t="s">
        <v>75</v>
      </c>
      <c r="AY904" s="275" t="s">
        <v>159</v>
      </c>
    </row>
    <row r="905" s="13" customFormat="1">
      <c r="A905" s="13"/>
      <c r="B905" s="254"/>
      <c r="C905" s="255"/>
      <c r="D905" s="256" t="s">
        <v>169</v>
      </c>
      <c r="E905" s="257" t="s">
        <v>1</v>
      </c>
      <c r="F905" s="258" t="s">
        <v>203</v>
      </c>
      <c r="G905" s="255"/>
      <c r="H905" s="257" t="s">
        <v>1</v>
      </c>
      <c r="I905" s="259"/>
      <c r="J905" s="255"/>
      <c r="K905" s="255"/>
      <c r="L905" s="260"/>
      <c r="M905" s="261"/>
      <c r="N905" s="262"/>
      <c r="O905" s="262"/>
      <c r="P905" s="262"/>
      <c r="Q905" s="262"/>
      <c r="R905" s="262"/>
      <c r="S905" s="262"/>
      <c r="T905" s="26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64" t="s">
        <v>169</v>
      </c>
      <c r="AU905" s="264" t="s">
        <v>137</v>
      </c>
      <c r="AV905" s="13" t="s">
        <v>82</v>
      </c>
      <c r="AW905" s="13" t="s">
        <v>30</v>
      </c>
      <c r="AX905" s="13" t="s">
        <v>75</v>
      </c>
      <c r="AY905" s="264" t="s">
        <v>159</v>
      </c>
    </row>
    <row r="906" s="14" customFormat="1">
      <c r="A906" s="14"/>
      <c r="B906" s="265"/>
      <c r="C906" s="266"/>
      <c r="D906" s="256" t="s">
        <v>169</v>
      </c>
      <c r="E906" s="267" t="s">
        <v>1</v>
      </c>
      <c r="F906" s="268" t="s">
        <v>75</v>
      </c>
      <c r="G906" s="266"/>
      <c r="H906" s="269">
        <v>0</v>
      </c>
      <c r="I906" s="270"/>
      <c r="J906" s="266"/>
      <c r="K906" s="266"/>
      <c r="L906" s="271"/>
      <c r="M906" s="272"/>
      <c r="N906" s="273"/>
      <c r="O906" s="273"/>
      <c r="P906" s="273"/>
      <c r="Q906" s="273"/>
      <c r="R906" s="273"/>
      <c r="S906" s="273"/>
      <c r="T906" s="274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75" t="s">
        <v>169</v>
      </c>
      <c r="AU906" s="275" t="s">
        <v>137</v>
      </c>
      <c r="AV906" s="14" t="s">
        <v>137</v>
      </c>
      <c r="AW906" s="14" t="s">
        <v>30</v>
      </c>
      <c r="AX906" s="14" t="s">
        <v>75</v>
      </c>
      <c r="AY906" s="275" t="s">
        <v>159</v>
      </c>
    </row>
    <row r="907" s="13" customFormat="1">
      <c r="A907" s="13"/>
      <c r="B907" s="254"/>
      <c r="C907" s="255"/>
      <c r="D907" s="256" t="s">
        <v>169</v>
      </c>
      <c r="E907" s="257" t="s">
        <v>1</v>
      </c>
      <c r="F907" s="258" t="s">
        <v>830</v>
      </c>
      <c r="G907" s="255"/>
      <c r="H907" s="257" t="s">
        <v>1</v>
      </c>
      <c r="I907" s="259"/>
      <c r="J907" s="255"/>
      <c r="K907" s="255"/>
      <c r="L907" s="260"/>
      <c r="M907" s="261"/>
      <c r="N907" s="262"/>
      <c r="O907" s="262"/>
      <c r="P907" s="262"/>
      <c r="Q907" s="262"/>
      <c r="R907" s="262"/>
      <c r="S907" s="262"/>
      <c r="T907" s="26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64" t="s">
        <v>169</v>
      </c>
      <c r="AU907" s="264" t="s">
        <v>137</v>
      </c>
      <c r="AV907" s="13" t="s">
        <v>82</v>
      </c>
      <c r="AW907" s="13" t="s">
        <v>30</v>
      </c>
      <c r="AX907" s="13" t="s">
        <v>75</v>
      </c>
      <c r="AY907" s="264" t="s">
        <v>159</v>
      </c>
    </row>
    <row r="908" s="14" customFormat="1">
      <c r="A908" s="14"/>
      <c r="B908" s="265"/>
      <c r="C908" s="266"/>
      <c r="D908" s="256" t="s">
        <v>169</v>
      </c>
      <c r="E908" s="267" t="s">
        <v>1</v>
      </c>
      <c r="F908" s="268" t="s">
        <v>167</v>
      </c>
      <c r="G908" s="266"/>
      <c r="H908" s="269">
        <v>4</v>
      </c>
      <c r="I908" s="270"/>
      <c r="J908" s="266"/>
      <c r="K908" s="266"/>
      <c r="L908" s="271"/>
      <c r="M908" s="272"/>
      <c r="N908" s="273"/>
      <c r="O908" s="273"/>
      <c r="P908" s="273"/>
      <c r="Q908" s="273"/>
      <c r="R908" s="273"/>
      <c r="S908" s="273"/>
      <c r="T908" s="274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75" t="s">
        <v>169</v>
      </c>
      <c r="AU908" s="275" t="s">
        <v>137</v>
      </c>
      <c r="AV908" s="14" t="s">
        <v>137</v>
      </c>
      <c r="AW908" s="14" t="s">
        <v>30</v>
      </c>
      <c r="AX908" s="14" t="s">
        <v>75</v>
      </c>
      <c r="AY908" s="275" t="s">
        <v>159</v>
      </c>
    </row>
    <row r="909" s="13" customFormat="1">
      <c r="A909" s="13"/>
      <c r="B909" s="254"/>
      <c r="C909" s="255"/>
      <c r="D909" s="256" t="s">
        <v>169</v>
      </c>
      <c r="E909" s="257" t="s">
        <v>1</v>
      </c>
      <c r="F909" s="258" t="s">
        <v>205</v>
      </c>
      <c r="G909" s="255"/>
      <c r="H909" s="257" t="s">
        <v>1</v>
      </c>
      <c r="I909" s="259"/>
      <c r="J909" s="255"/>
      <c r="K909" s="255"/>
      <c r="L909" s="260"/>
      <c r="M909" s="261"/>
      <c r="N909" s="262"/>
      <c r="O909" s="262"/>
      <c r="P909" s="262"/>
      <c r="Q909" s="262"/>
      <c r="R909" s="262"/>
      <c r="S909" s="262"/>
      <c r="T909" s="263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64" t="s">
        <v>169</v>
      </c>
      <c r="AU909" s="264" t="s">
        <v>137</v>
      </c>
      <c r="AV909" s="13" t="s">
        <v>82</v>
      </c>
      <c r="AW909" s="13" t="s">
        <v>30</v>
      </c>
      <c r="AX909" s="13" t="s">
        <v>75</v>
      </c>
      <c r="AY909" s="264" t="s">
        <v>159</v>
      </c>
    </row>
    <row r="910" s="14" customFormat="1">
      <c r="A910" s="14"/>
      <c r="B910" s="265"/>
      <c r="C910" s="266"/>
      <c r="D910" s="256" t="s">
        <v>169</v>
      </c>
      <c r="E910" s="267" t="s">
        <v>1</v>
      </c>
      <c r="F910" s="268" t="s">
        <v>137</v>
      </c>
      <c r="G910" s="266"/>
      <c r="H910" s="269">
        <v>2</v>
      </c>
      <c r="I910" s="270"/>
      <c r="J910" s="266"/>
      <c r="K910" s="266"/>
      <c r="L910" s="271"/>
      <c r="M910" s="272"/>
      <c r="N910" s="273"/>
      <c r="O910" s="273"/>
      <c r="P910" s="273"/>
      <c r="Q910" s="273"/>
      <c r="R910" s="273"/>
      <c r="S910" s="273"/>
      <c r="T910" s="274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75" t="s">
        <v>169</v>
      </c>
      <c r="AU910" s="275" t="s">
        <v>137</v>
      </c>
      <c r="AV910" s="14" t="s">
        <v>137</v>
      </c>
      <c r="AW910" s="14" t="s">
        <v>30</v>
      </c>
      <c r="AX910" s="14" t="s">
        <v>75</v>
      </c>
      <c r="AY910" s="275" t="s">
        <v>159</v>
      </c>
    </row>
    <row r="911" s="13" customFormat="1">
      <c r="A911" s="13"/>
      <c r="B911" s="254"/>
      <c r="C911" s="255"/>
      <c r="D911" s="256" t="s">
        <v>169</v>
      </c>
      <c r="E911" s="257" t="s">
        <v>1</v>
      </c>
      <c r="F911" s="258" t="s">
        <v>209</v>
      </c>
      <c r="G911" s="255"/>
      <c r="H911" s="257" t="s">
        <v>1</v>
      </c>
      <c r="I911" s="259"/>
      <c r="J911" s="255"/>
      <c r="K911" s="255"/>
      <c r="L911" s="260"/>
      <c r="M911" s="261"/>
      <c r="N911" s="262"/>
      <c r="O911" s="262"/>
      <c r="P911" s="262"/>
      <c r="Q911" s="262"/>
      <c r="R911" s="262"/>
      <c r="S911" s="262"/>
      <c r="T911" s="263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64" t="s">
        <v>169</v>
      </c>
      <c r="AU911" s="264" t="s">
        <v>137</v>
      </c>
      <c r="AV911" s="13" t="s">
        <v>82</v>
      </c>
      <c r="AW911" s="13" t="s">
        <v>30</v>
      </c>
      <c r="AX911" s="13" t="s">
        <v>75</v>
      </c>
      <c r="AY911" s="264" t="s">
        <v>159</v>
      </c>
    </row>
    <row r="912" s="14" customFormat="1">
      <c r="A912" s="14"/>
      <c r="B912" s="265"/>
      <c r="C912" s="266"/>
      <c r="D912" s="256" t="s">
        <v>169</v>
      </c>
      <c r="E912" s="267" t="s">
        <v>1</v>
      </c>
      <c r="F912" s="268" t="s">
        <v>167</v>
      </c>
      <c r="G912" s="266"/>
      <c r="H912" s="269">
        <v>4</v>
      </c>
      <c r="I912" s="270"/>
      <c r="J912" s="266"/>
      <c r="K912" s="266"/>
      <c r="L912" s="271"/>
      <c r="M912" s="272"/>
      <c r="N912" s="273"/>
      <c r="O912" s="273"/>
      <c r="P912" s="273"/>
      <c r="Q912" s="273"/>
      <c r="R912" s="273"/>
      <c r="S912" s="273"/>
      <c r="T912" s="274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75" t="s">
        <v>169</v>
      </c>
      <c r="AU912" s="275" t="s">
        <v>137</v>
      </c>
      <c r="AV912" s="14" t="s">
        <v>137</v>
      </c>
      <c r="AW912" s="14" t="s">
        <v>30</v>
      </c>
      <c r="AX912" s="14" t="s">
        <v>75</v>
      </c>
      <c r="AY912" s="275" t="s">
        <v>159</v>
      </c>
    </row>
    <row r="913" s="13" customFormat="1">
      <c r="A913" s="13"/>
      <c r="B913" s="254"/>
      <c r="C913" s="255"/>
      <c r="D913" s="256" t="s">
        <v>169</v>
      </c>
      <c r="E913" s="257" t="s">
        <v>1</v>
      </c>
      <c r="F913" s="258" t="s">
        <v>207</v>
      </c>
      <c r="G913" s="255"/>
      <c r="H913" s="257" t="s">
        <v>1</v>
      </c>
      <c r="I913" s="259"/>
      <c r="J913" s="255"/>
      <c r="K913" s="255"/>
      <c r="L913" s="260"/>
      <c r="M913" s="261"/>
      <c r="N913" s="262"/>
      <c r="O913" s="262"/>
      <c r="P913" s="262"/>
      <c r="Q913" s="262"/>
      <c r="R913" s="262"/>
      <c r="S913" s="262"/>
      <c r="T913" s="26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64" t="s">
        <v>169</v>
      </c>
      <c r="AU913" s="264" t="s">
        <v>137</v>
      </c>
      <c r="AV913" s="13" t="s">
        <v>82</v>
      </c>
      <c r="AW913" s="13" t="s">
        <v>30</v>
      </c>
      <c r="AX913" s="13" t="s">
        <v>75</v>
      </c>
      <c r="AY913" s="264" t="s">
        <v>159</v>
      </c>
    </row>
    <row r="914" s="14" customFormat="1">
      <c r="A914" s="14"/>
      <c r="B914" s="265"/>
      <c r="C914" s="266"/>
      <c r="D914" s="256" t="s">
        <v>169</v>
      </c>
      <c r="E914" s="267" t="s">
        <v>1</v>
      </c>
      <c r="F914" s="268" t="s">
        <v>160</v>
      </c>
      <c r="G914" s="266"/>
      <c r="H914" s="269">
        <v>3</v>
      </c>
      <c r="I914" s="270"/>
      <c r="J914" s="266"/>
      <c r="K914" s="266"/>
      <c r="L914" s="271"/>
      <c r="M914" s="272"/>
      <c r="N914" s="273"/>
      <c r="O914" s="273"/>
      <c r="P914" s="273"/>
      <c r="Q914" s="273"/>
      <c r="R914" s="273"/>
      <c r="S914" s="273"/>
      <c r="T914" s="274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75" t="s">
        <v>169</v>
      </c>
      <c r="AU914" s="275" t="s">
        <v>137</v>
      </c>
      <c r="AV914" s="14" t="s">
        <v>137</v>
      </c>
      <c r="AW914" s="14" t="s">
        <v>30</v>
      </c>
      <c r="AX914" s="14" t="s">
        <v>75</v>
      </c>
      <c r="AY914" s="275" t="s">
        <v>159</v>
      </c>
    </row>
    <row r="915" s="15" customFormat="1">
      <c r="A915" s="15"/>
      <c r="B915" s="276"/>
      <c r="C915" s="277"/>
      <c r="D915" s="256" t="s">
        <v>169</v>
      </c>
      <c r="E915" s="278" t="s">
        <v>1</v>
      </c>
      <c r="F915" s="279" t="s">
        <v>187</v>
      </c>
      <c r="G915" s="277"/>
      <c r="H915" s="280">
        <v>13</v>
      </c>
      <c r="I915" s="281"/>
      <c r="J915" s="277"/>
      <c r="K915" s="277"/>
      <c r="L915" s="282"/>
      <c r="M915" s="283"/>
      <c r="N915" s="284"/>
      <c r="O915" s="284"/>
      <c r="P915" s="284"/>
      <c r="Q915" s="284"/>
      <c r="R915" s="284"/>
      <c r="S915" s="284"/>
      <c r="T915" s="285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T915" s="286" t="s">
        <v>169</v>
      </c>
      <c r="AU915" s="286" t="s">
        <v>137</v>
      </c>
      <c r="AV915" s="15" t="s">
        <v>167</v>
      </c>
      <c r="AW915" s="15" t="s">
        <v>30</v>
      </c>
      <c r="AX915" s="15" t="s">
        <v>82</v>
      </c>
      <c r="AY915" s="286" t="s">
        <v>159</v>
      </c>
    </row>
    <row r="916" s="2" customFormat="1" ht="16.5" customHeight="1">
      <c r="A916" s="40"/>
      <c r="B916" s="41"/>
      <c r="C916" s="241" t="s">
        <v>1038</v>
      </c>
      <c r="D916" s="241" t="s">
        <v>163</v>
      </c>
      <c r="E916" s="242" t="s">
        <v>1039</v>
      </c>
      <c r="F916" s="243" t="s">
        <v>1040</v>
      </c>
      <c r="G916" s="244" t="s">
        <v>267</v>
      </c>
      <c r="H916" s="245">
        <v>8</v>
      </c>
      <c r="I916" s="246"/>
      <c r="J916" s="247">
        <f>ROUND(I916*H916,2)</f>
        <v>0</v>
      </c>
      <c r="K916" s="248"/>
      <c r="L916" s="43"/>
      <c r="M916" s="249" t="s">
        <v>1</v>
      </c>
      <c r="N916" s="250" t="s">
        <v>41</v>
      </c>
      <c r="O916" s="93"/>
      <c r="P916" s="251">
        <f>O916*H916</f>
        <v>0</v>
      </c>
      <c r="Q916" s="251">
        <v>0</v>
      </c>
      <c r="R916" s="251">
        <f>Q916*H916</f>
        <v>0</v>
      </c>
      <c r="S916" s="251">
        <v>0</v>
      </c>
      <c r="T916" s="252">
        <f>S916*H916</f>
        <v>0</v>
      </c>
      <c r="U916" s="40"/>
      <c r="V916" s="40"/>
      <c r="W916" s="40"/>
      <c r="X916" s="40"/>
      <c r="Y916" s="40"/>
      <c r="Z916" s="40"/>
      <c r="AA916" s="40"/>
      <c r="AB916" s="40"/>
      <c r="AC916" s="40"/>
      <c r="AD916" s="40"/>
      <c r="AE916" s="40"/>
      <c r="AR916" s="253" t="s">
        <v>324</v>
      </c>
      <c r="AT916" s="253" t="s">
        <v>163</v>
      </c>
      <c r="AU916" s="253" t="s">
        <v>137</v>
      </c>
      <c r="AY916" s="17" t="s">
        <v>159</v>
      </c>
      <c r="BE916" s="141">
        <f>IF(N916="základní",J916,0)</f>
        <v>0</v>
      </c>
      <c r="BF916" s="141">
        <f>IF(N916="snížená",J916,0)</f>
        <v>0</v>
      </c>
      <c r="BG916" s="141">
        <f>IF(N916="zákl. přenesená",J916,0)</f>
        <v>0</v>
      </c>
      <c r="BH916" s="141">
        <f>IF(N916="sníž. přenesená",J916,0)</f>
        <v>0</v>
      </c>
      <c r="BI916" s="141">
        <f>IF(N916="nulová",J916,0)</f>
        <v>0</v>
      </c>
      <c r="BJ916" s="17" t="s">
        <v>137</v>
      </c>
      <c r="BK916" s="141">
        <f>ROUND(I916*H916,2)</f>
        <v>0</v>
      </c>
      <c r="BL916" s="17" t="s">
        <v>324</v>
      </c>
      <c r="BM916" s="253" t="s">
        <v>1041</v>
      </c>
    </row>
    <row r="917" s="14" customFormat="1">
      <c r="A917" s="14"/>
      <c r="B917" s="265"/>
      <c r="C917" s="266"/>
      <c r="D917" s="256" t="s">
        <v>169</v>
      </c>
      <c r="E917" s="267" t="s">
        <v>1</v>
      </c>
      <c r="F917" s="268" t="s">
        <v>273</v>
      </c>
      <c r="G917" s="266"/>
      <c r="H917" s="269">
        <v>8</v>
      </c>
      <c r="I917" s="270"/>
      <c r="J917" s="266"/>
      <c r="K917" s="266"/>
      <c r="L917" s="271"/>
      <c r="M917" s="272"/>
      <c r="N917" s="273"/>
      <c r="O917" s="273"/>
      <c r="P917" s="273"/>
      <c r="Q917" s="273"/>
      <c r="R917" s="273"/>
      <c r="S917" s="273"/>
      <c r="T917" s="274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75" t="s">
        <v>169</v>
      </c>
      <c r="AU917" s="275" t="s">
        <v>137</v>
      </c>
      <c r="AV917" s="14" t="s">
        <v>137</v>
      </c>
      <c r="AW917" s="14" t="s">
        <v>30</v>
      </c>
      <c r="AX917" s="14" t="s">
        <v>82</v>
      </c>
      <c r="AY917" s="275" t="s">
        <v>159</v>
      </c>
    </row>
    <row r="918" s="2" customFormat="1" ht="16.5" customHeight="1">
      <c r="A918" s="40"/>
      <c r="B918" s="41"/>
      <c r="C918" s="287" t="s">
        <v>1042</v>
      </c>
      <c r="D918" s="287" t="s">
        <v>291</v>
      </c>
      <c r="E918" s="288" t="s">
        <v>1043</v>
      </c>
      <c r="F918" s="289" t="s">
        <v>1044</v>
      </c>
      <c r="G918" s="290" t="s">
        <v>267</v>
      </c>
      <c r="H918" s="291">
        <v>8</v>
      </c>
      <c r="I918" s="292"/>
      <c r="J918" s="293">
        <f>ROUND(I918*H918,2)</f>
        <v>0</v>
      </c>
      <c r="K918" s="294"/>
      <c r="L918" s="295"/>
      <c r="M918" s="296" t="s">
        <v>1</v>
      </c>
      <c r="N918" s="297" t="s">
        <v>41</v>
      </c>
      <c r="O918" s="93"/>
      <c r="P918" s="251">
        <f>O918*H918</f>
        <v>0</v>
      </c>
      <c r="Q918" s="251">
        <v>0.00040000000000000002</v>
      </c>
      <c r="R918" s="251">
        <f>Q918*H918</f>
        <v>0.0032000000000000002</v>
      </c>
      <c r="S918" s="251">
        <v>0</v>
      </c>
      <c r="T918" s="252">
        <f>S918*H918</f>
        <v>0</v>
      </c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R918" s="253" t="s">
        <v>620</v>
      </c>
      <c r="AT918" s="253" t="s">
        <v>291</v>
      </c>
      <c r="AU918" s="253" t="s">
        <v>137</v>
      </c>
      <c r="AY918" s="17" t="s">
        <v>159</v>
      </c>
      <c r="BE918" s="141">
        <f>IF(N918="základní",J918,0)</f>
        <v>0</v>
      </c>
      <c r="BF918" s="141">
        <f>IF(N918="snížená",J918,0)</f>
        <v>0</v>
      </c>
      <c r="BG918" s="141">
        <f>IF(N918="zákl. přenesená",J918,0)</f>
        <v>0</v>
      </c>
      <c r="BH918" s="141">
        <f>IF(N918="sníž. přenesená",J918,0)</f>
        <v>0</v>
      </c>
      <c r="BI918" s="141">
        <f>IF(N918="nulová",J918,0)</f>
        <v>0</v>
      </c>
      <c r="BJ918" s="17" t="s">
        <v>137</v>
      </c>
      <c r="BK918" s="141">
        <f>ROUND(I918*H918,2)</f>
        <v>0</v>
      </c>
      <c r="BL918" s="17" t="s">
        <v>324</v>
      </c>
      <c r="BM918" s="253" t="s">
        <v>1045</v>
      </c>
    </row>
    <row r="919" s="2" customFormat="1" ht="16.5" customHeight="1">
      <c r="A919" s="40"/>
      <c r="B919" s="41"/>
      <c r="C919" s="241" t="s">
        <v>1046</v>
      </c>
      <c r="D919" s="241" t="s">
        <v>163</v>
      </c>
      <c r="E919" s="242" t="s">
        <v>1047</v>
      </c>
      <c r="F919" s="243" t="s">
        <v>1048</v>
      </c>
      <c r="G919" s="244" t="s">
        <v>267</v>
      </c>
      <c r="H919" s="245">
        <v>1</v>
      </c>
      <c r="I919" s="246"/>
      <c r="J919" s="247">
        <f>ROUND(I919*H919,2)</f>
        <v>0</v>
      </c>
      <c r="K919" s="248"/>
      <c r="L919" s="43"/>
      <c r="M919" s="249" t="s">
        <v>1</v>
      </c>
      <c r="N919" s="250" t="s">
        <v>41</v>
      </c>
      <c r="O919" s="93"/>
      <c r="P919" s="251">
        <f>O919*H919</f>
        <v>0</v>
      </c>
      <c r="Q919" s="251">
        <v>0</v>
      </c>
      <c r="R919" s="251">
        <f>Q919*H919</f>
        <v>0</v>
      </c>
      <c r="S919" s="251">
        <v>0</v>
      </c>
      <c r="T919" s="252">
        <f>S919*H919</f>
        <v>0</v>
      </c>
      <c r="U919" s="40"/>
      <c r="V919" s="40"/>
      <c r="W919" s="40"/>
      <c r="X919" s="40"/>
      <c r="Y919" s="40"/>
      <c r="Z919" s="40"/>
      <c r="AA919" s="40"/>
      <c r="AB919" s="40"/>
      <c r="AC919" s="40"/>
      <c r="AD919" s="40"/>
      <c r="AE919" s="40"/>
      <c r="AR919" s="253" t="s">
        <v>324</v>
      </c>
      <c r="AT919" s="253" t="s">
        <v>163</v>
      </c>
      <c r="AU919" s="253" t="s">
        <v>137</v>
      </c>
      <c r="AY919" s="17" t="s">
        <v>159</v>
      </c>
      <c r="BE919" s="141">
        <f>IF(N919="základní",J919,0)</f>
        <v>0</v>
      </c>
      <c r="BF919" s="141">
        <f>IF(N919="snížená",J919,0)</f>
        <v>0</v>
      </c>
      <c r="BG919" s="141">
        <f>IF(N919="zákl. přenesená",J919,0)</f>
        <v>0</v>
      </c>
      <c r="BH919" s="141">
        <f>IF(N919="sníž. přenesená",J919,0)</f>
        <v>0</v>
      </c>
      <c r="BI919" s="141">
        <f>IF(N919="nulová",J919,0)</f>
        <v>0</v>
      </c>
      <c r="BJ919" s="17" t="s">
        <v>137</v>
      </c>
      <c r="BK919" s="141">
        <f>ROUND(I919*H919,2)</f>
        <v>0</v>
      </c>
      <c r="BL919" s="17" t="s">
        <v>324</v>
      </c>
      <c r="BM919" s="253" t="s">
        <v>1049</v>
      </c>
    </row>
    <row r="920" s="13" customFormat="1">
      <c r="A920" s="13"/>
      <c r="B920" s="254"/>
      <c r="C920" s="255"/>
      <c r="D920" s="256" t="s">
        <v>169</v>
      </c>
      <c r="E920" s="257" t="s">
        <v>1</v>
      </c>
      <c r="F920" s="258" t="s">
        <v>943</v>
      </c>
      <c r="G920" s="255"/>
      <c r="H920" s="257" t="s">
        <v>1</v>
      </c>
      <c r="I920" s="259"/>
      <c r="J920" s="255"/>
      <c r="K920" s="255"/>
      <c r="L920" s="260"/>
      <c r="M920" s="261"/>
      <c r="N920" s="262"/>
      <c r="O920" s="262"/>
      <c r="P920" s="262"/>
      <c r="Q920" s="262"/>
      <c r="R920" s="262"/>
      <c r="S920" s="262"/>
      <c r="T920" s="263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64" t="s">
        <v>169</v>
      </c>
      <c r="AU920" s="264" t="s">
        <v>137</v>
      </c>
      <c r="AV920" s="13" t="s">
        <v>82</v>
      </c>
      <c r="AW920" s="13" t="s">
        <v>30</v>
      </c>
      <c r="AX920" s="13" t="s">
        <v>75</v>
      </c>
      <c r="AY920" s="264" t="s">
        <v>159</v>
      </c>
    </row>
    <row r="921" s="14" customFormat="1">
      <c r="A921" s="14"/>
      <c r="B921" s="265"/>
      <c r="C921" s="266"/>
      <c r="D921" s="256" t="s">
        <v>169</v>
      </c>
      <c r="E921" s="267" t="s">
        <v>1</v>
      </c>
      <c r="F921" s="268" t="s">
        <v>82</v>
      </c>
      <c r="G921" s="266"/>
      <c r="H921" s="269">
        <v>1</v>
      </c>
      <c r="I921" s="270"/>
      <c r="J921" s="266"/>
      <c r="K921" s="266"/>
      <c r="L921" s="271"/>
      <c r="M921" s="272"/>
      <c r="N921" s="273"/>
      <c r="O921" s="273"/>
      <c r="P921" s="273"/>
      <c r="Q921" s="273"/>
      <c r="R921" s="273"/>
      <c r="S921" s="273"/>
      <c r="T921" s="274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75" t="s">
        <v>169</v>
      </c>
      <c r="AU921" s="275" t="s">
        <v>137</v>
      </c>
      <c r="AV921" s="14" t="s">
        <v>137</v>
      </c>
      <c r="AW921" s="14" t="s">
        <v>30</v>
      </c>
      <c r="AX921" s="14" t="s">
        <v>82</v>
      </c>
      <c r="AY921" s="275" t="s">
        <v>159</v>
      </c>
    </row>
    <row r="922" s="2" customFormat="1" ht="16.5" customHeight="1">
      <c r="A922" s="40"/>
      <c r="B922" s="41"/>
      <c r="C922" s="287" t="s">
        <v>1050</v>
      </c>
      <c r="D922" s="287" t="s">
        <v>291</v>
      </c>
      <c r="E922" s="288" t="s">
        <v>1051</v>
      </c>
      <c r="F922" s="289" t="s">
        <v>1052</v>
      </c>
      <c r="G922" s="290" t="s">
        <v>267</v>
      </c>
      <c r="H922" s="291">
        <v>1</v>
      </c>
      <c r="I922" s="292"/>
      <c r="J922" s="293">
        <f>ROUND(I922*H922,2)</f>
        <v>0</v>
      </c>
      <c r="K922" s="294"/>
      <c r="L922" s="295"/>
      <c r="M922" s="296" t="s">
        <v>1</v>
      </c>
      <c r="N922" s="297" t="s">
        <v>41</v>
      </c>
      <c r="O922" s="93"/>
      <c r="P922" s="251">
        <f>O922*H922</f>
        <v>0</v>
      </c>
      <c r="Q922" s="251">
        <v>0.00040000000000000002</v>
      </c>
      <c r="R922" s="251">
        <f>Q922*H922</f>
        <v>0.00040000000000000002</v>
      </c>
      <c r="S922" s="251">
        <v>0</v>
      </c>
      <c r="T922" s="252">
        <f>S922*H922</f>
        <v>0</v>
      </c>
      <c r="U922" s="40"/>
      <c r="V922" s="40"/>
      <c r="W922" s="40"/>
      <c r="X922" s="40"/>
      <c r="Y922" s="40"/>
      <c r="Z922" s="40"/>
      <c r="AA922" s="40"/>
      <c r="AB922" s="40"/>
      <c r="AC922" s="40"/>
      <c r="AD922" s="40"/>
      <c r="AE922" s="40"/>
      <c r="AR922" s="253" t="s">
        <v>620</v>
      </c>
      <c r="AT922" s="253" t="s">
        <v>291</v>
      </c>
      <c r="AU922" s="253" t="s">
        <v>137</v>
      </c>
      <c r="AY922" s="17" t="s">
        <v>159</v>
      </c>
      <c r="BE922" s="141">
        <f>IF(N922="základní",J922,0)</f>
        <v>0</v>
      </c>
      <c r="BF922" s="141">
        <f>IF(N922="snížená",J922,0)</f>
        <v>0</v>
      </c>
      <c r="BG922" s="141">
        <f>IF(N922="zákl. přenesená",J922,0)</f>
        <v>0</v>
      </c>
      <c r="BH922" s="141">
        <f>IF(N922="sníž. přenesená",J922,0)</f>
        <v>0</v>
      </c>
      <c r="BI922" s="141">
        <f>IF(N922="nulová",J922,0)</f>
        <v>0</v>
      </c>
      <c r="BJ922" s="17" t="s">
        <v>137</v>
      </c>
      <c r="BK922" s="141">
        <f>ROUND(I922*H922,2)</f>
        <v>0</v>
      </c>
      <c r="BL922" s="17" t="s">
        <v>324</v>
      </c>
      <c r="BM922" s="253" t="s">
        <v>1053</v>
      </c>
    </row>
    <row r="923" s="2" customFormat="1" ht="21.75" customHeight="1">
      <c r="A923" s="40"/>
      <c r="B923" s="41"/>
      <c r="C923" s="241" t="s">
        <v>1054</v>
      </c>
      <c r="D923" s="241" t="s">
        <v>163</v>
      </c>
      <c r="E923" s="242" t="s">
        <v>1055</v>
      </c>
      <c r="F923" s="243" t="s">
        <v>1056</v>
      </c>
      <c r="G923" s="244" t="s">
        <v>267</v>
      </c>
      <c r="H923" s="245">
        <v>2</v>
      </c>
      <c r="I923" s="246"/>
      <c r="J923" s="247">
        <f>ROUND(I923*H923,2)</f>
        <v>0</v>
      </c>
      <c r="K923" s="248"/>
      <c r="L923" s="43"/>
      <c r="M923" s="249" t="s">
        <v>1</v>
      </c>
      <c r="N923" s="250" t="s">
        <v>41</v>
      </c>
      <c r="O923" s="93"/>
      <c r="P923" s="251">
        <f>O923*H923</f>
        <v>0</v>
      </c>
      <c r="Q923" s="251">
        <v>0</v>
      </c>
      <c r="R923" s="251">
        <f>Q923*H923</f>
        <v>0</v>
      </c>
      <c r="S923" s="251">
        <v>0</v>
      </c>
      <c r="T923" s="252">
        <f>S923*H923</f>
        <v>0</v>
      </c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R923" s="253" t="s">
        <v>324</v>
      </c>
      <c r="AT923" s="253" t="s">
        <v>163</v>
      </c>
      <c r="AU923" s="253" t="s">
        <v>137</v>
      </c>
      <c r="AY923" s="17" t="s">
        <v>159</v>
      </c>
      <c r="BE923" s="141">
        <f>IF(N923="základní",J923,0)</f>
        <v>0</v>
      </c>
      <c r="BF923" s="141">
        <f>IF(N923="snížená",J923,0)</f>
        <v>0</v>
      </c>
      <c r="BG923" s="141">
        <f>IF(N923="zákl. přenesená",J923,0)</f>
        <v>0</v>
      </c>
      <c r="BH923" s="141">
        <f>IF(N923="sníž. přenesená",J923,0)</f>
        <v>0</v>
      </c>
      <c r="BI923" s="141">
        <f>IF(N923="nulová",J923,0)</f>
        <v>0</v>
      </c>
      <c r="BJ923" s="17" t="s">
        <v>137</v>
      </c>
      <c r="BK923" s="141">
        <f>ROUND(I923*H923,2)</f>
        <v>0</v>
      </c>
      <c r="BL923" s="17" t="s">
        <v>324</v>
      </c>
      <c r="BM923" s="253" t="s">
        <v>1057</v>
      </c>
    </row>
    <row r="924" s="14" customFormat="1">
      <c r="A924" s="14"/>
      <c r="B924" s="265"/>
      <c r="C924" s="266"/>
      <c r="D924" s="256" t="s">
        <v>169</v>
      </c>
      <c r="E924" s="267" t="s">
        <v>1</v>
      </c>
      <c r="F924" s="268" t="s">
        <v>137</v>
      </c>
      <c r="G924" s="266"/>
      <c r="H924" s="269">
        <v>2</v>
      </c>
      <c r="I924" s="270"/>
      <c r="J924" s="266"/>
      <c r="K924" s="266"/>
      <c r="L924" s="271"/>
      <c r="M924" s="272"/>
      <c r="N924" s="273"/>
      <c r="O924" s="273"/>
      <c r="P924" s="273"/>
      <c r="Q924" s="273"/>
      <c r="R924" s="273"/>
      <c r="S924" s="273"/>
      <c r="T924" s="274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75" t="s">
        <v>169</v>
      </c>
      <c r="AU924" s="275" t="s">
        <v>137</v>
      </c>
      <c r="AV924" s="14" t="s">
        <v>137</v>
      </c>
      <c r="AW924" s="14" t="s">
        <v>30</v>
      </c>
      <c r="AX924" s="14" t="s">
        <v>82</v>
      </c>
      <c r="AY924" s="275" t="s">
        <v>159</v>
      </c>
    </row>
    <row r="925" s="2" customFormat="1" ht="21.75" customHeight="1">
      <c r="A925" s="40"/>
      <c r="B925" s="41"/>
      <c r="C925" s="287" t="s">
        <v>1058</v>
      </c>
      <c r="D925" s="287" t="s">
        <v>291</v>
      </c>
      <c r="E925" s="288" t="s">
        <v>1059</v>
      </c>
      <c r="F925" s="289" t="s">
        <v>1060</v>
      </c>
      <c r="G925" s="290" t="s">
        <v>267</v>
      </c>
      <c r="H925" s="291">
        <v>2</v>
      </c>
      <c r="I925" s="292"/>
      <c r="J925" s="293">
        <f>ROUND(I925*H925,2)</f>
        <v>0</v>
      </c>
      <c r="K925" s="294"/>
      <c r="L925" s="295"/>
      <c r="M925" s="296" t="s">
        <v>1</v>
      </c>
      <c r="N925" s="297" t="s">
        <v>41</v>
      </c>
      <c r="O925" s="93"/>
      <c r="P925" s="251">
        <f>O925*H925</f>
        <v>0</v>
      </c>
      <c r="Q925" s="251">
        <v>0.00046999999999999999</v>
      </c>
      <c r="R925" s="251">
        <f>Q925*H925</f>
        <v>0.00093999999999999997</v>
      </c>
      <c r="S925" s="251">
        <v>0</v>
      </c>
      <c r="T925" s="252">
        <f>S925*H925</f>
        <v>0</v>
      </c>
      <c r="U925" s="40"/>
      <c r="V925" s="40"/>
      <c r="W925" s="40"/>
      <c r="X925" s="40"/>
      <c r="Y925" s="40"/>
      <c r="Z925" s="40"/>
      <c r="AA925" s="40"/>
      <c r="AB925" s="40"/>
      <c r="AC925" s="40"/>
      <c r="AD925" s="40"/>
      <c r="AE925" s="40"/>
      <c r="AR925" s="253" t="s">
        <v>620</v>
      </c>
      <c r="AT925" s="253" t="s">
        <v>291</v>
      </c>
      <c r="AU925" s="253" t="s">
        <v>137</v>
      </c>
      <c r="AY925" s="17" t="s">
        <v>159</v>
      </c>
      <c r="BE925" s="141">
        <f>IF(N925="základní",J925,0)</f>
        <v>0</v>
      </c>
      <c r="BF925" s="141">
        <f>IF(N925="snížená",J925,0)</f>
        <v>0</v>
      </c>
      <c r="BG925" s="141">
        <f>IF(N925="zákl. přenesená",J925,0)</f>
        <v>0</v>
      </c>
      <c r="BH925" s="141">
        <f>IF(N925="sníž. přenesená",J925,0)</f>
        <v>0</v>
      </c>
      <c r="BI925" s="141">
        <f>IF(N925="nulová",J925,0)</f>
        <v>0</v>
      </c>
      <c r="BJ925" s="17" t="s">
        <v>137</v>
      </c>
      <c r="BK925" s="141">
        <f>ROUND(I925*H925,2)</f>
        <v>0</v>
      </c>
      <c r="BL925" s="17" t="s">
        <v>324</v>
      </c>
      <c r="BM925" s="253" t="s">
        <v>1061</v>
      </c>
    </row>
    <row r="926" s="2" customFormat="1" ht="21.75" customHeight="1">
      <c r="A926" s="40"/>
      <c r="B926" s="41"/>
      <c r="C926" s="241" t="s">
        <v>1062</v>
      </c>
      <c r="D926" s="241" t="s">
        <v>163</v>
      </c>
      <c r="E926" s="242" t="s">
        <v>1063</v>
      </c>
      <c r="F926" s="243" t="s">
        <v>1064</v>
      </c>
      <c r="G926" s="244" t="s">
        <v>267</v>
      </c>
      <c r="H926" s="245">
        <v>4</v>
      </c>
      <c r="I926" s="246"/>
      <c r="J926" s="247">
        <f>ROUND(I926*H926,2)</f>
        <v>0</v>
      </c>
      <c r="K926" s="248"/>
      <c r="L926" s="43"/>
      <c r="M926" s="249" t="s">
        <v>1</v>
      </c>
      <c r="N926" s="250" t="s">
        <v>41</v>
      </c>
      <c r="O926" s="93"/>
      <c r="P926" s="251">
        <f>O926*H926</f>
        <v>0</v>
      </c>
      <c r="Q926" s="251">
        <v>0</v>
      </c>
      <c r="R926" s="251">
        <f>Q926*H926</f>
        <v>0</v>
      </c>
      <c r="S926" s="251">
        <v>0</v>
      </c>
      <c r="T926" s="252">
        <f>S926*H926</f>
        <v>0</v>
      </c>
      <c r="U926" s="40"/>
      <c r="V926" s="40"/>
      <c r="W926" s="40"/>
      <c r="X926" s="40"/>
      <c r="Y926" s="40"/>
      <c r="Z926" s="40"/>
      <c r="AA926" s="40"/>
      <c r="AB926" s="40"/>
      <c r="AC926" s="40"/>
      <c r="AD926" s="40"/>
      <c r="AE926" s="40"/>
      <c r="AR926" s="253" t="s">
        <v>324</v>
      </c>
      <c r="AT926" s="253" t="s">
        <v>163</v>
      </c>
      <c r="AU926" s="253" t="s">
        <v>137</v>
      </c>
      <c r="AY926" s="17" t="s">
        <v>159</v>
      </c>
      <c r="BE926" s="141">
        <f>IF(N926="základní",J926,0)</f>
        <v>0</v>
      </c>
      <c r="BF926" s="141">
        <f>IF(N926="snížená",J926,0)</f>
        <v>0</v>
      </c>
      <c r="BG926" s="141">
        <f>IF(N926="zákl. přenesená",J926,0)</f>
        <v>0</v>
      </c>
      <c r="BH926" s="141">
        <f>IF(N926="sníž. přenesená",J926,0)</f>
        <v>0</v>
      </c>
      <c r="BI926" s="141">
        <f>IF(N926="nulová",J926,0)</f>
        <v>0</v>
      </c>
      <c r="BJ926" s="17" t="s">
        <v>137</v>
      </c>
      <c r="BK926" s="141">
        <f>ROUND(I926*H926,2)</f>
        <v>0</v>
      </c>
      <c r="BL926" s="17" t="s">
        <v>324</v>
      </c>
      <c r="BM926" s="253" t="s">
        <v>1065</v>
      </c>
    </row>
    <row r="927" s="13" customFormat="1">
      <c r="A927" s="13"/>
      <c r="B927" s="254"/>
      <c r="C927" s="255"/>
      <c r="D927" s="256" t="s">
        <v>169</v>
      </c>
      <c r="E927" s="257" t="s">
        <v>1</v>
      </c>
      <c r="F927" s="258" t="s">
        <v>1066</v>
      </c>
      <c r="G927" s="255"/>
      <c r="H927" s="257" t="s">
        <v>1</v>
      </c>
      <c r="I927" s="259"/>
      <c r="J927" s="255"/>
      <c r="K927" s="255"/>
      <c r="L927" s="260"/>
      <c r="M927" s="261"/>
      <c r="N927" s="262"/>
      <c r="O927" s="262"/>
      <c r="P927" s="262"/>
      <c r="Q927" s="262"/>
      <c r="R927" s="262"/>
      <c r="S927" s="262"/>
      <c r="T927" s="263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64" t="s">
        <v>169</v>
      </c>
      <c r="AU927" s="264" t="s">
        <v>137</v>
      </c>
      <c r="AV927" s="13" t="s">
        <v>82</v>
      </c>
      <c r="AW927" s="13" t="s">
        <v>30</v>
      </c>
      <c r="AX927" s="13" t="s">
        <v>75</v>
      </c>
      <c r="AY927" s="264" t="s">
        <v>159</v>
      </c>
    </row>
    <row r="928" s="14" customFormat="1">
      <c r="A928" s="14"/>
      <c r="B928" s="265"/>
      <c r="C928" s="266"/>
      <c r="D928" s="256" t="s">
        <v>169</v>
      </c>
      <c r="E928" s="267" t="s">
        <v>1</v>
      </c>
      <c r="F928" s="268" t="s">
        <v>1067</v>
      </c>
      <c r="G928" s="266"/>
      <c r="H928" s="269">
        <v>4</v>
      </c>
      <c r="I928" s="270"/>
      <c r="J928" s="266"/>
      <c r="K928" s="266"/>
      <c r="L928" s="271"/>
      <c r="M928" s="272"/>
      <c r="N928" s="273"/>
      <c r="O928" s="273"/>
      <c r="P928" s="273"/>
      <c r="Q928" s="273"/>
      <c r="R928" s="273"/>
      <c r="S928" s="273"/>
      <c r="T928" s="274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75" t="s">
        <v>169</v>
      </c>
      <c r="AU928" s="275" t="s">
        <v>137</v>
      </c>
      <c r="AV928" s="14" t="s">
        <v>137</v>
      </c>
      <c r="AW928" s="14" t="s">
        <v>30</v>
      </c>
      <c r="AX928" s="14" t="s">
        <v>75</v>
      </c>
      <c r="AY928" s="275" t="s">
        <v>159</v>
      </c>
    </row>
    <row r="929" s="15" customFormat="1">
      <c r="A929" s="15"/>
      <c r="B929" s="276"/>
      <c r="C929" s="277"/>
      <c r="D929" s="256" t="s">
        <v>169</v>
      </c>
      <c r="E929" s="278" t="s">
        <v>1</v>
      </c>
      <c r="F929" s="279" t="s">
        <v>187</v>
      </c>
      <c r="G929" s="277"/>
      <c r="H929" s="280">
        <v>4</v>
      </c>
      <c r="I929" s="281"/>
      <c r="J929" s="277"/>
      <c r="K929" s="277"/>
      <c r="L929" s="282"/>
      <c r="M929" s="283"/>
      <c r="N929" s="284"/>
      <c r="O929" s="284"/>
      <c r="P929" s="284"/>
      <c r="Q929" s="284"/>
      <c r="R929" s="284"/>
      <c r="S929" s="284"/>
      <c r="T929" s="285"/>
      <c r="U929" s="15"/>
      <c r="V929" s="15"/>
      <c r="W929" s="15"/>
      <c r="X929" s="15"/>
      <c r="Y929" s="15"/>
      <c r="Z929" s="15"/>
      <c r="AA929" s="15"/>
      <c r="AB929" s="15"/>
      <c r="AC929" s="15"/>
      <c r="AD929" s="15"/>
      <c r="AE929" s="15"/>
      <c r="AT929" s="286" t="s">
        <v>169</v>
      </c>
      <c r="AU929" s="286" t="s">
        <v>137</v>
      </c>
      <c r="AV929" s="15" t="s">
        <v>167</v>
      </c>
      <c r="AW929" s="15" t="s">
        <v>30</v>
      </c>
      <c r="AX929" s="15" t="s">
        <v>82</v>
      </c>
      <c r="AY929" s="286" t="s">
        <v>159</v>
      </c>
    </row>
    <row r="930" s="2" customFormat="1" ht="16.5" customHeight="1">
      <c r="A930" s="40"/>
      <c r="B930" s="41"/>
      <c r="C930" s="287" t="s">
        <v>1068</v>
      </c>
      <c r="D930" s="287" t="s">
        <v>291</v>
      </c>
      <c r="E930" s="288" t="s">
        <v>1069</v>
      </c>
      <c r="F930" s="289" t="s">
        <v>1070</v>
      </c>
      <c r="G930" s="290" t="s">
        <v>267</v>
      </c>
      <c r="H930" s="291">
        <v>4</v>
      </c>
      <c r="I930" s="292"/>
      <c r="J930" s="293">
        <f>ROUND(I930*H930,2)</f>
        <v>0</v>
      </c>
      <c r="K930" s="294"/>
      <c r="L930" s="295"/>
      <c r="M930" s="296" t="s">
        <v>1</v>
      </c>
      <c r="N930" s="297" t="s">
        <v>41</v>
      </c>
      <c r="O930" s="93"/>
      <c r="P930" s="251">
        <f>O930*H930</f>
        <v>0</v>
      </c>
      <c r="Q930" s="251">
        <v>0.00080000000000000004</v>
      </c>
      <c r="R930" s="251">
        <f>Q930*H930</f>
        <v>0.0032000000000000002</v>
      </c>
      <c r="S930" s="251">
        <v>0</v>
      </c>
      <c r="T930" s="252">
        <f>S930*H930</f>
        <v>0</v>
      </c>
      <c r="U930" s="40"/>
      <c r="V930" s="40"/>
      <c r="W930" s="40"/>
      <c r="X930" s="40"/>
      <c r="Y930" s="40"/>
      <c r="Z930" s="40"/>
      <c r="AA930" s="40"/>
      <c r="AB930" s="40"/>
      <c r="AC930" s="40"/>
      <c r="AD930" s="40"/>
      <c r="AE930" s="40"/>
      <c r="AR930" s="253" t="s">
        <v>620</v>
      </c>
      <c r="AT930" s="253" t="s">
        <v>291</v>
      </c>
      <c r="AU930" s="253" t="s">
        <v>137</v>
      </c>
      <c r="AY930" s="17" t="s">
        <v>159</v>
      </c>
      <c r="BE930" s="141">
        <f>IF(N930="základní",J930,0)</f>
        <v>0</v>
      </c>
      <c r="BF930" s="141">
        <f>IF(N930="snížená",J930,0)</f>
        <v>0</v>
      </c>
      <c r="BG930" s="141">
        <f>IF(N930="zákl. přenesená",J930,0)</f>
        <v>0</v>
      </c>
      <c r="BH930" s="141">
        <f>IF(N930="sníž. přenesená",J930,0)</f>
        <v>0</v>
      </c>
      <c r="BI930" s="141">
        <f>IF(N930="nulová",J930,0)</f>
        <v>0</v>
      </c>
      <c r="BJ930" s="17" t="s">
        <v>137</v>
      </c>
      <c r="BK930" s="141">
        <f>ROUND(I930*H930,2)</f>
        <v>0</v>
      </c>
      <c r="BL930" s="17" t="s">
        <v>324</v>
      </c>
      <c r="BM930" s="253" t="s">
        <v>1071</v>
      </c>
    </row>
    <row r="931" s="2" customFormat="1" ht="16.5" customHeight="1">
      <c r="A931" s="40"/>
      <c r="B931" s="41"/>
      <c r="C931" s="287" t="s">
        <v>1072</v>
      </c>
      <c r="D931" s="287" t="s">
        <v>291</v>
      </c>
      <c r="E931" s="288" t="s">
        <v>1073</v>
      </c>
      <c r="F931" s="289" t="s">
        <v>1074</v>
      </c>
      <c r="G931" s="290" t="s">
        <v>267</v>
      </c>
      <c r="H931" s="291">
        <v>4</v>
      </c>
      <c r="I931" s="292"/>
      <c r="J931" s="293">
        <f>ROUND(I931*H931,2)</f>
        <v>0</v>
      </c>
      <c r="K931" s="294"/>
      <c r="L931" s="295"/>
      <c r="M931" s="296" t="s">
        <v>1</v>
      </c>
      <c r="N931" s="297" t="s">
        <v>41</v>
      </c>
      <c r="O931" s="93"/>
      <c r="P931" s="251">
        <f>O931*H931</f>
        <v>0</v>
      </c>
      <c r="Q931" s="251">
        <v>5.0000000000000002E-05</v>
      </c>
      <c r="R931" s="251">
        <f>Q931*H931</f>
        <v>0.00020000000000000001</v>
      </c>
      <c r="S931" s="251">
        <v>0</v>
      </c>
      <c r="T931" s="252">
        <f>S931*H931</f>
        <v>0</v>
      </c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R931" s="253" t="s">
        <v>620</v>
      </c>
      <c r="AT931" s="253" t="s">
        <v>291</v>
      </c>
      <c r="AU931" s="253" t="s">
        <v>137</v>
      </c>
      <c r="AY931" s="17" t="s">
        <v>159</v>
      </c>
      <c r="BE931" s="141">
        <f>IF(N931="základní",J931,0)</f>
        <v>0</v>
      </c>
      <c r="BF931" s="141">
        <f>IF(N931="snížená",J931,0)</f>
        <v>0</v>
      </c>
      <c r="BG931" s="141">
        <f>IF(N931="zákl. přenesená",J931,0)</f>
        <v>0</v>
      </c>
      <c r="BH931" s="141">
        <f>IF(N931="sníž. přenesená",J931,0)</f>
        <v>0</v>
      </c>
      <c r="BI931" s="141">
        <f>IF(N931="nulová",J931,0)</f>
        <v>0</v>
      </c>
      <c r="BJ931" s="17" t="s">
        <v>137</v>
      </c>
      <c r="BK931" s="141">
        <f>ROUND(I931*H931,2)</f>
        <v>0</v>
      </c>
      <c r="BL931" s="17" t="s">
        <v>324</v>
      </c>
      <c r="BM931" s="253" t="s">
        <v>1075</v>
      </c>
    </row>
    <row r="932" s="2" customFormat="1" ht="33" customHeight="1">
      <c r="A932" s="40"/>
      <c r="B932" s="41"/>
      <c r="C932" s="241" t="s">
        <v>1076</v>
      </c>
      <c r="D932" s="241" t="s">
        <v>163</v>
      </c>
      <c r="E932" s="242" t="s">
        <v>1077</v>
      </c>
      <c r="F932" s="243" t="s">
        <v>1078</v>
      </c>
      <c r="G932" s="244" t="s">
        <v>267</v>
      </c>
      <c r="H932" s="245">
        <v>4</v>
      </c>
      <c r="I932" s="246"/>
      <c r="J932" s="247">
        <f>ROUND(I932*H932,2)</f>
        <v>0</v>
      </c>
      <c r="K932" s="248"/>
      <c r="L932" s="43"/>
      <c r="M932" s="249" t="s">
        <v>1</v>
      </c>
      <c r="N932" s="250" t="s">
        <v>41</v>
      </c>
      <c r="O932" s="93"/>
      <c r="P932" s="251">
        <f>O932*H932</f>
        <v>0</v>
      </c>
      <c r="Q932" s="251">
        <v>0</v>
      </c>
      <c r="R932" s="251">
        <f>Q932*H932</f>
        <v>0</v>
      </c>
      <c r="S932" s="251">
        <v>0.001</v>
      </c>
      <c r="T932" s="252">
        <f>S932*H932</f>
        <v>0.0040000000000000001</v>
      </c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R932" s="253" t="s">
        <v>324</v>
      </c>
      <c r="AT932" s="253" t="s">
        <v>163</v>
      </c>
      <c r="AU932" s="253" t="s">
        <v>137</v>
      </c>
      <c r="AY932" s="17" t="s">
        <v>159</v>
      </c>
      <c r="BE932" s="141">
        <f>IF(N932="základní",J932,0)</f>
        <v>0</v>
      </c>
      <c r="BF932" s="141">
        <f>IF(N932="snížená",J932,0)</f>
        <v>0</v>
      </c>
      <c r="BG932" s="141">
        <f>IF(N932="zákl. přenesená",J932,0)</f>
        <v>0</v>
      </c>
      <c r="BH932" s="141">
        <f>IF(N932="sníž. přenesená",J932,0)</f>
        <v>0</v>
      </c>
      <c r="BI932" s="141">
        <f>IF(N932="nulová",J932,0)</f>
        <v>0</v>
      </c>
      <c r="BJ932" s="17" t="s">
        <v>137</v>
      </c>
      <c r="BK932" s="141">
        <f>ROUND(I932*H932,2)</f>
        <v>0</v>
      </c>
      <c r="BL932" s="17" t="s">
        <v>324</v>
      </c>
      <c r="BM932" s="253" t="s">
        <v>1079</v>
      </c>
    </row>
    <row r="933" s="13" customFormat="1">
      <c r="A933" s="13"/>
      <c r="B933" s="254"/>
      <c r="C933" s="255"/>
      <c r="D933" s="256" t="s">
        <v>169</v>
      </c>
      <c r="E933" s="257" t="s">
        <v>1</v>
      </c>
      <c r="F933" s="258" t="s">
        <v>199</v>
      </c>
      <c r="G933" s="255"/>
      <c r="H933" s="257" t="s">
        <v>1</v>
      </c>
      <c r="I933" s="259"/>
      <c r="J933" s="255"/>
      <c r="K933" s="255"/>
      <c r="L933" s="260"/>
      <c r="M933" s="261"/>
      <c r="N933" s="262"/>
      <c r="O933" s="262"/>
      <c r="P933" s="262"/>
      <c r="Q933" s="262"/>
      <c r="R933" s="262"/>
      <c r="S933" s="262"/>
      <c r="T933" s="26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64" t="s">
        <v>169</v>
      </c>
      <c r="AU933" s="264" t="s">
        <v>137</v>
      </c>
      <c r="AV933" s="13" t="s">
        <v>82</v>
      </c>
      <c r="AW933" s="13" t="s">
        <v>30</v>
      </c>
      <c r="AX933" s="13" t="s">
        <v>75</v>
      </c>
      <c r="AY933" s="264" t="s">
        <v>159</v>
      </c>
    </row>
    <row r="934" s="14" customFormat="1">
      <c r="A934" s="14"/>
      <c r="B934" s="265"/>
      <c r="C934" s="266"/>
      <c r="D934" s="256" t="s">
        <v>169</v>
      </c>
      <c r="E934" s="267" t="s">
        <v>1</v>
      </c>
      <c r="F934" s="268" t="s">
        <v>82</v>
      </c>
      <c r="G934" s="266"/>
      <c r="H934" s="269">
        <v>1</v>
      </c>
      <c r="I934" s="270"/>
      <c r="J934" s="266"/>
      <c r="K934" s="266"/>
      <c r="L934" s="271"/>
      <c r="M934" s="272"/>
      <c r="N934" s="273"/>
      <c r="O934" s="273"/>
      <c r="P934" s="273"/>
      <c r="Q934" s="273"/>
      <c r="R934" s="273"/>
      <c r="S934" s="273"/>
      <c r="T934" s="274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75" t="s">
        <v>169</v>
      </c>
      <c r="AU934" s="275" t="s">
        <v>137</v>
      </c>
      <c r="AV934" s="14" t="s">
        <v>137</v>
      </c>
      <c r="AW934" s="14" t="s">
        <v>30</v>
      </c>
      <c r="AX934" s="14" t="s">
        <v>75</v>
      </c>
      <c r="AY934" s="275" t="s">
        <v>159</v>
      </c>
    </row>
    <row r="935" s="13" customFormat="1">
      <c r="A935" s="13"/>
      <c r="B935" s="254"/>
      <c r="C935" s="255"/>
      <c r="D935" s="256" t="s">
        <v>169</v>
      </c>
      <c r="E935" s="257" t="s">
        <v>1</v>
      </c>
      <c r="F935" s="258" t="s">
        <v>203</v>
      </c>
      <c r="G935" s="255"/>
      <c r="H935" s="257" t="s">
        <v>1</v>
      </c>
      <c r="I935" s="259"/>
      <c r="J935" s="255"/>
      <c r="K935" s="255"/>
      <c r="L935" s="260"/>
      <c r="M935" s="261"/>
      <c r="N935" s="262"/>
      <c r="O935" s="262"/>
      <c r="P935" s="262"/>
      <c r="Q935" s="262"/>
      <c r="R935" s="262"/>
      <c r="S935" s="262"/>
      <c r="T935" s="26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64" t="s">
        <v>169</v>
      </c>
      <c r="AU935" s="264" t="s">
        <v>137</v>
      </c>
      <c r="AV935" s="13" t="s">
        <v>82</v>
      </c>
      <c r="AW935" s="13" t="s">
        <v>30</v>
      </c>
      <c r="AX935" s="13" t="s">
        <v>75</v>
      </c>
      <c r="AY935" s="264" t="s">
        <v>159</v>
      </c>
    </row>
    <row r="936" s="14" customFormat="1">
      <c r="A936" s="14"/>
      <c r="B936" s="265"/>
      <c r="C936" s="266"/>
      <c r="D936" s="256" t="s">
        <v>169</v>
      </c>
      <c r="E936" s="267" t="s">
        <v>1</v>
      </c>
      <c r="F936" s="268" t="s">
        <v>82</v>
      </c>
      <c r="G936" s="266"/>
      <c r="H936" s="269">
        <v>1</v>
      </c>
      <c r="I936" s="270"/>
      <c r="J936" s="266"/>
      <c r="K936" s="266"/>
      <c r="L936" s="271"/>
      <c r="M936" s="272"/>
      <c r="N936" s="273"/>
      <c r="O936" s="273"/>
      <c r="P936" s="273"/>
      <c r="Q936" s="273"/>
      <c r="R936" s="273"/>
      <c r="S936" s="273"/>
      <c r="T936" s="274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75" t="s">
        <v>169</v>
      </c>
      <c r="AU936" s="275" t="s">
        <v>137</v>
      </c>
      <c r="AV936" s="14" t="s">
        <v>137</v>
      </c>
      <c r="AW936" s="14" t="s">
        <v>30</v>
      </c>
      <c r="AX936" s="14" t="s">
        <v>75</v>
      </c>
      <c r="AY936" s="275" t="s">
        <v>159</v>
      </c>
    </row>
    <row r="937" s="13" customFormat="1">
      <c r="A937" s="13"/>
      <c r="B937" s="254"/>
      <c r="C937" s="255"/>
      <c r="D937" s="256" t="s">
        <v>169</v>
      </c>
      <c r="E937" s="257" t="s">
        <v>1</v>
      </c>
      <c r="F937" s="258" t="s">
        <v>201</v>
      </c>
      <c r="G937" s="255"/>
      <c r="H937" s="257" t="s">
        <v>1</v>
      </c>
      <c r="I937" s="259"/>
      <c r="J937" s="255"/>
      <c r="K937" s="255"/>
      <c r="L937" s="260"/>
      <c r="M937" s="261"/>
      <c r="N937" s="262"/>
      <c r="O937" s="262"/>
      <c r="P937" s="262"/>
      <c r="Q937" s="262"/>
      <c r="R937" s="262"/>
      <c r="S937" s="262"/>
      <c r="T937" s="26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64" t="s">
        <v>169</v>
      </c>
      <c r="AU937" s="264" t="s">
        <v>137</v>
      </c>
      <c r="AV937" s="13" t="s">
        <v>82</v>
      </c>
      <c r="AW937" s="13" t="s">
        <v>30</v>
      </c>
      <c r="AX937" s="13" t="s">
        <v>75</v>
      </c>
      <c r="AY937" s="264" t="s">
        <v>159</v>
      </c>
    </row>
    <row r="938" s="14" customFormat="1">
      <c r="A938" s="14"/>
      <c r="B938" s="265"/>
      <c r="C938" s="266"/>
      <c r="D938" s="256" t="s">
        <v>169</v>
      </c>
      <c r="E938" s="267" t="s">
        <v>1</v>
      </c>
      <c r="F938" s="268" t="s">
        <v>75</v>
      </c>
      <c r="G938" s="266"/>
      <c r="H938" s="269">
        <v>0</v>
      </c>
      <c r="I938" s="270"/>
      <c r="J938" s="266"/>
      <c r="K938" s="266"/>
      <c r="L938" s="271"/>
      <c r="M938" s="272"/>
      <c r="N938" s="273"/>
      <c r="O938" s="273"/>
      <c r="P938" s="273"/>
      <c r="Q938" s="273"/>
      <c r="R938" s="273"/>
      <c r="S938" s="273"/>
      <c r="T938" s="274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75" t="s">
        <v>169</v>
      </c>
      <c r="AU938" s="275" t="s">
        <v>137</v>
      </c>
      <c r="AV938" s="14" t="s">
        <v>137</v>
      </c>
      <c r="AW938" s="14" t="s">
        <v>30</v>
      </c>
      <c r="AX938" s="14" t="s">
        <v>75</v>
      </c>
      <c r="AY938" s="275" t="s">
        <v>159</v>
      </c>
    </row>
    <row r="939" s="13" customFormat="1">
      <c r="A939" s="13"/>
      <c r="B939" s="254"/>
      <c r="C939" s="255"/>
      <c r="D939" s="256" t="s">
        <v>169</v>
      </c>
      <c r="E939" s="257" t="s">
        <v>1</v>
      </c>
      <c r="F939" s="258" t="s">
        <v>205</v>
      </c>
      <c r="G939" s="255"/>
      <c r="H939" s="257" t="s">
        <v>1</v>
      </c>
      <c r="I939" s="259"/>
      <c r="J939" s="255"/>
      <c r="K939" s="255"/>
      <c r="L939" s="260"/>
      <c r="M939" s="261"/>
      <c r="N939" s="262"/>
      <c r="O939" s="262"/>
      <c r="P939" s="262"/>
      <c r="Q939" s="262"/>
      <c r="R939" s="262"/>
      <c r="S939" s="262"/>
      <c r="T939" s="263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64" t="s">
        <v>169</v>
      </c>
      <c r="AU939" s="264" t="s">
        <v>137</v>
      </c>
      <c r="AV939" s="13" t="s">
        <v>82</v>
      </c>
      <c r="AW939" s="13" t="s">
        <v>30</v>
      </c>
      <c r="AX939" s="13" t="s">
        <v>75</v>
      </c>
      <c r="AY939" s="264" t="s">
        <v>159</v>
      </c>
    </row>
    <row r="940" s="14" customFormat="1">
      <c r="A940" s="14"/>
      <c r="B940" s="265"/>
      <c r="C940" s="266"/>
      <c r="D940" s="256" t="s">
        <v>169</v>
      </c>
      <c r="E940" s="267" t="s">
        <v>1</v>
      </c>
      <c r="F940" s="268" t="s">
        <v>137</v>
      </c>
      <c r="G940" s="266"/>
      <c r="H940" s="269">
        <v>2</v>
      </c>
      <c r="I940" s="270"/>
      <c r="J940" s="266"/>
      <c r="K940" s="266"/>
      <c r="L940" s="271"/>
      <c r="M940" s="272"/>
      <c r="N940" s="273"/>
      <c r="O940" s="273"/>
      <c r="P940" s="273"/>
      <c r="Q940" s="273"/>
      <c r="R940" s="273"/>
      <c r="S940" s="273"/>
      <c r="T940" s="274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75" t="s">
        <v>169</v>
      </c>
      <c r="AU940" s="275" t="s">
        <v>137</v>
      </c>
      <c r="AV940" s="14" t="s">
        <v>137</v>
      </c>
      <c r="AW940" s="14" t="s">
        <v>30</v>
      </c>
      <c r="AX940" s="14" t="s">
        <v>75</v>
      </c>
      <c r="AY940" s="275" t="s">
        <v>159</v>
      </c>
    </row>
    <row r="941" s="15" customFormat="1">
      <c r="A941" s="15"/>
      <c r="B941" s="276"/>
      <c r="C941" s="277"/>
      <c r="D941" s="256" t="s">
        <v>169</v>
      </c>
      <c r="E941" s="278" t="s">
        <v>1</v>
      </c>
      <c r="F941" s="279" t="s">
        <v>187</v>
      </c>
      <c r="G941" s="277"/>
      <c r="H941" s="280">
        <v>4</v>
      </c>
      <c r="I941" s="281"/>
      <c r="J941" s="277"/>
      <c r="K941" s="277"/>
      <c r="L941" s="282"/>
      <c r="M941" s="283"/>
      <c r="N941" s="284"/>
      <c r="O941" s="284"/>
      <c r="P941" s="284"/>
      <c r="Q941" s="284"/>
      <c r="R941" s="284"/>
      <c r="S941" s="284"/>
      <c r="T941" s="285"/>
      <c r="U941" s="15"/>
      <c r="V941" s="15"/>
      <c r="W941" s="15"/>
      <c r="X941" s="15"/>
      <c r="Y941" s="15"/>
      <c r="Z941" s="15"/>
      <c r="AA941" s="15"/>
      <c r="AB941" s="15"/>
      <c r="AC941" s="15"/>
      <c r="AD941" s="15"/>
      <c r="AE941" s="15"/>
      <c r="AT941" s="286" t="s">
        <v>169</v>
      </c>
      <c r="AU941" s="286" t="s">
        <v>137</v>
      </c>
      <c r="AV941" s="15" t="s">
        <v>167</v>
      </c>
      <c r="AW941" s="15" t="s">
        <v>30</v>
      </c>
      <c r="AX941" s="15" t="s">
        <v>82</v>
      </c>
      <c r="AY941" s="286" t="s">
        <v>159</v>
      </c>
    </row>
    <row r="942" s="2" customFormat="1" ht="33" customHeight="1">
      <c r="A942" s="40"/>
      <c r="B942" s="41"/>
      <c r="C942" s="241" t="s">
        <v>1080</v>
      </c>
      <c r="D942" s="241" t="s">
        <v>163</v>
      </c>
      <c r="E942" s="242" t="s">
        <v>1081</v>
      </c>
      <c r="F942" s="243" t="s">
        <v>1082</v>
      </c>
      <c r="G942" s="244" t="s">
        <v>267</v>
      </c>
      <c r="H942" s="245">
        <v>1</v>
      </c>
      <c r="I942" s="246"/>
      <c r="J942" s="247">
        <f>ROUND(I942*H942,2)</f>
        <v>0</v>
      </c>
      <c r="K942" s="248"/>
      <c r="L942" s="43"/>
      <c r="M942" s="249" t="s">
        <v>1</v>
      </c>
      <c r="N942" s="250" t="s">
        <v>41</v>
      </c>
      <c r="O942" s="93"/>
      <c r="P942" s="251">
        <f>O942*H942</f>
        <v>0</v>
      </c>
      <c r="Q942" s="251">
        <v>0</v>
      </c>
      <c r="R942" s="251">
        <f>Q942*H942</f>
        <v>0</v>
      </c>
      <c r="S942" s="251">
        <v>0.0050000000000000001</v>
      </c>
      <c r="T942" s="252">
        <f>S942*H942</f>
        <v>0.0050000000000000001</v>
      </c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R942" s="253" t="s">
        <v>324</v>
      </c>
      <c r="AT942" s="253" t="s">
        <v>163</v>
      </c>
      <c r="AU942" s="253" t="s">
        <v>137</v>
      </c>
      <c r="AY942" s="17" t="s">
        <v>159</v>
      </c>
      <c r="BE942" s="141">
        <f>IF(N942="základní",J942,0)</f>
        <v>0</v>
      </c>
      <c r="BF942" s="141">
        <f>IF(N942="snížená",J942,0)</f>
        <v>0</v>
      </c>
      <c r="BG942" s="141">
        <f>IF(N942="zákl. přenesená",J942,0)</f>
        <v>0</v>
      </c>
      <c r="BH942" s="141">
        <f>IF(N942="sníž. přenesená",J942,0)</f>
        <v>0</v>
      </c>
      <c r="BI942" s="141">
        <f>IF(N942="nulová",J942,0)</f>
        <v>0</v>
      </c>
      <c r="BJ942" s="17" t="s">
        <v>137</v>
      </c>
      <c r="BK942" s="141">
        <f>ROUND(I942*H942,2)</f>
        <v>0</v>
      </c>
      <c r="BL942" s="17" t="s">
        <v>324</v>
      </c>
      <c r="BM942" s="253" t="s">
        <v>1083</v>
      </c>
    </row>
    <row r="943" s="13" customFormat="1">
      <c r="A943" s="13"/>
      <c r="B943" s="254"/>
      <c r="C943" s="255"/>
      <c r="D943" s="256" t="s">
        <v>169</v>
      </c>
      <c r="E943" s="257" t="s">
        <v>1</v>
      </c>
      <c r="F943" s="258" t="s">
        <v>209</v>
      </c>
      <c r="G943" s="255"/>
      <c r="H943" s="257" t="s">
        <v>1</v>
      </c>
      <c r="I943" s="259"/>
      <c r="J943" s="255"/>
      <c r="K943" s="255"/>
      <c r="L943" s="260"/>
      <c r="M943" s="261"/>
      <c r="N943" s="262"/>
      <c r="O943" s="262"/>
      <c r="P943" s="262"/>
      <c r="Q943" s="262"/>
      <c r="R943" s="262"/>
      <c r="S943" s="262"/>
      <c r="T943" s="26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64" t="s">
        <v>169</v>
      </c>
      <c r="AU943" s="264" t="s">
        <v>137</v>
      </c>
      <c r="AV943" s="13" t="s">
        <v>82</v>
      </c>
      <c r="AW943" s="13" t="s">
        <v>30</v>
      </c>
      <c r="AX943" s="13" t="s">
        <v>75</v>
      </c>
      <c r="AY943" s="264" t="s">
        <v>159</v>
      </c>
    </row>
    <row r="944" s="14" customFormat="1">
      <c r="A944" s="14"/>
      <c r="B944" s="265"/>
      <c r="C944" s="266"/>
      <c r="D944" s="256" t="s">
        <v>169</v>
      </c>
      <c r="E944" s="267" t="s">
        <v>1</v>
      </c>
      <c r="F944" s="268" t="s">
        <v>82</v>
      </c>
      <c r="G944" s="266"/>
      <c r="H944" s="269">
        <v>1</v>
      </c>
      <c r="I944" s="270"/>
      <c r="J944" s="266"/>
      <c r="K944" s="266"/>
      <c r="L944" s="271"/>
      <c r="M944" s="272"/>
      <c r="N944" s="273"/>
      <c r="O944" s="273"/>
      <c r="P944" s="273"/>
      <c r="Q944" s="273"/>
      <c r="R944" s="273"/>
      <c r="S944" s="273"/>
      <c r="T944" s="274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75" t="s">
        <v>169</v>
      </c>
      <c r="AU944" s="275" t="s">
        <v>137</v>
      </c>
      <c r="AV944" s="14" t="s">
        <v>137</v>
      </c>
      <c r="AW944" s="14" t="s">
        <v>30</v>
      </c>
      <c r="AX944" s="14" t="s">
        <v>75</v>
      </c>
      <c r="AY944" s="275" t="s">
        <v>159</v>
      </c>
    </row>
    <row r="945" s="15" customFormat="1">
      <c r="A945" s="15"/>
      <c r="B945" s="276"/>
      <c r="C945" s="277"/>
      <c r="D945" s="256" t="s">
        <v>169</v>
      </c>
      <c r="E945" s="278" t="s">
        <v>1</v>
      </c>
      <c r="F945" s="279" t="s">
        <v>187</v>
      </c>
      <c r="G945" s="277"/>
      <c r="H945" s="280">
        <v>1</v>
      </c>
      <c r="I945" s="281"/>
      <c r="J945" s="277"/>
      <c r="K945" s="277"/>
      <c r="L945" s="282"/>
      <c r="M945" s="283"/>
      <c r="N945" s="284"/>
      <c r="O945" s="284"/>
      <c r="P945" s="284"/>
      <c r="Q945" s="284"/>
      <c r="R945" s="284"/>
      <c r="S945" s="284"/>
      <c r="T945" s="285"/>
      <c r="U945" s="15"/>
      <c r="V945" s="15"/>
      <c r="W945" s="15"/>
      <c r="X945" s="15"/>
      <c r="Y945" s="15"/>
      <c r="Z945" s="15"/>
      <c r="AA945" s="15"/>
      <c r="AB945" s="15"/>
      <c r="AC945" s="15"/>
      <c r="AD945" s="15"/>
      <c r="AE945" s="15"/>
      <c r="AT945" s="286" t="s">
        <v>169</v>
      </c>
      <c r="AU945" s="286" t="s">
        <v>137</v>
      </c>
      <c r="AV945" s="15" t="s">
        <v>167</v>
      </c>
      <c r="AW945" s="15" t="s">
        <v>30</v>
      </c>
      <c r="AX945" s="15" t="s">
        <v>82</v>
      </c>
      <c r="AY945" s="286" t="s">
        <v>159</v>
      </c>
    </row>
    <row r="946" s="2" customFormat="1" ht="33" customHeight="1">
      <c r="A946" s="40"/>
      <c r="B946" s="41"/>
      <c r="C946" s="241" t="s">
        <v>1084</v>
      </c>
      <c r="D946" s="241" t="s">
        <v>163</v>
      </c>
      <c r="E946" s="242" t="s">
        <v>1085</v>
      </c>
      <c r="F946" s="243" t="s">
        <v>1086</v>
      </c>
      <c r="G946" s="244" t="s">
        <v>181</v>
      </c>
      <c r="H946" s="245">
        <v>15</v>
      </c>
      <c r="I946" s="246"/>
      <c r="J946" s="247">
        <f>ROUND(I946*H946,2)</f>
        <v>0</v>
      </c>
      <c r="K946" s="248"/>
      <c r="L946" s="43"/>
      <c r="M946" s="249" t="s">
        <v>1</v>
      </c>
      <c r="N946" s="250" t="s">
        <v>41</v>
      </c>
      <c r="O946" s="93"/>
      <c r="P946" s="251">
        <f>O946*H946</f>
        <v>0</v>
      </c>
      <c r="Q946" s="251">
        <v>0</v>
      </c>
      <c r="R946" s="251">
        <f>Q946*H946</f>
        <v>0</v>
      </c>
      <c r="S946" s="251">
        <v>0</v>
      </c>
      <c r="T946" s="252">
        <f>S946*H946</f>
        <v>0</v>
      </c>
      <c r="U946" s="40"/>
      <c r="V946" s="40"/>
      <c r="W946" s="40"/>
      <c r="X946" s="40"/>
      <c r="Y946" s="40"/>
      <c r="Z946" s="40"/>
      <c r="AA946" s="40"/>
      <c r="AB946" s="40"/>
      <c r="AC946" s="40"/>
      <c r="AD946" s="40"/>
      <c r="AE946" s="40"/>
      <c r="AR946" s="253" t="s">
        <v>324</v>
      </c>
      <c r="AT946" s="253" t="s">
        <v>163</v>
      </c>
      <c r="AU946" s="253" t="s">
        <v>137</v>
      </c>
      <c r="AY946" s="17" t="s">
        <v>159</v>
      </c>
      <c r="BE946" s="141">
        <f>IF(N946="základní",J946,0)</f>
        <v>0</v>
      </c>
      <c r="BF946" s="141">
        <f>IF(N946="snížená",J946,0)</f>
        <v>0</v>
      </c>
      <c r="BG946" s="141">
        <f>IF(N946="zákl. přenesená",J946,0)</f>
        <v>0</v>
      </c>
      <c r="BH946" s="141">
        <f>IF(N946="sníž. přenesená",J946,0)</f>
        <v>0</v>
      </c>
      <c r="BI946" s="141">
        <f>IF(N946="nulová",J946,0)</f>
        <v>0</v>
      </c>
      <c r="BJ946" s="17" t="s">
        <v>137</v>
      </c>
      <c r="BK946" s="141">
        <f>ROUND(I946*H946,2)</f>
        <v>0</v>
      </c>
      <c r="BL946" s="17" t="s">
        <v>324</v>
      </c>
      <c r="BM946" s="253" t="s">
        <v>1087</v>
      </c>
    </row>
    <row r="947" s="14" customFormat="1">
      <c r="A947" s="14"/>
      <c r="B947" s="265"/>
      <c r="C947" s="266"/>
      <c r="D947" s="256" t="s">
        <v>169</v>
      </c>
      <c r="E947" s="267" t="s">
        <v>1</v>
      </c>
      <c r="F947" s="268" t="s">
        <v>8</v>
      </c>
      <c r="G947" s="266"/>
      <c r="H947" s="269">
        <v>15</v>
      </c>
      <c r="I947" s="270"/>
      <c r="J947" s="266"/>
      <c r="K947" s="266"/>
      <c r="L947" s="271"/>
      <c r="M947" s="272"/>
      <c r="N947" s="273"/>
      <c r="O947" s="273"/>
      <c r="P947" s="273"/>
      <c r="Q947" s="273"/>
      <c r="R947" s="273"/>
      <c r="S947" s="273"/>
      <c r="T947" s="274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75" t="s">
        <v>169</v>
      </c>
      <c r="AU947" s="275" t="s">
        <v>137</v>
      </c>
      <c r="AV947" s="14" t="s">
        <v>137</v>
      </c>
      <c r="AW947" s="14" t="s">
        <v>30</v>
      </c>
      <c r="AX947" s="14" t="s">
        <v>82</v>
      </c>
      <c r="AY947" s="275" t="s">
        <v>159</v>
      </c>
    </row>
    <row r="948" s="2" customFormat="1" ht="16.5" customHeight="1">
      <c r="A948" s="40"/>
      <c r="B948" s="41"/>
      <c r="C948" s="287" t="s">
        <v>1088</v>
      </c>
      <c r="D948" s="287" t="s">
        <v>291</v>
      </c>
      <c r="E948" s="288" t="s">
        <v>1089</v>
      </c>
      <c r="F948" s="289" t="s">
        <v>1090</v>
      </c>
      <c r="G948" s="290" t="s">
        <v>181</v>
      </c>
      <c r="H948" s="291">
        <v>15</v>
      </c>
      <c r="I948" s="292"/>
      <c r="J948" s="293">
        <f>ROUND(I948*H948,2)</f>
        <v>0</v>
      </c>
      <c r="K948" s="294"/>
      <c r="L948" s="295"/>
      <c r="M948" s="296" t="s">
        <v>1</v>
      </c>
      <c r="N948" s="297" t="s">
        <v>41</v>
      </c>
      <c r="O948" s="93"/>
      <c r="P948" s="251">
        <f>O948*H948</f>
        <v>0</v>
      </c>
      <c r="Q948" s="251">
        <v>8.0000000000000007E-05</v>
      </c>
      <c r="R948" s="251">
        <f>Q948*H948</f>
        <v>0.0012000000000000001</v>
      </c>
      <c r="S948" s="251">
        <v>0</v>
      </c>
      <c r="T948" s="252">
        <f>S948*H948</f>
        <v>0</v>
      </c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R948" s="253" t="s">
        <v>620</v>
      </c>
      <c r="AT948" s="253" t="s">
        <v>291</v>
      </c>
      <c r="AU948" s="253" t="s">
        <v>137</v>
      </c>
      <c r="AY948" s="17" t="s">
        <v>159</v>
      </c>
      <c r="BE948" s="141">
        <f>IF(N948="základní",J948,0)</f>
        <v>0</v>
      </c>
      <c r="BF948" s="141">
        <f>IF(N948="snížená",J948,0)</f>
        <v>0</v>
      </c>
      <c r="BG948" s="141">
        <f>IF(N948="zákl. přenesená",J948,0)</f>
        <v>0</v>
      </c>
      <c r="BH948" s="141">
        <f>IF(N948="sníž. přenesená",J948,0)</f>
        <v>0</v>
      </c>
      <c r="BI948" s="141">
        <f>IF(N948="nulová",J948,0)</f>
        <v>0</v>
      </c>
      <c r="BJ948" s="17" t="s">
        <v>137</v>
      </c>
      <c r="BK948" s="141">
        <f>ROUND(I948*H948,2)</f>
        <v>0</v>
      </c>
      <c r="BL948" s="17" t="s">
        <v>324</v>
      </c>
      <c r="BM948" s="253" t="s">
        <v>1091</v>
      </c>
    </row>
    <row r="949" s="2" customFormat="1" ht="16.5" customHeight="1">
      <c r="A949" s="40"/>
      <c r="B949" s="41"/>
      <c r="C949" s="241" t="s">
        <v>1092</v>
      </c>
      <c r="D949" s="241" t="s">
        <v>163</v>
      </c>
      <c r="E949" s="242" t="s">
        <v>1093</v>
      </c>
      <c r="F949" s="243" t="s">
        <v>1094</v>
      </c>
      <c r="G949" s="244" t="s">
        <v>267</v>
      </c>
      <c r="H949" s="245">
        <v>4</v>
      </c>
      <c r="I949" s="246"/>
      <c r="J949" s="247">
        <f>ROUND(I949*H949,2)</f>
        <v>0</v>
      </c>
      <c r="K949" s="248"/>
      <c r="L949" s="43"/>
      <c r="M949" s="249" t="s">
        <v>1</v>
      </c>
      <c r="N949" s="250" t="s">
        <v>41</v>
      </c>
      <c r="O949" s="93"/>
      <c r="P949" s="251">
        <f>O949*H949</f>
        <v>0</v>
      </c>
      <c r="Q949" s="251">
        <v>0</v>
      </c>
      <c r="R949" s="251">
        <f>Q949*H949</f>
        <v>0</v>
      </c>
      <c r="S949" s="251">
        <v>0</v>
      </c>
      <c r="T949" s="252">
        <f>S949*H949</f>
        <v>0</v>
      </c>
      <c r="U949" s="40"/>
      <c r="V949" s="40"/>
      <c r="W949" s="40"/>
      <c r="X949" s="40"/>
      <c r="Y949" s="40"/>
      <c r="Z949" s="40"/>
      <c r="AA949" s="40"/>
      <c r="AB949" s="40"/>
      <c r="AC949" s="40"/>
      <c r="AD949" s="40"/>
      <c r="AE949" s="40"/>
      <c r="AR949" s="253" t="s">
        <v>324</v>
      </c>
      <c r="AT949" s="253" t="s">
        <v>163</v>
      </c>
      <c r="AU949" s="253" t="s">
        <v>137</v>
      </c>
      <c r="AY949" s="17" t="s">
        <v>159</v>
      </c>
      <c r="BE949" s="141">
        <f>IF(N949="základní",J949,0)</f>
        <v>0</v>
      </c>
      <c r="BF949" s="141">
        <f>IF(N949="snížená",J949,0)</f>
        <v>0</v>
      </c>
      <c r="BG949" s="141">
        <f>IF(N949="zákl. přenesená",J949,0)</f>
        <v>0</v>
      </c>
      <c r="BH949" s="141">
        <f>IF(N949="sníž. přenesená",J949,0)</f>
        <v>0</v>
      </c>
      <c r="BI949" s="141">
        <f>IF(N949="nulová",J949,0)</f>
        <v>0</v>
      </c>
      <c r="BJ949" s="17" t="s">
        <v>137</v>
      </c>
      <c r="BK949" s="141">
        <f>ROUND(I949*H949,2)</f>
        <v>0</v>
      </c>
      <c r="BL949" s="17" t="s">
        <v>324</v>
      </c>
      <c r="BM949" s="253" t="s">
        <v>1095</v>
      </c>
    </row>
    <row r="950" s="2" customFormat="1" ht="16.5" customHeight="1">
      <c r="A950" s="40"/>
      <c r="B950" s="41"/>
      <c r="C950" s="287" t="s">
        <v>1096</v>
      </c>
      <c r="D950" s="287" t="s">
        <v>291</v>
      </c>
      <c r="E950" s="288" t="s">
        <v>1097</v>
      </c>
      <c r="F950" s="289" t="s">
        <v>1098</v>
      </c>
      <c r="G950" s="290" t="s">
        <v>267</v>
      </c>
      <c r="H950" s="291">
        <v>4</v>
      </c>
      <c r="I950" s="292"/>
      <c r="J950" s="293">
        <f>ROUND(I950*H950,2)</f>
        <v>0</v>
      </c>
      <c r="K950" s="294"/>
      <c r="L950" s="295"/>
      <c r="M950" s="296" t="s">
        <v>1</v>
      </c>
      <c r="N950" s="297" t="s">
        <v>41</v>
      </c>
      <c r="O950" s="93"/>
      <c r="P950" s="251">
        <f>O950*H950</f>
        <v>0</v>
      </c>
      <c r="Q950" s="251">
        <v>0</v>
      </c>
      <c r="R950" s="251">
        <f>Q950*H950</f>
        <v>0</v>
      </c>
      <c r="S950" s="251">
        <v>0</v>
      </c>
      <c r="T950" s="252">
        <f>S950*H950</f>
        <v>0</v>
      </c>
      <c r="U950" s="40"/>
      <c r="V950" s="40"/>
      <c r="W950" s="40"/>
      <c r="X950" s="40"/>
      <c r="Y950" s="40"/>
      <c r="Z950" s="40"/>
      <c r="AA950" s="40"/>
      <c r="AB950" s="40"/>
      <c r="AC950" s="40"/>
      <c r="AD950" s="40"/>
      <c r="AE950" s="40"/>
      <c r="AR950" s="253" t="s">
        <v>620</v>
      </c>
      <c r="AT950" s="253" t="s">
        <v>291</v>
      </c>
      <c r="AU950" s="253" t="s">
        <v>137</v>
      </c>
      <c r="AY950" s="17" t="s">
        <v>159</v>
      </c>
      <c r="BE950" s="141">
        <f>IF(N950="základní",J950,0)</f>
        <v>0</v>
      </c>
      <c r="BF950" s="141">
        <f>IF(N950="snížená",J950,0)</f>
        <v>0</v>
      </c>
      <c r="BG950" s="141">
        <f>IF(N950="zákl. přenesená",J950,0)</f>
        <v>0</v>
      </c>
      <c r="BH950" s="141">
        <f>IF(N950="sníž. přenesená",J950,0)</f>
        <v>0</v>
      </c>
      <c r="BI950" s="141">
        <f>IF(N950="nulová",J950,0)</f>
        <v>0</v>
      </c>
      <c r="BJ950" s="17" t="s">
        <v>137</v>
      </c>
      <c r="BK950" s="141">
        <f>ROUND(I950*H950,2)</f>
        <v>0</v>
      </c>
      <c r="BL950" s="17" t="s">
        <v>324</v>
      </c>
      <c r="BM950" s="253" t="s">
        <v>1099</v>
      </c>
    </row>
    <row r="951" s="2" customFormat="1" ht="21.75" customHeight="1">
      <c r="A951" s="40"/>
      <c r="B951" s="41"/>
      <c r="C951" s="241" t="s">
        <v>1100</v>
      </c>
      <c r="D951" s="241" t="s">
        <v>163</v>
      </c>
      <c r="E951" s="242" t="s">
        <v>1101</v>
      </c>
      <c r="F951" s="243" t="s">
        <v>1102</v>
      </c>
      <c r="G951" s="244" t="s">
        <v>267</v>
      </c>
      <c r="H951" s="245">
        <v>1</v>
      </c>
      <c r="I951" s="246"/>
      <c r="J951" s="247">
        <f>ROUND(I951*H951,2)</f>
        <v>0</v>
      </c>
      <c r="K951" s="248"/>
      <c r="L951" s="43"/>
      <c r="M951" s="249" t="s">
        <v>1</v>
      </c>
      <c r="N951" s="250" t="s">
        <v>41</v>
      </c>
      <c r="O951" s="93"/>
      <c r="P951" s="251">
        <f>O951*H951</f>
        <v>0</v>
      </c>
      <c r="Q951" s="251">
        <v>0</v>
      </c>
      <c r="R951" s="251">
        <f>Q951*H951</f>
        <v>0</v>
      </c>
      <c r="S951" s="251">
        <v>0</v>
      </c>
      <c r="T951" s="252">
        <f>S951*H951</f>
        <v>0</v>
      </c>
      <c r="U951" s="40"/>
      <c r="V951" s="40"/>
      <c r="W951" s="40"/>
      <c r="X951" s="40"/>
      <c r="Y951" s="40"/>
      <c r="Z951" s="40"/>
      <c r="AA951" s="40"/>
      <c r="AB951" s="40"/>
      <c r="AC951" s="40"/>
      <c r="AD951" s="40"/>
      <c r="AE951" s="40"/>
      <c r="AR951" s="253" t="s">
        <v>324</v>
      </c>
      <c r="AT951" s="253" t="s">
        <v>163</v>
      </c>
      <c r="AU951" s="253" t="s">
        <v>137</v>
      </c>
      <c r="AY951" s="17" t="s">
        <v>159</v>
      </c>
      <c r="BE951" s="141">
        <f>IF(N951="základní",J951,0)</f>
        <v>0</v>
      </c>
      <c r="BF951" s="141">
        <f>IF(N951="snížená",J951,0)</f>
        <v>0</v>
      </c>
      <c r="BG951" s="141">
        <f>IF(N951="zákl. přenesená",J951,0)</f>
        <v>0</v>
      </c>
      <c r="BH951" s="141">
        <f>IF(N951="sníž. přenesená",J951,0)</f>
        <v>0</v>
      </c>
      <c r="BI951" s="141">
        <f>IF(N951="nulová",J951,0)</f>
        <v>0</v>
      </c>
      <c r="BJ951" s="17" t="s">
        <v>137</v>
      </c>
      <c r="BK951" s="141">
        <f>ROUND(I951*H951,2)</f>
        <v>0</v>
      </c>
      <c r="BL951" s="17" t="s">
        <v>324</v>
      </c>
      <c r="BM951" s="253" t="s">
        <v>1103</v>
      </c>
    </row>
    <row r="952" s="2" customFormat="1" ht="21.75" customHeight="1">
      <c r="A952" s="40"/>
      <c r="B952" s="41"/>
      <c r="C952" s="241" t="s">
        <v>1104</v>
      </c>
      <c r="D952" s="241" t="s">
        <v>163</v>
      </c>
      <c r="E952" s="242" t="s">
        <v>1105</v>
      </c>
      <c r="F952" s="243" t="s">
        <v>1106</v>
      </c>
      <c r="G952" s="244" t="s">
        <v>396</v>
      </c>
      <c r="H952" s="245">
        <v>0.040000000000000001</v>
      </c>
      <c r="I952" s="246"/>
      <c r="J952" s="247">
        <f>ROUND(I952*H952,2)</f>
        <v>0</v>
      </c>
      <c r="K952" s="248"/>
      <c r="L952" s="43"/>
      <c r="M952" s="249" t="s">
        <v>1</v>
      </c>
      <c r="N952" s="250" t="s">
        <v>41</v>
      </c>
      <c r="O952" s="93"/>
      <c r="P952" s="251">
        <f>O952*H952</f>
        <v>0</v>
      </c>
      <c r="Q952" s="251">
        <v>0</v>
      </c>
      <c r="R952" s="251">
        <f>Q952*H952</f>
        <v>0</v>
      </c>
      <c r="S952" s="251">
        <v>0</v>
      </c>
      <c r="T952" s="252">
        <f>S952*H952</f>
        <v>0</v>
      </c>
      <c r="U952" s="40"/>
      <c r="V952" s="40"/>
      <c r="W952" s="40"/>
      <c r="X952" s="40"/>
      <c r="Y952" s="40"/>
      <c r="Z952" s="40"/>
      <c r="AA952" s="40"/>
      <c r="AB952" s="40"/>
      <c r="AC952" s="40"/>
      <c r="AD952" s="40"/>
      <c r="AE952" s="40"/>
      <c r="AR952" s="253" t="s">
        <v>324</v>
      </c>
      <c r="AT952" s="253" t="s">
        <v>163</v>
      </c>
      <c r="AU952" s="253" t="s">
        <v>137</v>
      </c>
      <c r="AY952" s="17" t="s">
        <v>159</v>
      </c>
      <c r="BE952" s="141">
        <f>IF(N952="základní",J952,0)</f>
        <v>0</v>
      </c>
      <c r="BF952" s="141">
        <f>IF(N952="snížená",J952,0)</f>
        <v>0</v>
      </c>
      <c r="BG952" s="141">
        <f>IF(N952="zákl. přenesená",J952,0)</f>
        <v>0</v>
      </c>
      <c r="BH952" s="141">
        <f>IF(N952="sníž. přenesená",J952,0)</f>
        <v>0</v>
      </c>
      <c r="BI952" s="141">
        <f>IF(N952="nulová",J952,0)</f>
        <v>0</v>
      </c>
      <c r="BJ952" s="17" t="s">
        <v>137</v>
      </c>
      <c r="BK952" s="141">
        <f>ROUND(I952*H952,2)</f>
        <v>0</v>
      </c>
      <c r="BL952" s="17" t="s">
        <v>324</v>
      </c>
      <c r="BM952" s="253" t="s">
        <v>1107</v>
      </c>
    </row>
    <row r="953" s="2" customFormat="1" ht="21.75" customHeight="1">
      <c r="A953" s="40"/>
      <c r="B953" s="41"/>
      <c r="C953" s="241" t="s">
        <v>1108</v>
      </c>
      <c r="D953" s="241" t="s">
        <v>163</v>
      </c>
      <c r="E953" s="242" t="s">
        <v>1109</v>
      </c>
      <c r="F953" s="243" t="s">
        <v>1110</v>
      </c>
      <c r="G953" s="244" t="s">
        <v>396</v>
      </c>
      <c r="H953" s="245">
        <v>0.040000000000000001</v>
      </c>
      <c r="I953" s="246"/>
      <c r="J953" s="247">
        <f>ROUND(I953*H953,2)</f>
        <v>0</v>
      </c>
      <c r="K953" s="248"/>
      <c r="L953" s="43"/>
      <c r="M953" s="249" t="s">
        <v>1</v>
      </c>
      <c r="N953" s="250" t="s">
        <v>41</v>
      </c>
      <c r="O953" s="93"/>
      <c r="P953" s="251">
        <f>O953*H953</f>
        <v>0</v>
      </c>
      <c r="Q953" s="251">
        <v>0</v>
      </c>
      <c r="R953" s="251">
        <f>Q953*H953</f>
        <v>0</v>
      </c>
      <c r="S953" s="251">
        <v>0</v>
      </c>
      <c r="T953" s="252">
        <f>S953*H953</f>
        <v>0</v>
      </c>
      <c r="U953" s="40"/>
      <c r="V953" s="40"/>
      <c r="W953" s="40"/>
      <c r="X953" s="40"/>
      <c r="Y953" s="40"/>
      <c r="Z953" s="40"/>
      <c r="AA953" s="40"/>
      <c r="AB953" s="40"/>
      <c r="AC953" s="40"/>
      <c r="AD953" s="40"/>
      <c r="AE953" s="40"/>
      <c r="AR953" s="253" t="s">
        <v>324</v>
      </c>
      <c r="AT953" s="253" t="s">
        <v>163</v>
      </c>
      <c r="AU953" s="253" t="s">
        <v>137</v>
      </c>
      <c r="AY953" s="17" t="s">
        <v>159</v>
      </c>
      <c r="BE953" s="141">
        <f>IF(N953="základní",J953,0)</f>
        <v>0</v>
      </c>
      <c r="BF953" s="141">
        <f>IF(N953="snížená",J953,0)</f>
        <v>0</v>
      </c>
      <c r="BG953" s="141">
        <f>IF(N953="zákl. přenesená",J953,0)</f>
        <v>0</v>
      </c>
      <c r="BH953" s="141">
        <f>IF(N953="sníž. přenesená",J953,0)</f>
        <v>0</v>
      </c>
      <c r="BI953" s="141">
        <f>IF(N953="nulová",J953,0)</f>
        <v>0</v>
      </c>
      <c r="BJ953" s="17" t="s">
        <v>137</v>
      </c>
      <c r="BK953" s="141">
        <f>ROUND(I953*H953,2)</f>
        <v>0</v>
      </c>
      <c r="BL953" s="17" t="s">
        <v>324</v>
      </c>
      <c r="BM953" s="253" t="s">
        <v>1111</v>
      </c>
    </row>
    <row r="954" s="2" customFormat="1" ht="21.75" customHeight="1">
      <c r="A954" s="40"/>
      <c r="B954" s="41"/>
      <c r="C954" s="241" t="s">
        <v>1112</v>
      </c>
      <c r="D954" s="241" t="s">
        <v>163</v>
      </c>
      <c r="E954" s="242" t="s">
        <v>1113</v>
      </c>
      <c r="F954" s="243" t="s">
        <v>1114</v>
      </c>
      <c r="G954" s="244" t="s">
        <v>396</v>
      </c>
      <c r="H954" s="245">
        <v>0.040000000000000001</v>
      </c>
      <c r="I954" s="246"/>
      <c r="J954" s="247">
        <f>ROUND(I954*H954,2)</f>
        <v>0</v>
      </c>
      <c r="K954" s="248"/>
      <c r="L954" s="43"/>
      <c r="M954" s="249" t="s">
        <v>1</v>
      </c>
      <c r="N954" s="250" t="s">
        <v>41</v>
      </c>
      <c r="O954" s="93"/>
      <c r="P954" s="251">
        <f>O954*H954</f>
        <v>0</v>
      </c>
      <c r="Q954" s="251">
        <v>0</v>
      </c>
      <c r="R954" s="251">
        <f>Q954*H954</f>
        <v>0</v>
      </c>
      <c r="S954" s="251">
        <v>0</v>
      </c>
      <c r="T954" s="252">
        <f>S954*H954</f>
        <v>0</v>
      </c>
      <c r="U954" s="40"/>
      <c r="V954" s="40"/>
      <c r="W954" s="40"/>
      <c r="X954" s="40"/>
      <c r="Y954" s="40"/>
      <c r="Z954" s="40"/>
      <c r="AA954" s="40"/>
      <c r="AB954" s="40"/>
      <c r="AC954" s="40"/>
      <c r="AD954" s="40"/>
      <c r="AE954" s="40"/>
      <c r="AR954" s="253" t="s">
        <v>324</v>
      </c>
      <c r="AT954" s="253" t="s">
        <v>163</v>
      </c>
      <c r="AU954" s="253" t="s">
        <v>137</v>
      </c>
      <c r="AY954" s="17" t="s">
        <v>159</v>
      </c>
      <c r="BE954" s="141">
        <f>IF(N954="základní",J954,0)</f>
        <v>0</v>
      </c>
      <c r="BF954" s="141">
        <f>IF(N954="snížená",J954,0)</f>
        <v>0</v>
      </c>
      <c r="BG954" s="141">
        <f>IF(N954="zákl. přenesená",J954,0)</f>
        <v>0</v>
      </c>
      <c r="BH954" s="141">
        <f>IF(N954="sníž. přenesená",J954,0)</f>
        <v>0</v>
      </c>
      <c r="BI954" s="141">
        <f>IF(N954="nulová",J954,0)</f>
        <v>0</v>
      </c>
      <c r="BJ954" s="17" t="s">
        <v>137</v>
      </c>
      <c r="BK954" s="141">
        <f>ROUND(I954*H954,2)</f>
        <v>0</v>
      </c>
      <c r="BL954" s="17" t="s">
        <v>324</v>
      </c>
      <c r="BM954" s="253" t="s">
        <v>1115</v>
      </c>
    </row>
    <row r="955" s="12" customFormat="1" ht="22.8" customHeight="1">
      <c r="A955" s="12"/>
      <c r="B955" s="225"/>
      <c r="C955" s="226"/>
      <c r="D955" s="227" t="s">
        <v>74</v>
      </c>
      <c r="E955" s="239" t="s">
        <v>1116</v>
      </c>
      <c r="F955" s="239" t="s">
        <v>1117</v>
      </c>
      <c r="G955" s="226"/>
      <c r="H955" s="226"/>
      <c r="I955" s="229"/>
      <c r="J955" s="240">
        <f>BK955</f>
        <v>0</v>
      </c>
      <c r="K955" s="226"/>
      <c r="L955" s="231"/>
      <c r="M955" s="232"/>
      <c r="N955" s="233"/>
      <c r="O955" s="233"/>
      <c r="P955" s="234">
        <f>SUM(P956:P970)</f>
        <v>0</v>
      </c>
      <c r="Q955" s="233"/>
      <c r="R955" s="234">
        <f>SUM(R956:R970)</f>
        <v>0.00058</v>
      </c>
      <c r="S955" s="233"/>
      <c r="T955" s="235">
        <f>SUM(T956:T970)</f>
        <v>0.00029999999999999997</v>
      </c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R955" s="236" t="s">
        <v>137</v>
      </c>
      <c r="AT955" s="237" t="s">
        <v>74</v>
      </c>
      <c r="AU955" s="237" t="s">
        <v>82</v>
      </c>
      <c r="AY955" s="236" t="s">
        <v>159</v>
      </c>
      <c r="BK955" s="238">
        <f>SUM(BK956:BK970)</f>
        <v>0</v>
      </c>
    </row>
    <row r="956" s="2" customFormat="1" ht="21.75" customHeight="1">
      <c r="A956" s="40"/>
      <c r="B956" s="41"/>
      <c r="C956" s="241" t="s">
        <v>1118</v>
      </c>
      <c r="D956" s="241" t="s">
        <v>163</v>
      </c>
      <c r="E956" s="242" t="s">
        <v>1119</v>
      </c>
      <c r="F956" s="243" t="s">
        <v>1120</v>
      </c>
      <c r="G956" s="244" t="s">
        <v>181</v>
      </c>
      <c r="H956" s="245">
        <v>27</v>
      </c>
      <c r="I956" s="246"/>
      <c r="J956" s="247">
        <f>ROUND(I956*H956,2)</f>
        <v>0</v>
      </c>
      <c r="K956" s="248"/>
      <c r="L956" s="43"/>
      <c r="M956" s="249" t="s">
        <v>1</v>
      </c>
      <c r="N956" s="250" t="s">
        <v>41</v>
      </c>
      <c r="O956" s="93"/>
      <c r="P956" s="251">
        <f>O956*H956</f>
        <v>0</v>
      </c>
      <c r="Q956" s="251">
        <v>0</v>
      </c>
      <c r="R956" s="251">
        <f>Q956*H956</f>
        <v>0</v>
      </c>
      <c r="S956" s="251">
        <v>0</v>
      </c>
      <c r="T956" s="252">
        <f>S956*H956</f>
        <v>0</v>
      </c>
      <c r="U956" s="40"/>
      <c r="V956" s="40"/>
      <c r="W956" s="40"/>
      <c r="X956" s="40"/>
      <c r="Y956" s="40"/>
      <c r="Z956" s="40"/>
      <c r="AA956" s="40"/>
      <c r="AB956" s="40"/>
      <c r="AC956" s="40"/>
      <c r="AD956" s="40"/>
      <c r="AE956" s="40"/>
      <c r="AR956" s="253" t="s">
        <v>324</v>
      </c>
      <c r="AT956" s="253" t="s">
        <v>163</v>
      </c>
      <c r="AU956" s="253" t="s">
        <v>137</v>
      </c>
      <c r="AY956" s="17" t="s">
        <v>159</v>
      </c>
      <c r="BE956" s="141">
        <f>IF(N956="základní",J956,0)</f>
        <v>0</v>
      </c>
      <c r="BF956" s="141">
        <f>IF(N956="snížená",J956,0)</f>
        <v>0</v>
      </c>
      <c r="BG956" s="141">
        <f>IF(N956="zákl. přenesená",J956,0)</f>
        <v>0</v>
      </c>
      <c r="BH956" s="141">
        <f>IF(N956="sníž. přenesená",J956,0)</f>
        <v>0</v>
      </c>
      <c r="BI956" s="141">
        <f>IF(N956="nulová",J956,0)</f>
        <v>0</v>
      </c>
      <c r="BJ956" s="17" t="s">
        <v>137</v>
      </c>
      <c r="BK956" s="141">
        <f>ROUND(I956*H956,2)</f>
        <v>0</v>
      </c>
      <c r="BL956" s="17" t="s">
        <v>324</v>
      </c>
      <c r="BM956" s="253" t="s">
        <v>1121</v>
      </c>
    </row>
    <row r="957" s="14" customFormat="1">
      <c r="A957" s="14"/>
      <c r="B957" s="265"/>
      <c r="C957" s="266"/>
      <c r="D957" s="256" t="s">
        <v>169</v>
      </c>
      <c r="E957" s="267" t="s">
        <v>1</v>
      </c>
      <c r="F957" s="268" t="s">
        <v>443</v>
      </c>
      <c r="G957" s="266"/>
      <c r="H957" s="269">
        <v>27</v>
      </c>
      <c r="I957" s="270"/>
      <c r="J957" s="266"/>
      <c r="K957" s="266"/>
      <c r="L957" s="271"/>
      <c r="M957" s="272"/>
      <c r="N957" s="273"/>
      <c r="O957" s="273"/>
      <c r="P957" s="273"/>
      <c r="Q957" s="273"/>
      <c r="R957" s="273"/>
      <c r="S957" s="273"/>
      <c r="T957" s="274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75" t="s">
        <v>169</v>
      </c>
      <c r="AU957" s="275" t="s">
        <v>137</v>
      </c>
      <c r="AV957" s="14" t="s">
        <v>137</v>
      </c>
      <c r="AW957" s="14" t="s">
        <v>30</v>
      </c>
      <c r="AX957" s="14" t="s">
        <v>82</v>
      </c>
      <c r="AY957" s="275" t="s">
        <v>159</v>
      </c>
    </row>
    <row r="958" s="2" customFormat="1" ht="16.5" customHeight="1">
      <c r="A958" s="40"/>
      <c r="B958" s="41"/>
      <c r="C958" s="287" t="s">
        <v>1122</v>
      </c>
      <c r="D958" s="287" t="s">
        <v>291</v>
      </c>
      <c r="E958" s="288" t="s">
        <v>1123</v>
      </c>
      <c r="F958" s="289" t="s">
        <v>1124</v>
      </c>
      <c r="G958" s="290" t="s">
        <v>181</v>
      </c>
      <c r="H958" s="291">
        <v>27</v>
      </c>
      <c r="I958" s="292"/>
      <c r="J958" s="293">
        <f>ROUND(I958*H958,2)</f>
        <v>0</v>
      </c>
      <c r="K958" s="294"/>
      <c r="L958" s="295"/>
      <c r="M958" s="296" t="s">
        <v>1</v>
      </c>
      <c r="N958" s="297" t="s">
        <v>41</v>
      </c>
      <c r="O958" s="93"/>
      <c r="P958" s="251">
        <f>O958*H958</f>
        <v>0</v>
      </c>
      <c r="Q958" s="251">
        <v>0</v>
      </c>
      <c r="R958" s="251">
        <f>Q958*H958</f>
        <v>0</v>
      </c>
      <c r="S958" s="251">
        <v>0</v>
      </c>
      <c r="T958" s="252">
        <f>S958*H958</f>
        <v>0</v>
      </c>
      <c r="U958" s="40"/>
      <c r="V958" s="40"/>
      <c r="W958" s="40"/>
      <c r="X958" s="40"/>
      <c r="Y958" s="40"/>
      <c r="Z958" s="40"/>
      <c r="AA958" s="40"/>
      <c r="AB958" s="40"/>
      <c r="AC958" s="40"/>
      <c r="AD958" s="40"/>
      <c r="AE958" s="40"/>
      <c r="AR958" s="253" t="s">
        <v>620</v>
      </c>
      <c r="AT958" s="253" t="s">
        <v>291</v>
      </c>
      <c r="AU958" s="253" t="s">
        <v>137</v>
      </c>
      <c r="AY958" s="17" t="s">
        <v>159</v>
      </c>
      <c r="BE958" s="141">
        <f>IF(N958="základní",J958,0)</f>
        <v>0</v>
      </c>
      <c r="BF958" s="141">
        <f>IF(N958="snížená",J958,0)</f>
        <v>0</v>
      </c>
      <c r="BG958" s="141">
        <f>IF(N958="zákl. přenesená",J958,0)</f>
        <v>0</v>
      </c>
      <c r="BH958" s="141">
        <f>IF(N958="sníž. přenesená",J958,0)</f>
        <v>0</v>
      </c>
      <c r="BI958" s="141">
        <f>IF(N958="nulová",J958,0)</f>
        <v>0</v>
      </c>
      <c r="BJ958" s="17" t="s">
        <v>137</v>
      </c>
      <c r="BK958" s="141">
        <f>ROUND(I958*H958,2)</f>
        <v>0</v>
      </c>
      <c r="BL958" s="17" t="s">
        <v>324</v>
      </c>
      <c r="BM958" s="253" t="s">
        <v>1125</v>
      </c>
    </row>
    <row r="959" s="2" customFormat="1" ht="21.75" customHeight="1">
      <c r="A959" s="40"/>
      <c r="B959" s="41"/>
      <c r="C959" s="241" t="s">
        <v>1126</v>
      </c>
      <c r="D959" s="241" t="s">
        <v>163</v>
      </c>
      <c r="E959" s="242" t="s">
        <v>1127</v>
      </c>
      <c r="F959" s="243" t="s">
        <v>1128</v>
      </c>
      <c r="G959" s="244" t="s">
        <v>267</v>
      </c>
      <c r="H959" s="245">
        <v>1</v>
      </c>
      <c r="I959" s="246"/>
      <c r="J959" s="247">
        <f>ROUND(I959*H959,2)</f>
        <v>0</v>
      </c>
      <c r="K959" s="248"/>
      <c r="L959" s="43"/>
      <c r="M959" s="249" t="s">
        <v>1</v>
      </c>
      <c r="N959" s="250" t="s">
        <v>41</v>
      </c>
      <c r="O959" s="93"/>
      <c r="P959" s="251">
        <f>O959*H959</f>
        <v>0</v>
      </c>
      <c r="Q959" s="251">
        <v>0</v>
      </c>
      <c r="R959" s="251">
        <f>Q959*H959</f>
        <v>0</v>
      </c>
      <c r="S959" s="251">
        <v>0</v>
      </c>
      <c r="T959" s="252">
        <f>S959*H959</f>
        <v>0</v>
      </c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R959" s="253" t="s">
        <v>324</v>
      </c>
      <c r="AT959" s="253" t="s">
        <v>163</v>
      </c>
      <c r="AU959" s="253" t="s">
        <v>137</v>
      </c>
      <c r="AY959" s="17" t="s">
        <v>159</v>
      </c>
      <c r="BE959" s="141">
        <f>IF(N959="základní",J959,0)</f>
        <v>0</v>
      </c>
      <c r="BF959" s="141">
        <f>IF(N959="snížená",J959,0)</f>
        <v>0</v>
      </c>
      <c r="BG959" s="141">
        <f>IF(N959="zákl. přenesená",J959,0)</f>
        <v>0</v>
      </c>
      <c r="BH959" s="141">
        <f>IF(N959="sníž. přenesená",J959,0)</f>
        <v>0</v>
      </c>
      <c r="BI959" s="141">
        <f>IF(N959="nulová",J959,0)</f>
        <v>0</v>
      </c>
      <c r="BJ959" s="17" t="s">
        <v>137</v>
      </c>
      <c r="BK959" s="141">
        <f>ROUND(I959*H959,2)</f>
        <v>0</v>
      </c>
      <c r="BL959" s="17" t="s">
        <v>324</v>
      </c>
      <c r="BM959" s="253" t="s">
        <v>1129</v>
      </c>
    </row>
    <row r="960" s="14" customFormat="1">
      <c r="A960" s="14"/>
      <c r="B960" s="265"/>
      <c r="C960" s="266"/>
      <c r="D960" s="256" t="s">
        <v>169</v>
      </c>
      <c r="E960" s="267" t="s">
        <v>1</v>
      </c>
      <c r="F960" s="268" t="s">
        <v>82</v>
      </c>
      <c r="G960" s="266"/>
      <c r="H960" s="269">
        <v>1</v>
      </c>
      <c r="I960" s="270"/>
      <c r="J960" s="266"/>
      <c r="K960" s="266"/>
      <c r="L960" s="271"/>
      <c r="M960" s="272"/>
      <c r="N960" s="273"/>
      <c r="O960" s="273"/>
      <c r="P960" s="273"/>
      <c r="Q960" s="273"/>
      <c r="R960" s="273"/>
      <c r="S960" s="273"/>
      <c r="T960" s="274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75" t="s">
        <v>169</v>
      </c>
      <c r="AU960" s="275" t="s">
        <v>137</v>
      </c>
      <c r="AV960" s="14" t="s">
        <v>137</v>
      </c>
      <c r="AW960" s="14" t="s">
        <v>30</v>
      </c>
      <c r="AX960" s="14" t="s">
        <v>82</v>
      </c>
      <c r="AY960" s="275" t="s">
        <v>159</v>
      </c>
    </row>
    <row r="961" s="2" customFormat="1" ht="16.5" customHeight="1">
      <c r="A961" s="40"/>
      <c r="B961" s="41"/>
      <c r="C961" s="287" t="s">
        <v>1130</v>
      </c>
      <c r="D961" s="287" t="s">
        <v>291</v>
      </c>
      <c r="E961" s="288" t="s">
        <v>1131</v>
      </c>
      <c r="F961" s="289" t="s">
        <v>1132</v>
      </c>
      <c r="G961" s="290" t="s">
        <v>267</v>
      </c>
      <c r="H961" s="291">
        <v>1</v>
      </c>
      <c r="I961" s="292"/>
      <c r="J961" s="293">
        <f>ROUND(I961*H961,2)</f>
        <v>0</v>
      </c>
      <c r="K961" s="294"/>
      <c r="L961" s="295"/>
      <c r="M961" s="296" t="s">
        <v>1</v>
      </c>
      <c r="N961" s="297" t="s">
        <v>41</v>
      </c>
      <c r="O961" s="93"/>
      <c r="P961" s="251">
        <f>O961*H961</f>
        <v>0</v>
      </c>
      <c r="Q961" s="251">
        <v>0.00040000000000000002</v>
      </c>
      <c r="R961" s="251">
        <f>Q961*H961</f>
        <v>0.00040000000000000002</v>
      </c>
      <c r="S961" s="251">
        <v>0</v>
      </c>
      <c r="T961" s="252">
        <f>S961*H961</f>
        <v>0</v>
      </c>
      <c r="U961" s="40"/>
      <c r="V961" s="40"/>
      <c r="W961" s="40"/>
      <c r="X961" s="40"/>
      <c r="Y961" s="40"/>
      <c r="Z961" s="40"/>
      <c r="AA961" s="40"/>
      <c r="AB961" s="40"/>
      <c r="AC961" s="40"/>
      <c r="AD961" s="40"/>
      <c r="AE961" s="40"/>
      <c r="AR961" s="253" t="s">
        <v>620</v>
      </c>
      <c r="AT961" s="253" t="s">
        <v>291</v>
      </c>
      <c r="AU961" s="253" t="s">
        <v>137</v>
      </c>
      <c r="AY961" s="17" t="s">
        <v>159</v>
      </c>
      <c r="BE961" s="141">
        <f>IF(N961="základní",J961,0)</f>
        <v>0</v>
      </c>
      <c r="BF961" s="141">
        <f>IF(N961="snížená",J961,0)</f>
        <v>0</v>
      </c>
      <c r="BG961" s="141">
        <f>IF(N961="zákl. přenesená",J961,0)</f>
        <v>0</v>
      </c>
      <c r="BH961" s="141">
        <f>IF(N961="sníž. přenesená",J961,0)</f>
        <v>0</v>
      </c>
      <c r="BI961" s="141">
        <f>IF(N961="nulová",J961,0)</f>
        <v>0</v>
      </c>
      <c r="BJ961" s="17" t="s">
        <v>137</v>
      </c>
      <c r="BK961" s="141">
        <f>ROUND(I961*H961,2)</f>
        <v>0</v>
      </c>
      <c r="BL961" s="17" t="s">
        <v>324</v>
      </c>
      <c r="BM961" s="253" t="s">
        <v>1133</v>
      </c>
    </row>
    <row r="962" s="2" customFormat="1" ht="21.75" customHeight="1">
      <c r="A962" s="40"/>
      <c r="B962" s="41"/>
      <c r="C962" s="241" t="s">
        <v>1134</v>
      </c>
      <c r="D962" s="241" t="s">
        <v>163</v>
      </c>
      <c r="E962" s="242" t="s">
        <v>1135</v>
      </c>
      <c r="F962" s="243" t="s">
        <v>1136</v>
      </c>
      <c r="G962" s="244" t="s">
        <v>267</v>
      </c>
      <c r="H962" s="245">
        <v>1</v>
      </c>
      <c r="I962" s="246"/>
      <c r="J962" s="247">
        <f>ROUND(I962*H962,2)</f>
        <v>0</v>
      </c>
      <c r="K962" s="248"/>
      <c r="L962" s="43"/>
      <c r="M962" s="249" t="s">
        <v>1</v>
      </c>
      <c r="N962" s="250" t="s">
        <v>41</v>
      </c>
      <c r="O962" s="93"/>
      <c r="P962" s="251">
        <f>O962*H962</f>
        <v>0</v>
      </c>
      <c r="Q962" s="251">
        <v>0</v>
      </c>
      <c r="R962" s="251">
        <f>Q962*H962</f>
        <v>0</v>
      </c>
      <c r="S962" s="251">
        <v>0.00029999999999999997</v>
      </c>
      <c r="T962" s="252">
        <f>S962*H962</f>
        <v>0.00029999999999999997</v>
      </c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R962" s="253" t="s">
        <v>324</v>
      </c>
      <c r="AT962" s="253" t="s">
        <v>163</v>
      </c>
      <c r="AU962" s="253" t="s">
        <v>137</v>
      </c>
      <c r="AY962" s="17" t="s">
        <v>159</v>
      </c>
      <c r="BE962" s="141">
        <f>IF(N962="základní",J962,0)</f>
        <v>0</v>
      </c>
      <c r="BF962" s="141">
        <f>IF(N962="snížená",J962,0)</f>
        <v>0</v>
      </c>
      <c r="BG962" s="141">
        <f>IF(N962="zákl. přenesená",J962,0)</f>
        <v>0</v>
      </c>
      <c r="BH962" s="141">
        <f>IF(N962="sníž. přenesená",J962,0)</f>
        <v>0</v>
      </c>
      <c r="BI962" s="141">
        <f>IF(N962="nulová",J962,0)</f>
        <v>0</v>
      </c>
      <c r="BJ962" s="17" t="s">
        <v>137</v>
      </c>
      <c r="BK962" s="141">
        <f>ROUND(I962*H962,2)</f>
        <v>0</v>
      </c>
      <c r="BL962" s="17" t="s">
        <v>324</v>
      </c>
      <c r="BM962" s="253" t="s">
        <v>1137</v>
      </c>
    </row>
    <row r="963" s="14" customFormat="1">
      <c r="A963" s="14"/>
      <c r="B963" s="265"/>
      <c r="C963" s="266"/>
      <c r="D963" s="256" t="s">
        <v>169</v>
      </c>
      <c r="E963" s="267" t="s">
        <v>1</v>
      </c>
      <c r="F963" s="268" t="s">
        <v>82</v>
      </c>
      <c r="G963" s="266"/>
      <c r="H963" s="269">
        <v>1</v>
      </c>
      <c r="I963" s="270"/>
      <c r="J963" s="266"/>
      <c r="K963" s="266"/>
      <c r="L963" s="271"/>
      <c r="M963" s="272"/>
      <c r="N963" s="273"/>
      <c r="O963" s="273"/>
      <c r="P963" s="273"/>
      <c r="Q963" s="273"/>
      <c r="R963" s="273"/>
      <c r="S963" s="273"/>
      <c r="T963" s="274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75" t="s">
        <v>169</v>
      </c>
      <c r="AU963" s="275" t="s">
        <v>137</v>
      </c>
      <c r="AV963" s="14" t="s">
        <v>137</v>
      </c>
      <c r="AW963" s="14" t="s">
        <v>30</v>
      </c>
      <c r="AX963" s="14" t="s">
        <v>82</v>
      </c>
      <c r="AY963" s="275" t="s">
        <v>159</v>
      </c>
    </row>
    <row r="964" s="2" customFormat="1" ht="16.5" customHeight="1">
      <c r="A964" s="40"/>
      <c r="B964" s="41"/>
      <c r="C964" s="241" t="s">
        <v>1138</v>
      </c>
      <c r="D964" s="241" t="s">
        <v>163</v>
      </c>
      <c r="E964" s="242" t="s">
        <v>1139</v>
      </c>
      <c r="F964" s="243" t="s">
        <v>1140</v>
      </c>
      <c r="G964" s="244" t="s">
        <v>267</v>
      </c>
      <c r="H964" s="245">
        <v>3</v>
      </c>
      <c r="I964" s="246"/>
      <c r="J964" s="247">
        <f>ROUND(I964*H964,2)</f>
        <v>0</v>
      </c>
      <c r="K964" s="248"/>
      <c r="L964" s="43"/>
      <c r="M964" s="249" t="s">
        <v>1</v>
      </c>
      <c r="N964" s="250" t="s">
        <v>41</v>
      </c>
      <c r="O964" s="93"/>
      <c r="P964" s="251">
        <f>O964*H964</f>
        <v>0</v>
      </c>
      <c r="Q964" s="251">
        <v>0</v>
      </c>
      <c r="R964" s="251">
        <f>Q964*H964</f>
        <v>0</v>
      </c>
      <c r="S964" s="251">
        <v>0</v>
      </c>
      <c r="T964" s="252">
        <f>S964*H964</f>
        <v>0</v>
      </c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R964" s="253" t="s">
        <v>324</v>
      </c>
      <c r="AT964" s="253" t="s">
        <v>163</v>
      </c>
      <c r="AU964" s="253" t="s">
        <v>137</v>
      </c>
      <c r="AY964" s="17" t="s">
        <v>159</v>
      </c>
      <c r="BE964" s="141">
        <f>IF(N964="základní",J964,0)</f>
        <v>0</v>
      </c>
      <c r="BF964" s="141">
        <f>IF(N964="snížená",J964,0)</f>
        <v>0</v>
      </c>
      <c r="BG964" s="141">
        <f>IF(N964="zákl. přenesená",J964,0)</f>
        <v>0</v>
      </c>
      <c r="BH964" s="141">
        <f>IF(N964="sníž. přenesená",J964,0)</f>
        <v>0</v>
      </c>
      <c r="BI964" s="141">
        <f>IF(N964="nulová",J964,0)</f>
        <v>0</v>
      </c>
      <c r="BJ964" s="17" t="s">
        <v>137</v>
      </c>
      <c r="BK964" s="141">
        <f>ROUND(I964*H964,2)</f>
        <v>0</v>
      </c>
      <c r="BL964" s="17" t="s">
        <v>324</v>
      </c>
      <c r="BM964" s="253" t="s">
        <v>1141</v>
      </c>
    </row>
    <row r="965" s="14" customFormat="1">
      <c r="A965" s="14"/>
      <c r="B965" s="265"/>
      <c r="C965" s="266"/>
      <c r="D965" s="256" t="s">
        <v>169</v>
      </c>
      <c r="E965" s="267" t="s">
        <v>1</v>
      </c>
      <c r="F965" s="268" t="s">
        <v>160</v>
      </c>
      <c r="G965" s="266"/>
      <c r="H965" s="269">
        <v>3</v>
      </c>
      <c r="I965" s="270"/>
      <c r="J965" s="266"/>
      <c r="K965" s="266"/>
      <c r="L965" s="271"/>
      <c r="M965" s="272"/>
      <c r="N965" s="273"/>
      <c r="O965" s="273"/>
      <c r="P965" s="273"/>
      <c r="Q965" s="273"/>
      <c r="R965" s="273"/>
      <c r="S965" s="273"/>
      <c r="T965" s="274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75" t="s">
        <v>169</v>
      </c>
      <c r="AU965" s="275" t="s">
        <v>137</v>
      </c>
      <c r="AV965" s="14" t="s">
        <v>137</v>
      </c>
      <c r="AW965" s="14" t="s">
        <v>30</v>
      </c>
      <c r="AX965" s="14" t="s">
        <v>82</v>
      </c>
      <c r="AY965" s="275" t="s">
        <v>159</v>
      </c>
    </row>
    <row r="966" s="2" customFormat="1" ht="16.5" customHeight="1">
      <c r="A966" s="40"/>
      <c r="B966" s="41"/>
      <c r="C966" s="287" t="s">
        <v>1142</v>
      </c>
      <c r="D966" s="287" t="s">
        <v>291</v>
      </c>
      <c r="E966" s="288" t="s">
        <v>1143</v>
      </c>
      <c r="F966" s="289" t="s">
        <v>1144</v>
      </c>
      <c r="G966" s="290" t="s">
        <v>267</v>
      </c>
      <c r="H966" s="291">
        <v>3</v>
      </c>
      <c r="I966" s="292"/>
      <c r="J966" s="293">
        <f>ROUND(I966*H966,2)</f>
        <v>0</v>
      </c>
      <c r="K966" s="294"/>
      <c r="L966" s="295"/>
      <c r="M966" s="296" t="s">
        <v>1</v>
      </c>
      <c r="N966" s="297" t="s">
        <v>41</v>
      </c>
      <c r="O966" s="93"/>
      <c r="P966" s="251">
        <f>O966*H966</f>
        <v>0</v>
      </c>
      <c r="Q966" s="251">
        <v>6.0000000000000002E-05</v>
      </c>
      <c r="R966" s="251">
        <f>Q966*H966</f>
        <v>0.00018000000000000001</v>
      </c>
      <c r="S966" s="251">
        <v>0</v>
      </c>
      <c r="T966" s="252">
        <f>S966*H966</f>
        <v>0</v>
      </c>
      <c r="U966" s="40"/>
      <c r="V966" s="40"/>
      <c r="W966" s="40"/>
      <c r="X966" s="40"/>
      <c r="Y966" s="40"/>
      <c r="Z966" s="40"/>
      <c r="AA966" s="40"/>
      <c r="AB966" s="40"/>
      <c r="AC966" s="40"/>
      <c r="AD966" s="40"/>
      <c r="AE966" s="40"/>
      <c r="AR966" s="253" t="s">
        <v>620</v>
      </c>
      <c r="AT966" s="253" t="s">
        <v>291</v>
      </c>
      <c r="AU966" s="253" t="s">
        <v>137</v>
      </c>
      <c r="AY966" s="17" t="s">
        <v>159</v>
      </c>
      <c r="BE966" s="141">
        <f>IF(N966="základní",J966,0)</f>
        <v>0</v>
      </c>
      <c r="BF966" s="141">
        <f>IF(N966="snížená",J966,0)</f>
        <v>0</v>
      </c>
      <c r="BG966" s="141">
        <f>IF(N966="zákl. přenesená",J966,0)</f>
        <v>0</v>
      </c>
      <c r="BH966" s="141">
        <f>IF(N966="sníž. přenesená",J966,0)</f>
        <v>0</v>
      </c>
      <c r="BI966" s="141">
        <f>IF(N966="nulová",J966,0)</f>
        <v>0</v>
      </c>
      <c r="BJ966" s="17" t="s">
        <v>137</v>
      </c>
      <c r="BK966" s="141">
        <f>ROUND(I966*H966,2)</f>
        <v>0</v>
      </c>
      <c r="BL966" s="17" t="s">
        <v>324</v>
      </c>
      <c r="BM966" s="253" t="s">
        <v>1145</v>
      </c>
    </row>
    <row r="967" s="14" customFormat="1">
      <c r="A967" s="14"/>
      <c r="B967" s="265"/>
      <c r="C967" s="266"/>
      <c r="D967" s="256" t="s">
        <v>169</v>
      </c>
      <c r="E967" s="267" t="s">
        <v>1</v>
      </c>
      <c r="F967" s="268" t="s">
        <v>160</v>
      </c>
      <c r="G967" s="266"/>
      <c r="H967" s="269">
        <v>3</v>
      </c>
      <c r="I967" s="270"/>
      <c r="J967" s="266"/>
      <c r="K967" s="266"/>
      <c r="L967" s="271"/>
      <c r="M967" s="272"/>
      <c r="N967" s="273"/>
      <c r="O967" s="273"/>
      <c r="P967" s="273"/>
      <c r="Q967" s="273"/>
      <c r="R967" s="273"/>
      <c r="S967" s="273"/>
      <c r="T967" s="274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75" t="s">
        <v>169</v>
      </c>
      <c r="AU967" s="275" t="s">
        <v>137</v>
      </c>
      <c r="AV967" s="14" t="s">
        <v>137</v>
      </c>
      <c r="AW967" s="14" t="s">
        <v>30</v>
      </c>
      <c r="AX967" s="14" t="s">
        <v>82</v>
      </c>
      <c r="AY967" s="275" t="s">
        <v>159</v>
      </c>
    </row>
    <row r="968" s="2" customFormat="1" ht="21.75" customHeight="1">
      <c r="A968" s="40"/>
      <c r="B968" s="41"/>
      <c r="C968" s="241" t="s">
        <v>1146</v>
      </c>
      <c r="D968" s="241" t="s">
        <v>163</v>
      </c>
      <c r="E968" s="242" t="s">
        <v>1147</v>
      </c>
      <c r="F968" s="243" t="s">
        <v>1148</v>
      </c>
      <c r="G968" s="244" t="s">
        <v>396</v>
      </c>
      <c r="H968" s="245">
        <v>0.001</v>
      </c>
      <c r="I968" s="246"/>
      <c r="J968" s="247">
        <f>ROUND(I968*H968,2)</f>
        <v>0</v>
      </c>
      <c r="K968" s="248"/>
      <c r="L968" s="43"/>
      <c r="M968" s="249" t="s">
        <v>1</v>
      </c>
      <c r="N968" s="250" t="s">
        <v>41</v>
      </c>
      <c r="O968" s="93"/>
      <c r="P968" s="251">
        <f>O968*H968</f>
        <v>0</v>
      </c>
      <c r="Q968" s="251">
        <v>0</v>
      </c>
      <c r="R968" s="251">
        <f>Q968*H968</f>
        <v>0</v>
      </c>
      <c r="S968" s="251">
        <v>0</v>
      </c>
      <c r="T968" s="252">
        <f>S968*H968</f>
        <v>0</v>
      </c>
      <c r="U968" s="40"/>
      <c r="V968" s="40"/>
      <c r="W968" s="40"/>
      <c r="X968" s="40"/>
      <c r="Y968" s="40"/>
      <c r="Z968" s="40"/>
      <c r="AA968" s="40"/>
      <c r="AB968" s="40"/>
      <c r="AC968" s="40"/>
      <c r="AD968" s="40"/>
      <c r="AE968" s="40"/>
      <c r="AR968" s="253" t="s">
        <v>324</v>
      </c>
      <c r="AT968" s="253" t="s">
        <v>163</v>
      </c>
      <c r="AU968" s="253" t="s">
        <v>137</v>
      </c>
      <c r="AY968" s="17" t="s">
        <v>159</v>
      </c>
      <c r="BE968" s="141">
        <f>IF(N968="základní",J968,0)</f>
        <v>0</v>
      </c>
      <c r="BF968" s="141">
        <f>IF(N968="snížená",J968,0)</f>
        <v>0</v>
      </c>
      <c r="BG968" s="141">
        <f>IF(N968="zákl. přenesená",J968,0)</f>
        <v>0</v>
      </c>
      <c r="BH968" s="141">
        <f>IF(N968="sníž. přenesená",J968,0)</f>
        <v>0</v>
      </c>
      <c r="BI968" s="141">
        <f>IF(N968="nulová",J968,0)</f>
        <v>0</v>
      </c>
      <c r="BJ968" s="17" t="s">
        <v>137</v>
      </c>
      <c r="BK968" s="141">
        <f>ROUND(I968*H968,2)</f>
        <v>0</v>
      </c>
      <c r="BL968" s="17" t="s">
        <v>324</v>
      </c>
      <c r="BM968" s="253" t="s">
        <v>1149</v>
      </c>
    </row>
    <row r="969" s="2" customFormat="1" ht="21.75" customHeight="1">
      <c r="A969" s="40"/>
      <c r="B969" s="41"/>
      <c r="C969" s="241" t="s">
        <v>1150</v>
      </c>
      <c r="D969" s="241" t="s">
        <v>163</v>
      </c>
      <c r="E969" s="242" t="s">
        <v>1151</v>
      </c>
      <c r="F969" s="243" t="s">
        <v>1152</v>
      </c>
      <c r="G969" s="244" t="s">
        <v>396</v>
      </c>
      <c r="H969" s="245">
        <v>0.001</v>
      </c>
      <c r="I969" s="246"/>
      <c r="J969" s="247">
        <f>ROUND(I969*H969,2)</f>
        <v>0</v>
      </c>
      <c r="K969" s="248"/>
      <c r="L969" s="43"/>
      <c r="M969" s="249" t="s">
        <v>1</v>
      </c>
      <c r="N969" s="250" t="s">
        <v>41</v>
      </c>
      <c r="O969" s="93"/>
      <c r="P969" s="251">
        <f>O969*H969</f>
        <v>0</v>
      </c>
      <c r="Q969" s="251">
        <v>0</v>
      </c>
      <c r="R969" s="251">
        <f>Q969*H969</f>
        <v>0</v>
      </c>
      <c r="S969" s="251">
        <v>0</v>
      </c>
      <c r="T969" s="252">
        <f>S969*H969</f>
        <v>0</v>
      </c>
      <c r="U969" s="40"/>
      <c r="V969" s="40"/>
      <c r="W969" s="40"/>
      <c r="X969" s="40"/>
      <c r="Y969" s="40"/>
      <c r="Z969" s="40"/>
      <c r="AA969" s="40"/>
      <c r="AB969" s="40"/>
      <c r="AC969" s="40"/>
      <c r="AD969" s="40"/>
      <c r="AE969" s="40"/>
      <c r="AR969" s="253" t="s">
        <v>324</v>
      </c>
      <c r="AT969" s="253" t="s">
        <v>163</v>
      </c>
      <c r="AU969" s="253" t="s">
        <v>137</v>
      </c>
      <c r="AY969" s="17" t="s">
        <v>159</v>
      </c>
      <c r="BE969" s="141">
        <f>IF(N969="základní",J969,0)</f>
        <v>0</v>
      </c>
      <c r="BF969" s="141">
        <f>IF(N969="snížená",J969,0)</f>
        <v>0</v>
      </c>
      <c r="BG969" s="141">
        <f>IF(N969="zákl. přenesená",J969,0)</f>
        <v>0</v>
      </c>
      <c r="BH969" s="141">
        <f>IF(N969="sníž. přenesená",J969,0)</f>
        <v>0</v>
      </c>
      <c r="BI969" s="141">
        <f>IF(N969="nulová",J969,0)</f>
        <v>0</v>
      </c>
      <c r="BJ969" s="17" t="s">
        <v>137</v>
      </c>
      <c r="BK969" s="141">
        <f>ROUND(I969*H969,2)</f>
        <v>0</v>
      </c>
      <c r="BL969" s="17" t="s">
        <v>324</v>
      </c>
      <c r="BM969" s="253" t="s">
        <v>1153</v>
      </c>
    </row>
    <row r="970" s="2" customFormat="1" ht="21.75" customHeight="1">
      <c r="A970" s="40"/>
      <c r="B970" s="41"/>
      <c r="C970" s="241" t="s">
        <v>1154</v>
      </c>
      <c r="D970" s="241" t="s">
        <v>163</v>
      </c>
      <c r="E970" s="242" t="s">
        <v>1155</v>
      </c>
      <c r="F970" s="243" t="s">
        <v>1156</v>
      </c>
      <c r="G970" s="244" t="s">
        <v>396</v>
      </c>
      <c r="H970" s="245">
        <v>0.001</v>
      </c>
      <c r="I970" s="246"/>
      <c r="J970" s="247">
        <f>ROUND(I970*H970,2)</f>
        <v>0</v>
      </c>
      <c r="K970" s="248"/>
      <c r="L970" s="43"/>
      <c r="M970" s="249" t="s">
        <v>1</v>
      </c>
      <c r="N970" s="250" t="s">
        <v>41</v>
      </c>
      <c r="O970" s="93"/>
      <c r="P970" s="251">
        <f>O970*H970</f>
        <v>0</v>
      </c>
      <c r="Q970" s="251">
        <v>0</v>
      </c>
      <c r="R970" s="251">
        <f>Q970*H970</f>
        <v>0</v>
      </c>
      <c r="S970" s="251">
        <v>0</v>
      </c>
      <c r="T970" s="252">
        <f>S970*H970</f>
        <v>0</v>
      </c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R970" s="253" t="s">
        <v>324</v>
      </c>
      <c r="AT970" s="253" t="s">
        <v>163</v>
      </c>
      <c r="AU970" s="253" t="s">
        <v>137</v>
      </c>
      <c r="AY970" s="17" t="s">
        <v>159</v>
      </c>
      <c r="BE970" s="141">
        <f>IF(N970="základní",J970,0)</f>
        <v>0</v>
      </c>
      <c r="BF970" s="141">
        <f>IF(N970="snížená",J970,0)</f>
        <v>0</v>
      </c>
      <c r="BG970" s="141">
        <f>IF(N970="zákl. přenesená",J970,0)</f>
        <v>0</v>
      </c>
      <c r="BH970" s="141">
        <f>IF(N970="sníž. přenesená",J970,0)</f>
        <v>0</v>
      </c>
      <c r="BI970" s="141">
        <f>IF(N970="nulová",J970,0)</f>
        <v>0</v>
      </c>
      <c r="BJ970" s="17" t="s">
        <v>137</v>
      </c>
      <c r="BK970" s="141">
        <f>ROUND(I970*H970,2)</f>
        <v>0</v>
      </c>
      <c r="BL970" s="17" t="s">
        <v>324</v>
      </c>
      <c r="BM970" s="253" t="s">
        <v>1157</v>
      </c>
    </row>
    <row r="971" s="12" customFormat="1" ht="22.8" customHeight="1">
      <c r="A971" s="12"/>
      <c r="B971" s="225"/>
      <c r="C971" s="226"/>
      <c r="D971" s="227" t="s">
        <v>74</v>
      </c>
      <c r="E971" s="239" t="s">
        <v>1158</v>
      </c>
      <c r="F971" s="239" t="s">
        <v>1159</v>
      </c>
      <c r="G971" s="226"/>
      <c r="H971" s="226"/>
      <c r="I971" s="229"/>
      <c r="J971" s="240">
        <f>BK971</f>
        <v>0</v>
      </c>
      <c r="K971" s="226"/>
      <c r="L971" s="231"/>
      <c r="M971" s="232"/>
      <c r="N971" s="233"/>
      <c r="O971" s="233"/>
      <c r="P971" s="234">
        <f>SUM(P972:P981)</f>
        <v>0</v>
      </c>
      <c r="Q971" s="233"/>
      <c r="R971" s="234">
        <f>SUM(R972:R981)</f>
        <v>0.00020000000000000001</v>
      </c>
      <c r="S971" s="233"/>
      <c r="T971" s="235">
        <f>SUM(T972:T981)</f>
        <v>0</v>
      </c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R971" s="236" t="s">
        <v>137</v>
      </c>
      <c r="AT971" s="237" t="s">
        <v>74</v>
      </c>
      <c r="AU971" s="237" t="s">
        <v>82</v>
      </c>
      <c r="AY971" s="236" t="s">
        <v>159</v>
      </c>
      <c r="BK971" s="238">
        <f>SUM(BK972:BK981)</f>
        <v>0</v>
      </c>
    </row>
    <row r="972" s="2" customFormat="1" ht="21.75" customHeight="1">
      <c r="A972" s="40"/>
      <c r="B972" s="41"/>
      <c r="C972" s="241" t="s">
        <v>1160</v>
      </c>
      <c r="D972" s="241" t="s">
        <v>163</v>
      </c>
      <c r="E972" s="242" t="s">
        <v>1161</v>
      </c>
      <c r="F972" s="243" t="s">
        <v>1162</v>
      </c>
      <c r="G972" s="244" t="s">
        <v>267</v>
      </c>
      <c r="H972" s="245">
        <v>2</v>
      </c>
      <c r="I972" s="246"/>
      <c r="J972" s="247">
        <f>ROUND(I972*H972,2)</f>
        <v>0</v>
      </c>
      <c r="K972" s="248"/>
      <c r="L972" s="43"/>
      <c r="M972" s="249" t="s">
        <v>1</v>
      </c>
      <c r="N972" s="250" t="s">
        <v>41</v>
      </c>
      <c r="O972" s="93"/>
      <c r="P972" s="251">
        <f>O972*H972</f>
        <v>0</v>
      </c>
      <c r="Q972" s="251">
        <v>0</v>
      </c>
      <c r="R972" s="251">
        <f>Q972*H972</f>
        <v>0</v>
      </c>
      <c r="S972" s="251">
        <v>0</v>
      </c>
      <c r="T972" s="252">
        <f>S972*H972</f>
        <v>0</v>
      </c>
      <c r="U972" s="40"/>
      <c r="V972" s="40"/>
      <c r="W972" s="40"/>
      <c r="X972" s="40"/>
      <c r="Y972" s="40"/>
      <c r="Z972" s="40"/>
      <c r="AA972" s="40"/>
      <c r="AB972" s="40"/>
      <c r="AC972" s="40"/>
      <c r="AD972" s="40"/>
      <c r="AE972" s="40"/>
      <c r="AR972" s="253" t="s">
        <v>324</v>
      </c>
      <c r="AT972" s="253" t="s">
        <v>163</v>
      </c>
      <c r="AU972" s="253" t="s">
        <v>137</v>
      </c>
      <c r="AY972" s="17" t="s">
        <v>159</v>
      </c>
      <c r="BE972" s="141">
        <f>IF(N972="základní",J972,0)</f>
        <v>0</v>
      </c>
      <c r="BF972" s="141">
        <f>IF(N972="snížená",J972,0)</f>
        <v>0</v>
      </c>
      <c r="BG972" s="141">
        <f>IF(N972="zákl. přenesená",J972,0)</f>
        <v>0</v>
      </c>
      <c r="BH972" s="141">
        <f>IF(N972="sníž. přenesená",J972,0)</f>
        <v>0</v>
      </c>
      <c r="BI972" s="141">
        <f>IF(N972="nulová",J972,0)</f>
        <v>0</v>
      </c>
      <c r="BJ972" s="17" t="s">
        <v>137</v>
      </c>
      <c r="BK972" s="141">
        <f>ROUND(I972*H972,2)</f>
        <v>0</v>
      </c>
      <c r="BL972" s="17" t="s">
        <v>324</v>
      </c>
      <c r="BM972" s="253" t="s">
        <v>1163</v>
      </c>
    </row>
    <row r="973" s="13" customFormat="1">
      <c r="A973" s="13"/>
      <c r="B973" s="254"/>
      <c r="C973" s="255"/>
      <c r="D973" s="256" t="s">
        <v>169</v>
      </c>
      <c r="E973" s="257" t="s">
        <v>1</v>
      </c>
      <c r="F973" s="258" t="s">
        <v>203</v>
      </c>
      <c r="G973" s="255"/>
      <c r="H973" s="257" t="s">
        <v>1</v>
      </c>
      <c r="I973" s="259"/>
      <c r="J973" s="255"/>
      <c r="K973" s="255"/>
      <c r="L973" s="260"/>
      <c r="M973" s="261"/>
      <c r="N973" s="262"/>
      <c r="O973" s="262"/>
      <c r="P973" s="262"/>
      <c r="Q973" s="262"/>
      <c r="R973" s="262"/>
      <c r="S973" s="262"/>
      <c r="T973" s="263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64" t="s">
        <v>169</v>
      </c>
      <c r="AU973" s="264" t="s">
        <v>137</v>
      </c>
      <c r="AV973" s="13" t="s">
        <v>82</v>
      </c>
      <c r="AW973" s="13" t="s">
        <v>30</v>
      </c>
      <c r="AX973" s="13" t="s">
        <v>75</v>
      </c>
      <c r="AY973" s="264" t="s">
        <v>159</v>
      </c>
    </row>
    <row r="974" s="14" customFormat="1">
      <c r="A974" s="14"/>
      <c r="B974" s="265"/>
      <c r="C974" s="266"/>
      <c r="D974" s="256" t="s">
        <v>169</v>
      </c>
      <c r="E974" s="267" t="s">
        <v>1</v>
      </c>
      <c r="F974" s="268" t="s">
        <v>82</v>
      </c>
      <c r="G974" s="266"/>
      <c r="H974" s="269">
        <v>1</v>
      </c>
      <c r="I974" s="270"/>
      <c r="J974" s="266"/>
      <c r="K974" s="266"/>
      <c r="L974" s="271"/>
      <c r="M974" s="272"/>
      <c r="N974" s="273"/>
      <c r="O974" s="273"/>
      <c r="P974" s="273"/>
      <c r="Q974" s="273"/>
      <c r="R974" s="273"/>
      <c r="S974" s="273"/>
      <c r="T974" s="274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75" t="s">
        <v>169</v>
      </c>
      <c r="AU974" s="275" t="s">
        <v>137</v>
      </c>
      <c r="AV974" s="14" t="s">
        <v>137</v>
      </c>
      <c r="AW974" s="14" t="s">
        <v>30</v>
      </c>
      <c r="AX974" s="14" t="s">
        <v>75</v>
      </c>
      <c r="AY974" s="275" t="s">
        <v>159</v>
      </c>
    </row>
    <row r="975" s="13" customFormat="1">
      <c r="A975" s="13"/>
      <c r="B975" s="254"/>
      <c r="C975" s="255"/>
      <c r="D975" s="256" t="s">
        <v>169</v>
      </c>
      <c r="E975" s="257" t="s">
        <v>1</v>
      </c>
      <c r="F975" s="258" t="s">
        <v>205</v>
      </c>
      <c r="G975" s="255"/>
      <c r="H975" s="257" t="s">
        <v>1</v>
      </c>
      <c r="I975" s="259"/>
      <c r="J975" s="255"/>
      <c r="K975" s="255"/>
      <c r="L975" s="260"/>
      <c r="M975" s="261"/>
      <c r="N975" s="262"/>
      <c r="O975" s="262"/>
      <c r="P975" s="262"/>
      <c r="Q975" s="262"/>
      <c r="R975" s="262"/>
      <c r="S975" s="262"/>
      <c r="T975" s="263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64" t="s">
        <v>169</v>
      </c>
      <c r="AU975" s="264" t="s">
        <v>137</v>
      </c>
      <c r="AV975" s="13" t="s">
        <v>82</v>
      </c>
      <c r="AW975" s="13" t="s">
        <v>30</v>
      </c>
      <c r="AX975" s="13" t="s">
        <v>75</v>
      </c>
      <c r="AY975" s="264" t="s">
        <v>159</v>
      </c>
    </row>
    <row r="976" s="14" customFormat="1">
      <c r="A976" s="14"/>
      <c r="B976" s="265"/>
      <c r="C976" s="266"/>
      <c r="D976" s="256" t="s">
        <v>169</v>
      </c>
      <c r="E976" s="267" t="s">
        <v>1</v>
      </c>
      <c r="F976" s="268" t="s">
        <v>82</v>
      </c>
      <c r="G976" s="266"/>
      <c r="H976" s="269">
        <v>1</v>
      </c>
      <c r="I976" s="270"/>
      <c r="J976" s="266"/>
      <c r="K976" s="266"/>
      <c r="L976" s="271"/>
      <c r="M976" s="272"/>
      <c r="N976" s="273"/>
      <c r="O976" s="273"/>
      <c r="P976" s="273"/>
      <c r="Q976" s="273"/>
      <c r="R976" s="273"/>
      <c r="S976" s="273"/>
      <c r="T976" s="274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75" t="s">
        <v>169</v>
      </c>
      <c r="AU976" s="275" t="s">
        <v>137</v>
      </c>
      <c r="AV976" s="14" t="s">
        <v>137</v>
      </c>
      <c r="AW976" s="14" t="s">
        <v>30</v>
      </c>
      <c r="AX976" s="14" t="s">
        <v>75</v>
      </c>
      <c r="AY976" s="275" t="s">
        <v>159</v>
      </c>
    </row>
    <row r="977" s="15" customFormat="1">
      <c r="A977" s="15"/>
      <c r="B977" s="276"/>
      <c r="C977" s="277"/>
      <c r="D977" s="256" t="s">
        <v>169</v>
      </c>
      <c r="E977" s="278" t="s">
        <v>1</v>
      </c>
      <c r="F977" s="279" t="s">
        <v>187</v>
      </c>
      <c r="G977" s="277"/>
      <c r="H977" s="280">
        <v>2</v>
      </c>
      <c r="I977" s="281"/>
      <c r="J977" s="277"/>
      <c r="K977" s="277"/>
      <c r="L977" s="282"/>
      <c r="M977" s="283"/>
      <c r="N977" s="284"/>
      <c r="O977" s="284"/>
      <c r="P977" s="284"/>
      <c r="Q977" s="284"/>
      <c r="R977" s="284"/>
      <c r="S977" s="284"/>
      <c r="T977" s="285"/>
      <c r="U977" s="15"/>
      <c r="V977" s="15"/>
      <c r="W977" s="15"/>
      <c r="X977" s="15"/>
      <c r="Y977" s="15"/>
      <c r="Z977" s="15"/>
      <c r="AA977" s="15"/>
      <c r="AB977" s="15"/>
      <c r="AC977" s="15"/>
      <c r="AD977" s="15"/>
      <c r="AE977" s="15"/>
      <c r="AT977" s="286" t="s">
        <v>169</v>
      </c>
      <c r="AU977" s="286" t="s">
        <v>137</v>
      </c>
      <c r="AV977" s="15" t="s">
        <v>167</v>
      </c>
      <c r="AW977" s="15" t="s">
        <v>30</v>
      </c>
      <c r="AX977" s="15" t="s">
        <v>82</v>
      </c>
      <c r="AY977" s="286" t="s">
        <v>159</v>
      </c>
    </row>
    <row r="978" s="2" customFormat="1" ht="16.5" customHeight="1">
      <c r="A978" s="40"/>
      <c r="B978" s="41"/>
      <c r="C978" s="287" t="s">
        <v>1164</v>
      </c>
      <c r="D978" s="287" t="s">
        <v>291</v>
      </c>
      <c r="E978" s="288" t="s">
        <v>1165</v>
      </c>
      <c r="F978" s="289" t="s">
        <v>1166</v>
      </c>
      <c r="G978" s="290" t="s">
        <v>267</v>
      </c>
      <c r="H978" s="291">
        <v>2</v>
      </c>
      <c r="I978" s="292"/>
      <c r="J978" s="293">
        <f>ROUND(I978*H978,2)</f>
        <v>0</v>
      </c>
      <c r="K978" s="294"/>
      <c r="L978" s="295"/>
      <c r="M978" s="296" t="s">
        <v>1</v>
      </c>
      <c r="N978" s="297" t="s">
        <v>41</v>
      </c>
      <c r="O978" s="93"/>
      <c r="P978" s="251">
        <f>O978*H978</f>
        <v>0</v>
      </c>
      <c r="Q978" s="251">
        <v>0.00010000000000000001</v>
      </c>
      <c r="R978" s="251">
        <f>Q978*H978</f>
        <v>0.00020000000000000001</v>
      </c>
      <c r="S978" s="251">
        <v>0</v>
      </c>
      <c r="T978" s="252">
        <f>S978*H978</f>
        <v>0</v>
      </c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R978" s="253" t="s">
        <v>620</v>
      </c>
      <c r="AT978" s="253" t="s">
        <v>291</v>
      </c>
      <c r="AU978" s="253" t="s">
        <v>137</v>
      </c>
      <c r="AY978" s="17" t="s">
        <v>159</v>
      </c>
      <c r="BE978" s="141">
        <f>IF(N978="základní",J978,0)</f>
        <v>0</v>
      </c>
      <c r="BF978" s="141">
        <f>IF(N978="snížená",J978,0)</f>
        <v>0</v>
      </c>
      <c r="BG978" s="141">
        <f>IF(N978="zákl. přenesená",J978,0)</f>
        <v>0</v>
      </c>
      <c r="BH978" s="141">
        <f>IF(N978="sníž. přenesená",J978,0)</f>
        <v>0</v>
      </c>
      <c r="BI978" s="141">
        <f>IF(N978="nulová",J978,0)</f>
        <v>0</v>
      </c>
      <c r="BJ978" s="17" t="s">
        <v>137</v>
      </c>
      <c r="BK978" s="141">
        <f>ROUND(I978*H978,2)</f>
        <v>0</v>
      </c>
      <c r="BL978" s="17" t="s">
        <v>324</v>
      </c>
      <c r="BM978" s="253" t="s">
        <v>1167</v>
      </c>
    </row>
    <row r="979" s="2" customFormat="1" ht="21.75" customHeight="1">
      <c r="A979" s="40"/>
      <c r="B979" s="41"/>
      <c r="C979" s="241" t="s">
        <v>1168</v>
      </c>
      <c r="D979" s="241" t="s">
        <v>163</v>
      </c>
      <c r="E979" s="242" t="s">
        <v>1169</v>
      </c>
      <c r="F979" s="243" t="s">
        <v>1170</v>
      </c>
      <c r="G979" s="244" t="s">
        <v>396</v>
      </c>
      <c r="H979" s="245">
        <v>0</v>
      </c>
      <c r="I979" s="246"/>
      <c r="J979" s="247">
        <f>ROUND(I979*H979,2)</f>
        <v>0</v>
      </c>
      <c r="K979" s="248"/>
      <c r="L979" s="43"/>
      <c r="M979" s="249" t="s">
        <v>1</v>
      </c>
      <c r="N979" s="250" t="s">
        <v>41</v>
      </c>
      <c r="O979" s="93"/>
      <c r="P979" s="251">
        <f>O979*H979</f>
        <v>0</v>
      </c>
      <c r="Q979" s="251">
        <v>0</v>
      </c>
      <c r="R979" s="251">
        <f>Q979*H979</f>
        <v>0</v>
      </c>
      <c r="S979" s="251">
        <v>0</v>
      </c>
      <c r="T979" s="252">
        <f>S979*H979</f>
        <v>0</v>
      </c>
      <c r="U979" s="40"/>
      <c r="V979" s="40"/>
      <c r="W979" s="40"/>
      <c r="X979" s="40"/>
      <c r="Y979" s="40"/>
      <c r="Z979" s="40"/>
      <c r="AA979" s="40"/>
      <c r="AB979" s="40"/>
      <c r="AC979" s="40"/>
      <c r="AD979" s="40"/>
      <c r="AE979" s="40"/>
      <c r="AR979" s="253" t="s">
        <v>324</v>
      </c>
      <c r="AT979" s="253" t="s">
        <v>163</v>
      </c>
      <c r="AU979" s="253" t="s">
        <v>137</v>
      </c>
      <c r="AY979" s="17" t="s">
        <v>159</v>
      </c>
      <c r="BE979" s="141">
        <f>IF(N979="základní",J979,0)</f>
        <v>0</v>
      </c>
      <c r="BF979" s="141">
        <f>IF(N979="snížená",J979,0)</f>
        <v>0</v>
      </c>
      <c r="BG979" s="141">
        <f>IF(N979="zákl. přenesená",J979,0)</f>
        <v>0</v>
      </c>
      <c r="BH979" s="141">
        <f>IF(N979="sníž. přenesená",J979,0)</f>
        <v>0</v>
      </c>
      <c r="BI979" s="141">
        <f>IF(N979="nulová",J979,0)</f>
        <v>0</v>
      </c>
      <c r="BJ979" s="17" t="s">
        <v>137</v>
      </c>
      <c r="BK979" s="141">
        <f>ROUND(I979*H979,2)</f>
        <v>0</v>
      </c>
      <c r="BL979" s="17" t="s">
        <v>324</v>
      </c>
      <c r="BM979" s="253" t="s">
        <v>1171</v>
      </c>
    </row>
    <row r="980" s="2" customFormat="1" ht="21.75" customHeight="1">
      <c r="A980" s="40"/>
      <c r="B980" s="41"/>
      <c r="C980" s="241" t="s">
        <v>1172</v>
      </c>
      <c r="D980" s="241" t="s">
        <v>163</v>
      </c>
      <c r="E980" s="242" t="s">
        <v>1173</v>
      </c>
      <c r="F980" s="243" t="s">
        <v>1174</v>
      </c>
      <c r="G980" s="244" t="s">
        <v>396</v>
      </c>
      <c r="H980" s="245">
        <v>0</v>
      </c>
      <c r="I980" s="246"/>
      <c r="J980" s="247">
        <f>ROUND(I980*H980,2)</f>
        <v>0</v>
      </c>
      <c r="K980" s="248"/>
      <c r="L980" s="43"/>
      <c r="M980" s="249" t="s">
        <v>1</v>
      </c>
      <c r="N980" s="250" t="s">
        <v>41</v>
      </c>
      <c r="O980" s="93"/>
      <c r="P980" s="251">
        <f>O980*H980</f>
        <v>0</v>
      </c>
      <c r="Q980" s="251">
        <v>0</v>
      </c>
      <c r="R980" s="251">
        <f>Q980*H980</f>
        <v>0</v>
      </c>
      <c r="S980" s="251">
        <v>0</v>
      </c>
      <c r="T980" s="252">
        <f>S980*H980</f>
        <v>0</v>
      </c>
      <c r="U980" s="40"/>
      <c r="V980" s="40"/>
      <c r="W980" s="40"/>
      <c r="X980" s="40"/>
      <c r="Y980" s="40"/>
      <c r="Z980" s="40"/>
      <c r="AA980" s="40"/>
      <c r="AB980" s="40"/>
      <c r="AC980" s="40"/>
      <c r="AD980" s="40"/>
      <c r="AE980" s="40"/>
      <c r="AR980" s="253" t="s">
        <v>324</v>
      </c>
      <c r="AT980" s="253" t="s">
        <v>163</v>
      </c>
      <c r="AU980" s="253" t="s">
        <v>137</v>
      </c>
      <c r="AY980" s="17" t="s">
        <v>159</v>
      </c>
      <c r="BE980" s="141">
        <f>IF(N980="základní",J980,0)</f>
        <v>0</v>
      </c>
      <c r="BF980" s="141">
        <f>IF(N980="snížená",J980,0)</f>
        <v>0</v>
      </c>
      <c r="BG980" s="141">
        <f>IF(N980="zákl. přenesená",J980,0)</f>
        <v>0</v>
      </c>
      <c r="BH980" s="141">
        <f>IF(N980="sníž. přenesená",J980,0)</f>
        <v>0</v>
      </c>
      <c r="BI980" s="141">
        <f>IF(N980="nulová",J980,0)</f>
        <v>0</v>
      </c>
      <c r="BJ980" s="17" t="s">
        <v>137</v>
      </c>
      <c r="BK980" s="141">
        <f>ROUND(I980*H980,2)</f>
        <v>0</v>
      </c>
      <c r="BL980" s="17" t="s">
        <v>324</v>
      </c>
      <c r="BM980" s="253" t="s">
        <v>1175</v>
      </c>
    </row>
    <row r="981" s="2" customFormat="1" ht="21.75" customHeight="1">
      <c r="A981" s="40"/>
      <c r="B981" s="41"/>
      <c r="C981" s="241" t="s">
        <v>1176</v>
      </c>
      <c r="D981" s="241" t="s">
        <v>163</v>
      </c>
      <c r="E981" s="242" t="s">
        <v>1177</v>
      </c>
      <c r="F981" s="243" t="s">
        <v>1178</v>
      </c>
      <c r="G981" s="244" t="s">
        <v>396</v>
      </c>
      <c r="H981" s="245">
        <v>0</v>
      </c>
      <c r="I981" s="246"/>
      <c r="J981" s="247">
        <f>ROUND(I981*H981,2)</f>
        <v>0</v>
      </c>
      <c r="K981" s="248"/>
      <c r="L981" s="43"/>
      <c r="M981" s="249" t="s">
        <v>1</v>
      </c>
      <c r="N981" s="250" t="s">
        <v>41</v>
      </c>
      <c r="O981" s="93"/>
      <c r="P981" s="251">
        <f>O981*H981</f>
        <v>0</v>
      </c>
      <c r="Q981" s="251">
        <v>0</v>
      </c>
      <c r="R981" s="251">
        <f>Q981*H981</f>
        <v>0</v>
      </c>
      <c r="S981" s="251">
        <v>0</v>
      </c>
      <c r="T981" s="252">
        <f>S981*H981</f>
        <v>0</v>
      </c>
      <c r="U981" s="40"/>
      <c r="V981" s="40"/>
      <c r="W981" s="40"/>
      <c r="X981" s="40"/>
      <c r="Y981" s="40"/>
      <c r="Z981" s="40"/>
      <c r="AA981" s="40"/>
      <c r="AB981" s="40"/>
      <c r="AC981" s="40"/>
      <c r="AD981" s="40"/>
      <c r="AE981" s="40"/>
      <c r="AR981" s="253" t="s">
        <v>324</v>
      </c>
      <c r="AT981" s="253" t="s">
        <v>163</v>
      </c>
      <c r="AU981" s="253" t="s">
        <v>137</v>
      </c>
      <c r="AY981" s="17" t="s">
        <v>159</v>
      </c>
      <c r="BE981" s="141">
        <f>IF(N981="základní",J981,0)</f>
        <v>0</v>
      </c>
      <c r="BF981" s="141">
        <f>IF(N981="snížená",J981,0)</f>
        <v>0</v>
      </c>
      <c r="BG981" s="141">
        <f>IF(N981="zákl. přenesená",J981,0)</f>
        <v>0</v>
      </c>
      <c r="BH981" s="141">
        <f>IF(N981="sníž. přenesená",J981,0)</f>
        <v>0</v>
      </c>
      <c r="BI981" s="141">
        <f>IF(N981="nulová",J981,0)</f>
        <v>0</v>
      </c>
      <c r="BJ981" s="17" t="s">
        <v>137</v>
      </c>
      <c r="BK981" s="141">
        <f>ROUND(I981*H981,2)</f>
        <v>0</v>
      </c>
      <c r="BL981" s="17" t="s">
        <v>324</v>
      </c>
      <c r="BM981" s="253" t="s">
        <v>1179</v>
      </c>
    </row>
    <row r="982" s="12" customFormat="1" ht="22.8" customHeight="1">
      <c r="A982" s="12"/>
      <c r="B982" s="225"/>
      <c r="C982" s="226"/>
      <c r="D982" s="227" t="s">
        <v>74</v>
      </c>
      <c r="E982" s="239" t="s">
        <v>1180</v>
      </c>
      <c r="F982" s="239" t="s">
        <v>1181</v>
      </c>
      <c r="G982" s="226"/>
      <c r="H982" s="226"/>
      <c r="I982" s="229"/>
      <c r="J982" s="240">
        <f>BK982</f>
        <v>0</v>
      </c>
      <c r="K982" s="226"/>
      <c r="L982" s="231"/>
      <c r="M982" s="232"/>
      <c r="N982" s="233"/>
      <c r="O982" s="233"/>
      <c r="P982" s="234">
        <f>SUM(P983:P989)</f>
        <v>0</v>
      </c>
      <c r="Q982" s="233"/>
      <c r="R982" s="234">
        <f>SUM(R983:R989)</f>
        <v>0.0051000000000000004</v>
      </c>
      <c r="S982" s="233"/>
      <c r="T982" s="235">
        <f>SUM(T983:T989)</f>
        <v>0.0033</v>
      </c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R982" s="236" t="s">
        <v>137</v>
      </c>
      <c r="AT982" s="237" t="s">
        <v>74</v>
      </c>
      <c r="AU982" s="237" t="s">
        <v>82</v>
      </c>
      <c r="AY982" s="236" t="s">
        <v>159</v>
      </c>
      <c r="BK982" s="238">
        <f>SUM(BK983:BK989)</f>
        <v>0</v>
      </c>
    </row>
    <row r="983" s="2" customFormat="1" ht="33" customHeight="1">
      <c r="A983" s="40"/>
      <c r="B983" s="41"/>
      <c r="C983" s="241" t="s">
        <v>1182</v>
      </c>
      <c r="D983" s="241" t="s">
        <v>163</v>
      </c>
      <c r="E983" s="242" t="s">
        <v>1183</v>
      </c>
      <c r="F983" s="243" t="s">
        <v>1184</v>
      </c>
      <c r="G983" s="244" t="s">
        <v>181</v>
      </c>
      <c r="H983" s="245">
        <v>1</v>
      </c>
      <c r="I983" s="246"/>
      <c r="J983" s="247">
        <f>ROUND(I983*H983,2)</f>
        <v>0</v>
      </c>
      <c r="K983" s="248"/>
      <c r="L983" s="43"/>
      <c r="M983" s="249" t="s">
        <v>1</v>
      </c>
      <c r="N983" s="250" t="s">
        <v>41</v>
      </c>
      <c r="O983" s="93"/>
      <c r="P983" s="251">
        <f>O983*H983</f>
        <v>0</v>
      </c>
      <c r="Q983" s="251">
        <v>0.0051000000000000004</v>
      </c>
      <c r="R983" s="251">
        <f>Q983*H983</f>
        <v>0.0051000000000000004</v>
      </c>
      <c r="S983" s="251">
        <v>0</v>
      </c>
      <c r="T983" s="252">
        <f>S983*H983</f>
        <v>0</v>
      </c>
      <c r="U983" s="40"/>
      <c r="V983" s="40"/>
      <c r="W983" s="40"/>
      <c r="X983" s="40"/>
      <c r="Y983" s="40"/>
      <c r="Z983" s="40"/>
      <c r="AA983" s="40"/>
      <c r="AB983" s="40"/>
      <c r="AC983" s="40"/>
      <c r="AD983" s="40"/>
      <c r="AE983" s="40"/>
      <c r="AR983" s="253" t="s">
        <v>324</v>
      </c>
      <c r="AT983" s="253" t="s">
        <v>163</v>
      </c>
      <c r="AU983" s="253" t="s">
        <v>137</v>
      </c>
      <c r="AY983" s="17" t="s">
        <v>159</v>
      </c>
      <c r="BE983" s="141">
        <f>IF(N983="základní",J983,0)</f>
        <v>0</v>
      </c>
      <c r="BF983" s="141">
        <f>IF(N983="snížená",J983,0)</f>
        <v>0</v>
      </c>
      <c r="BG983" s="141">
        <f>IF(N983="zákl. přenesená",J983,0)</f>
        <v>0</v>
      </c>
      <c r="BH983" s="141">
        <f>IF(N983="sníž. přenesená",J983,0)</f>
        <v>0</v>
      </c>
      <c r="BI983" s="141">
        <f>IF(N983="nulová",J983,0)</f>
        <v>0</v>
      </c>
      <c r="BJ983" s="17" t="s">
        <v>137</v>
      </c>
      <c r="BK983" s="141">
        <f>ROUND(I983*H983,2)</f>
        <v>0</v>
      </c>
      <c r="BL983" s="17" t="s">
        <v>324</v>
      </c>
      <c r="BM983" s="253" t="s">
        <v>1185</v>
      </c>
    </row>
    <row r="984" s="2" customFormat="1" ht="21.75" customHeight="1">
      <c r="A984" s="40"/>
      <c r="B984" s="41"/>
      <c r="C984" s="241" t="s">
        <v>1186</v>
      </c>
      <c r="D984" s="241" t="s">
        <v>163</v>
      </c>
      <c r="E984" s="242" t="s">
        <v>1187</v>
      </c>
      <c r="F984" s="243" t="s">
        <v>1188</v>
      </c>
      <c r="G984" s="244" t="s">
        <v>181</v>
      </c>
      <c r="H984" s="245">
        <v>1.5</v>
      </c>
      <c r="I984" s="246"/>
      <c r="J984" s="247">
        <f>ROUND(I984*H984,2)</f>
        <v>0</v>
      </c>
      <c r="K984" s="248"/>
      <c r="L984" s="43"/>
      <c r="M984" s="249" t="s">
        <v>1</v>
      </c>
      <c r="N984" s="250" t="s">
        <v>41</v>
      </c>
      <c r="O984" s="93"/>
      <c r="P984" s="251">
        <f>O984*H984</f>
        <v>0</v>
      </c>
      <c r="Q984" s="251">
        <v>0</v>
      </c>
      <c r="R984" s="251">
        <f>Q984*H984</f>
        <v>0</v>
      </c>
      <c r="S984" s="251">
        <v>0.0022000000000000001</v>
      </c>
      <c r="T984" s="252">
        <f>S984*H984</f>
        <v>0.0033</v>
      </c>
      <c r="U984" s="40"/>
      <c r="V984" s="40"/>
      <c r="W984" s="40"/>
      <c r="X984" s="40"/>
      <c r="Y984" s="40"/>
      <c r="Z984" s="40"/>
      <c r="AA984" s="40"/>
      <c r="AB984" s="40"/>
      <c r="AC984" s="40"/>
      <c r="AD984" s="40"/>
      <c r="AE984" s="40"/>
      <c r="AR984" s="253" t="s">
        <v>324</v>
      </c>
      <c r="AT984" s="253" t="s">
        <v>163</v>
      </c>
      <c r="AU984" s="253" t="s">
        <v>137</v>
      </c>
      <c r="AY984" s="17" t="s">
        <v>159</v>
      </c>
      <c r="BE984" s="141">
        <f>IF(N984="základní",J984,0)</f>
        <v>0</v>
      </c>
      <c r="BF984" s="141">
        <f>IF(N984="snížená",J984,0)</f>
        <v>0</v>
      </c>
      <c r="BG984" s="141">
        <f>IF(N984="zákl. přenesená",J984,0)</f>
        <v>0</v>
      </c>
      <c r="BH984" s="141">
        <f>IF(N984="sníž. přenesená",J984,0)</f>
        <v>0</v>
      </c>
      <c r="BI984" s="141">
        <f>IF(N984="nulová",J984,0)</f>
        <v>0</v>
      </c>
      <c r="BJ984" s="17" t="s">
        <v>137</v>
      </c>
      <c r="BK984" s="141">
        <f>ROUND(I984*H984,2)</f>
        <v>0</v>
      </c>
      <c r="BL984" s="17" t="s">
        <v>324</v>
      </c>
      <c r="BM984" s="253" t="s">
        <v>1189</v>
      </c>
    </row>
    <row r="985" s="13" customFormat="1">
      <c r="A985" s="13"/>
      <c r="B985" s="254"/>
      <c r="C985" s="255"/>
      <c r="D985" s="256" t="s">
        <v>169</v>
      </c>
      <c r="E985" s="257" t="s">
        <v>1</v>
      </c>
      <c r="F985" s="258" t="s">
        <v>176</v>
      </c>
      <c r="G985" s="255"/>
      <c r="H985" s="257" t="s">
        <v>1</v>
      </c>
      <c r="I985" s="259"/>
      <c r="J985" s="255"/>
      <c r="K985" s="255"/>
      <c r="L985" s="260"/>
      <c r="M985" s="261"/>
      <c r="N985" s="262"/>
      <c r="O985" s="262"/>
      <c r="P985" s="262"/>
      <c r="Q985" s="262"/>
      <c r="R985" s="262"/>
      <c r="S985" s="262"/>
      <c r="T985" s="263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64" t="s">
        <v>169</v>
      </c>
      <c r="AU985" s="264" t="s">
        <v>137</v>
      </c>
      <c r="AV985" s="13" t="s">
        <v>82</v>
      </c>
      <c r="AW985" s="13" t="s">
        <v>30</v>
      </c>
      <c r="AX985" s="13" t="s">
        <v>75</v>
      </c>
      <c r="AY985" s="264" t="s">
        <v>159</v>
      </c>
    </row>
    <row r="986" s="14" customFormat="1">
      <c r="A986" s="14"/>
      <c r="B986" s="265"/>
      <c r="C986" s="266"/>
      <c r="D986" s="256" t="s">
        <v>169</v>
      </c>
      <c r="E986" s="267" t="s">
        <v>1</v>
      </c>
      <c r="F986" s="268" t="s">
        <v>352</v>
      </c>
      <c r="G986" s="266"/>
      <c r="H986" s="269">
        <v>1.5</v>
      </c>
      <c r="I986" s="270"/>
      <c r="J986" s="266"/>
      <c r="K986" s="266"/>
      <c r="L986" s="271"/>
      <c r="M986" s="272"/>
      <c r="N986" s="273"/>
      <c r="O986" s="273"/>
      <c r="P986" s="273"/>
      <c r="Q986" s="273"/>
      <c r="R986" s="273"/>
      <c r="S986" s="273"/>
      <c r="T986" s="274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75" t="s">
        <v>169</v>
      </c>
      <c r="AU986" s="275" t="s">
        <v>137</v>
      </c>
      <c r="AV986" s="14" t="s">
        <v>137</v>
      </c>
      <c r="AW986" s="14" t="s">
        <v>30</v>
      </c>
      <c r="AX986" s="14" t="s">
        <v>82</v>
      </c>
      <c r="AY986" s="275" t="s">
        <v>159</v>
      </c>
    </row>
    <row r="987" s="2" customFormat="1" ht="21.75" customHeight="1">
      <c r="A987" s="40"/>
      <c r="B987" s="41"/>
      <c r="C987" s="241" t="s">
        <v>1190</v>
      </c>
      <c r="D987" s="241" t="s">
        <v>163</v>
      </c>
      <c r="E987" s="242" t="s">
        <v>1191</v>
      </c>
      <c r="F987" s="243" t="s">
        <v>1192</v>
      </c>
      <c r="G987" s="244" t="s">
        <v>396</v>
      </c>
      <c r="H987" s="245">
        <v>0.0050000000000000001</v>
      </c>
      <c r="I987" s="246"/>
      <c r="J987" s="247">
        <f>ROUND(I987*H987,2)</f>
        <v>0</v>
      </c>
      <c r="K987" s="248"/>
      <c r="L987" s="43"/>
      <c r="M987" s="249" t="s">
        <v>1</v>
      </c>
      <c r="N987" s="250" t="s">
        <v>41</v>
      </c>
      <c r="O987" s="93"/>
      <c r="P987" s="251">
        <f>O987*H987</f>
        <v>0</v>
      </c>
      <c r="Q987" s="251">
        <v>0</v>
      </c>
      <c r="R987" s="251">
        <f>Q987*H987</f>
        <v>0</v>
      </c>
      <c r="S987" s="251">
        <v>0</v>
      </c>
      <c r="T987" s="252">
        <f>S987*H987</f>
        <v>0</v>
      </c>
      <c r="U987" s="40"/>
      <c r="V987" s="40"/>
      <c r="W987" s="40"/>
      <c r="X987" s="40"/>
      <c r="Y987" s="40"/>
      <c r="Z987" s="40"/>
      <c r="AA987" s="40"/>
      <c r="AB987" s="40"/>
      <c r="AC987" s="40"/>
      <c r="AD987" s="40"/>
      <c r="AE987" s="40"/>
      <c r="AR987" s="253" t="s">
        <v>324</v>
      </c>
      <c r="AT987" s="253" t="s">
        <v>163</v>
      </c>
      <c r="AU987" s="253" t="s">
        <v>137</v>
      </c>
      <c r="AY987" s="17" t="s">
        <v>159</v>
      </c>
      <c r="BE987" s="141">
        <f>IF(N987="základní",J987,0)</f>
        <v>0</v>
      </c>
      <c r="BF987" s="141">
        <f>IF(N987="snížená",J987,0)</f>
        <v>0</v>
      </c>
      <c r="BG987" s="141">
        <f>IF(N987="zákl. přenesená",J987,0)</f>
        <v>0</v>
      </c>
      <c r="BH987" s="141">
        <f>IF(N987="sníž. přenesená",J987,0)</f>
        <v>0</v>
      </c>
      <c r="BI987" s="141">
        <f>IF(N987="nulová",J987,0)</f>
        <v>0</v>
      </c>
      <c r="BJ987" s="17" t="s">
        <v>137</v>
      </c>
      <c r="BK987" s="141">
        <f>ROUND(I987*H987,2)</f>
        <v>0</v>
      </c>
      <c r="BL987" s="17" t="s">
        <v>324</v>
      </c>
      <c r="BM987" s="253" t="s">
        <v>1193</v>
      </c>
    </row>
    <row r="988" s="2" customFormat="1" ht="21.75" customHeight="1">
      <c r="A988" s="40"/>
      <c r="B988" s="41"/>
      <c r="C988" s="241" t="s">
        <v>1194</v>
      </c>
      <c r="D988" s="241" t="s">
        <v>163</v>
      </c>
      <c r="E988" s="242" t="s">
        <v>1195</v>
      </c>
      <c r="F988" s="243" t="s">
        <v>1196</v>
      </c>
      <c r="G988" s="244" t="s">
        <v>396</v>
      </c>
      <c r="H988" s="245">
        <v>0.0050000000000000001</v>
      </c>
      <c r="I988" s="246"/>
      <c r="J988" s="247">
        <f>ROUND(I988*H988,2)</f>
        <v>0</v>
      </c>
      <c r="K988" s="248"/>
      <c r="L988" s="43"/>
      <c r="M988" s="249" t="s">
        <v>1</v>
      </c>
      <c r="N988" s="250" t="s">
        <v>41</v>
      </c>
      <c r="O988" s="93"/>
      <c r="P988" s="251">
        <f>O988*H988</f>
        <v>0</v>
      </c>
      <c r="Q988" s="251">
        <v>0</v>
      </c>
      <c r="R988" s="251">
        <f>Q988*H988</f>
        <v>0</v>
      </c>
      <c r="S988" s="251">
        <v>0</v>
      </c>
      <c r="T988" s="252">
        <f>S988*H988</f>
        <v>0</v>
      </c>
      <c r="U988" s="40"/>
      <c r="V988" s="40"/>
      <c r="W988" s="40"/>
      <c r="X988" s="40"/>
      <c r="Y988" s="40"/>
      <c r="Z988" s="40"/>
      <c r="AA988" s="40"/>
      <c r="AB988" s="40"/>
      <c r="AC988" s="40"/>
      <c r="AD988" s="40"/>
      <c r="AE988" s="40"/>
      <c r="AR988" s="253" t="s">
        <v>324</v>
      </c>
      <c r="AT988" s="253" t="s">
        <v>163</v>
      </c>
      <c r="AU988" s="253" t="s">
        <v>137</v>
      </c>
      <c r="AY988" s="17" t="s">
        <v>159</v>
      </c>
      <c r="BE988" s="141">
        <f>IF(N988="základní",J988,0)</f>
        <v>0</v>
      </c>
      <c r="BF988" s="141">
        <f>IF(N988="snížená",J988,0)</f>
        <v>0</v>
      </c>
      <c r="BG988" s="141">
        <f>IF(N988="zákl. přenesená",J988,0)</f>
        <v>0</v>
      </c>
      <c r="BH988" s="141">
        <f>IF(N988="sníž. přenesená",J988,0)</f>
        <v>0</v>
      </c>
      <c r="BI988" s="141">
        <f>IF(N988="nulová",J988,0)</f>
        <v>0</v>
      </c>
      <c r="BJ988" s="17" t="s">
        <v>137</v>
      </c>
      <c r="BK988" s="141">
        <f>ROUND(I988*H988,2)</f>
        <v>0</v>
      </c>
      <c r="BL988" s="17" t="s">
        <v>324</v>
      </c>
      <c r="BM988" s="253" t="s">
        <v>1197</v>
      </c>
    </row>
    <row r="989" s="2" customFormat="1" ht="21.75" customHeight="1">
      <c r="A989" s="40"/>
      <c r="B989" s="41"/>
      <c r="C989" s="241" t="s">
        <v>1198</v>
      </c>
      <c r="D989" s="241" t="s">
        <v>163</v>
      </c>
      <c r="E989" s="242" t="s">
        <v>1199</v>
      </c>
      <c r="F989" s="243" t="s">
        <v>1200</v>
      </c>
      <c r="G989" s="244" t="s">
        <v>396</v>
      </c>
      <c r="H989" s="245">
        <v>0.0050000000000000001</v>
      </c>
      <c r="I989" s="246"/>
      <c r="J989" s="247">
        <f>ROUND(I989*H989,2)</f>
        <v>0</v>
      </c>
      <c r="K989" s="248"/>
      <c r="L989" s="43"/>
      <c r="M989" s="249" t="s">
        <v>1</v>
      </c>
      <c r="N989" s="250" t="s">
        <v>41</v>
      </c>
      <c r="O989" s="93"/>
      <c r="P989" s="251">
        <f>O989*H989</f>
        <v>0</v>
      </c>
      <c r="Q989" s="251">
        <v>0</v>
      </c>
      <c r="R989" s="251">
        <f>Q989*H989</f>
        <v>0</v>
      </c>
      <c r="S989" s="251">
        <v>0</v>
      </c>
      <c r="T989" s="252">
        <f>S989*H989</f>
        <v>0</v>
      </c>
      <c r="U989" s="40"/>
      <c r="V989" s="40"/>
      <c r="W989" s="40"/>
      <c r="X989" s="40"/>
      <c r="Y989" s="40"/>
      <c r="Z989" s="40"/>
      <c r="AA989" s="40"/>
      <c r="AB989" s="40"/>
      <c r="AC989" s="40"/>
      <c r="AD989" s="40"/>
      <c r="AE989" s="40"/>
      <c r="AR989" s="253" t="s">
        <v>324</v>
      </c>
      <c r="AT989" s="253" t="s">
        <v>163</v>
      </c>
      <c r="AU989" s="253" t="s">
        <v>137</v>
      </c>
      <c r="AY989" s="17" t="s">
        <v>159</v>
      </c>
      <c r="BE989" s="141">
        <f>IF(N989="základní",J989,0)</f>
        <v>0</v>
      </c>
      <c r="BF989" s="141">
        <f>IF(N989="snížená",J989,0)</f>
        <v>0</v>
      </c>
      <c r="BG989" s="141">
        <f>IF(N989="zákl. přenesená",J989,0)</f>
        <v>0</v>
      </c>
      <c r="BH989" s="141">
        <f>IF(N989="sníž. přenesená",J989,0)</f>
        <v>0</v>
      </c>
      <c r="BI989" s="141">
        <f>IF(N989="nulová",J989,0)</f>
        <v>0</v>
      </c>
      <c r="BJ989" s="17" t="s">
        <v>137</v>
      </c>
      <c r="BK989" s="141">
        <f>ROUND(I989*H989,2)</f>
        <v>0</v>
      </c>
      <c r="BL989" s="17" t="s">
        <v>324</v>
      </c>
      <c r="BM989" s="253" t="s">
        <v>1201</v>
      </c>
    </row>
    <row r="990" s="12" customFormat="1" ht="22.8" customHeight="1">
      <c r="A990" s="12"/>
      <c r="B990" s="225"/>
      <c r="C990" s="226"/>
      <c r="D990" s="227" t="s">
        <v>74</v>
      </c>
      <c r="E990" s="239" t="s">
        <v>1202</v>
      </c>
      <c r="F990" s="239" t="s">
        <v>1203</v>
      </c>
      <c r="G990" s="226"/>
      <c r="H990" s="226"/>
      <c r="I990" s="229"/>
      <c r="J990" s="240">
        <f>BK990</f>
        <v>0</v>
      </c>
      <c r="K990" s="226"/>
      <c r="L990" s="231"/>
      <c r="M990" s="232"/>
      <c r="N990" s="233"/>
      <c r="O990" s="233"/>
      <c r="P990" s="234">
        <f>SUM(P991:P1063)</f>
        <v>0</v>
      </c>
      <c r="Q990" s="233"/>
      <c r="R990" s="234">
        <f>SUM(R991:R1063)</f>
        <v>0.043770000000000003</v>
      </c>
      <c r="S990" s="233"/>
      <c r="T990" s="235">
        <f>SUM(T991:T1063)</f>
        <v>0.48140000000000005</v>
      </c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R990" s="236" t="s">
        <v>137</v>
      </c>
      <c r="AT990" s="237" t="s">
        <v>74</v>
      </c>
      <c r="AU990" s="237" t="s">
        <v>82</v>
      </c>
      <c r="AY990" s="236" t="s">
        <v>159</v>
      </c>
      <c r="BK990" s="238">
        <f>SUM(BK991:BK1063)</f>
        <v>0</v>
      </c>
    </row>
    <row r="991" s="2" customFormat="1" ht="21.75" customHeight="1">
      <c r="A991" s="40"/>
      <c r="B991" s="41"/>
      <c r="C991" s="241" t="s">
        <v>1204</v>
      </c>
      <c r="D991" s="241" t="s">
        <v>163</v>
      </c>
      <c r="E991" s="242" t="s">
        <v>1205</v>
      </c>
      <c r="F991" s="243" t="s">
        <v>1206</v>
      </c>
      <c r="G991" s="244" t="s">
        <v>267</v>
      </c>
      <c r="H991" s="245">
        <v>2</v>
      </c>
      <c r="I991" s="246"/>
      <c r="J991" s="247">
        <f>ROUND(I991*H991,2)</f>
        <v>0</v>
      </c>
      <c r="K991" s="248"/>
      <c r="L991" s="43"/>
      <c r="M991" s="249" t="s">
        <v>1</v>
      </c>
      <c r="N991" s="250" t="s">
        <v>41</v>
      </c>
      <c r="O991" s="93"/>
      <c r="P991" s="251">
        <f>O991*H991</f>
        <v>0</v>
      </c>
      <c r="Q991" s="251">
        <v>0</v>
      </c>
      <c r="R991" s="251">
        <f>Q991*H991</f>
        <v>0</v>
      </c>
      <c r="S991" s="251">
        <v>0</v>
      </c>
      <c r="T991" s="252">
        <f>S991*H991</f>
        <v>0</v>
      </c>
      <c r="U991" s="40"/>
      <c r="V991" s="40"/>
      <c r="W991" s="40"/>
      <c r="X991" s="40"/>
      <c r="Y991" s="40"/>
      <c r="Z991" s="40"/>
      <c r="AA991" s="40"/>
      <c r="AB991" s="40"/>
      <c r="AC991" s="40"/>
      <c r="AD991" s="40"/>
      <c r="AE991" s="40"/>
      <c r="AR991" s="253" t="s">
        <v>324</v>
      </c>
      <c r="AT991" s="253" t="s">
        <v>163</v>
      </c>
      <c r="AU991" s="253" t="s">
        <v>137</v>
      </c>
      <c r="AY991" s="17" t="s">
        <v>159</v>
      </c>
      <c r="BE991" s="141">
        <f>IF(N991="základní",J991,0)</f>
        <v>0</v>
      </c>
      <c r="BF991" s="141">
        <f>IF(N991="snížená",J991,0)</f>
        <v>0</v>
      </c>
      <c r="BG991" s="141">
        <f>IF(N991="zákl. přenesená",J991,0)</f>
        <v>0</v>
      </c>
      <c r="BH991" s="141">
        <f>IF(N991="sníž. přenesená",J991,0)</f>
        <v>0</v>
      </c>
      <c r="BI991" s="141">
        <f>IF(N991="nulová",J991,0)</f>
        <v>0</v>
      </c>
      <c r="BJ991" s="17" t="s">
        <v>137</v>
      </c>
      <c r="BK991" s="141">
        <f>ROUND(I991*H991,2)</f>
        <v>0</v>
      </c>
      <c r="BL991" s="17" t="s">
        <v>324</v>
      </c>
      <c r="BM991" s="253" t="s">
        <v>1207</v>
      </c>
    </row>
    <row r="992" s="13" customFormat="1">
      <c r="A992" s="13"/>
      <c r="B992" s="254"/>
      <c r="C992" s="255"/>
      <c r="D992" s="256" t="s">
        <v>169</v>
      </c>
      <c r="E992" s="257" t="s">
        <v>1</v>
      </c>
      <c r="F992" s="258" t="s">
        <v>1208</v>
      </c>
      <c r="G992" s="255"/>
      <c r="H992" s="257" t="s">
        <v>1</v>
      </c>
      <c r="I992" s="259"/>
      <c r="J992" s="255"/>
      <c r="K992" s="255"/>
      <c r="L992" s="260"/>
      <c r="M992" s="261"/>
      <c r="N992" s="262"/>
      <c r="O992" s="262"/>
      <c r="P992" s="262"/>
      <c r="Q992" s="262"/>
      <c r="R992" s="262"/>
      <c r="S992" s="262"/>
      <c r="T992" s="263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64" t="s">
        <v>169</v>
      </c>
      <c r="AU992" s="264" t="s">
        <v>137</v>
      </c>
      <c r="AV992" s="13" t="s">
        <v>82</v>
      </c>
      <c r="AW992" s="13" t="s">
        <v>30</v>
      </c>
      <c r="AX992" s="13" t="s">
        <v>75</v>
      </c>
      <c r="AY992" s="264" t="s">
        <v>159</v>
      </c>
    </row>
    <row r="993" s="14" customFormat="1">
      <c r="A993" s="14"/>
      <c r="B993" s="265"/>
      <c r="C993" s="266"/>
      <c r="D993" s="256" t="s">
        <v>169</v>
      </c>
      <c r="E993" s="267" t="s">
        <v>1</v>
      </c>
      <c r="F993" s="268" t="s">
        <v>137</v>
      </c>
      <c r="G993" s="266"/>
      <c r="H993" s="269">
        <v>2</v>
      </c>
      <c r="I993" s="270"/>
      <c r="J993" s="266"/>
      <c r="K993" s="266"/>
      <c r="L993" s="271"/>
      <c r="M993" s="272"/>
      <c r="N993" s="273"/>
      <c r="O993" s="273"/>
      <c r="P993" s="273"/>
      <c r="Q993" s="273"/>
      <c r="R993" s="273"/>
      <c r="S993" s="273"/>
      <c r="T993" s="274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75" t="s">
        <v>169</v>
      </c>
      <c r="AU993" s="275" t="s">
        <v>137</v>
      </c>
      <c r="AV993" s="14" t="s">
        <v>137</v>
      </c>
      <c r="AW993" s="14" t="s">
        <v>30</v>
      </c>
      <c r="AX993" s="14" t="s">
        <v>75</v>
      </c>
      <c r="AY993" s="275" t="s">
        <v>159</v>
      </c>
    </row>
    <row r="994" s="15" customFormat="1">
      <c r="A994" s="15"/>
      <c r="B994" s="276"/>
      <c r="C994" s="277"/>
      <c r="D994" s="256" t="s">
        <v>169</v>
      </c>
      <c r="E994" s="278" t="s">
        <v>1</v>
      </c>
      <c r="F994" s="279" t="s">
        <v>187</v>
      </c>
      <c r="G994" s="277"/>
      <c r="H994" s="280">
        <v>2</v>
      </c>
      <c r="I994" s="281"/>
      <c r="J994" s="277"/>
      <c r="K994" s="277"/>
      <c r="L994" s="282"/>
      <c r="M994" s="283"/>
      <c r="N994" s="284"/>
      <c r="O994" s="284"/>
      <c r="P994" s="284"/>
      <c r="Q994" s="284"/>
      <c r="R994" s="284"/>
      <c r="S994" s="284"/>
      <c r="T994" s="285"/>
      <c r="U994" s="15"/>
      <c r="V994" s="15"/>
      <c r="W994" s="15"/>
      <c r="X994" s="15"/>
      <c r="Y994" s="15"/>
      <c r="Z994" s="15"/>
      <c r="AA994" s="15"/>
      <c r="AB994" s="15"/>
      <c r="AC994" s="15"/>
      <c r="AD994" s="15"/>
      <c r="AE994" s="15"/>
      <c r="AT994" s="286" t="s">
        <v>169</v>
      </c>
      <c r="AU994" s="286" t="s">
        <v>137</v>
      </c>
      <c r="AV994" s="15" t="s">
        <v>167</v>
      </c>
      <c r="AW994" s="15" t="s">
        <v>30</v>
      </c>
      <c r="AX994" s="15" t="s">
        <v>82</v>
      </c>
      <c r="AY994" s="286" t="s">
        <v>159</v>
      </c>
    </row>
    <row r="995" s="2" customFormat="1" ht="21.75" customHeight="1">
      <c r="A995" s="40"/>
      <c r="B995" s="41"/>
      <c r="C995" s="287" t="s">
        <v>1209</v>
      </c>
      <c r="D995" s="287" t="s">
        <v>291</v>
      </c>
      <c r="E995" s="288" t="s">
        <v>1210</v>
      </c>
      <c r="F995" s="289" t="s">
        <v>1211</v>
      </c>
      <c r="G995" s="290" t="s">
        <v>267</v>
      </c>
      <c r="H995" s="291">
        <v>2</v>
      </c>
      <c r="I995" s="292"/>
      <c r="J995" s="293">
        <f>ROUND(I995*H995,2)</f>
        <v>0</v>
      </c>
      <c r="K995" s="294"/>
      <c r="L995" s="295"/>
      <c r="M995" s="296" t="s">
        <v>1</v>
      </c>
      <c r="N995" s="297" t="s">
        <v>41</v>
      </c>
      <c r="O995" s="93"/>
      <c r="P995" s="251">
        <f>O995*H995</f>
        <v>0</v>
      </c>
      <c r="Q995" s="251">
        <v>0.014500000000000001</v>
      </c>
      <c r="R995" s="251">
        <f>Q995*H995</f>
        <v>0.029000000000000001</v>
      </c>
      <c r="S995" s="251">
        <v>0</v>
      </c>
      <c r="T995" s="252">
        <f>S995*H995</f>
        <v>0</v>
      </c>
      <c r="U995" s="40"/>
      <c r="V995" s="40"/>
      <c r="W995" s="40"/>
      <c r="X995" s="40"/>
      <c r="Y995" s="40"/>
      <c r="Z995" s="40"/>
      <c r="AA995" s="40"/>
      <c r="AB995" s="40"/>
      <c r="AC995" s="40"/>
      <c r="AD995" s="40"/>
      <c r="AE995" s="40"/>
      <c r="AR995" s="253" t="s">
        <v>620</v>
      </c>
      <c r="AT995" s="253" t="s">
        <v>291</v>
      </c>
      <c r="AU995" s="253" t="s">
        <v>137</v>
      </c>
      <c r="AY995" s="17" t="s">
        <v>159</v>
      </c>
      <c r="BE995" s="141">
        <f>IF(N995="základní",J995,0)</f>
        <v>0</v>
      </c>
      <c r="BF995" s="141">
        <f>IF(N995="snížená",J995,0)</f>
        <v>0</v>
      </c>
      <c r="BG995" s="141">
        <f>IF(N995="zákl. přenesená",J995,0)</f>
        <v>0</v>
      </c>
      <c r="BH995" s="141">
        <f>IF(N995="sníž. přenesená",J995,0)</f>
        <v>0</v>
      </c>
      <c r="BI995" s="141">
        <f>IF(N995="nulová",J995,0)</f>
        <v>0</v>
      </c>
      <c r="BJ995" s="17" t="s">
        <v>137</v>
      </c>
      <c r="BK995" s="141">
        <f>ROUND(I995*H995,2)</f>
        <v>0</v>
      </c>
      <c r="BL995" s="17" t="s">
        <v>324</v>
      </c>
      <c r="BM995" s="253" t="s">
        <v>1212</v>
      </c>
    </row>
    <row r="996" s="13" customFormat="1">
      <c r="A996" s="13"/>
      <c r="B996" s="254"/>
      <c r="C996" s="255"/>
      <c r="D996" s="256" t="s">
        <v>169</v>
      </c>
      <c r="E996" s="257" t="s">
        <v>1</v>
      </c>
      <c r="F996" s="258" t="s">
        <v>203</v>
      </c>
      <c r="G996" s="255"/>
      <c r="H996" s="257" t="s">
        <v>1</v>
      </c>
      <c r="I996" s="259"/>
      <c r="J996" s="255"/>
      <c r="K996" s="255"/>
      <c r="L996" s="260"/>
      <c r="M996" s="261"/>
      <c r="N996" s="262"/>
      <c r="O996" s="262"/>
      <c r="P996" s="262"/>
      <c r="Q996" s="262"/>
      <c r="R996" s="262"/>
      <c r="S996" s="262"/>
      <c r="T996" s="263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64" t="s">
        <v>169</v>
      </c>
      <c r="AU996" s="264" t="s">
        <v>137</v>
      </c>
      <c r="AV996" s="13" t="s">
        <v>82</v>
      </c>
      <c r="AW996" s="13" t="s">
        <v>30</v>
      </c>
      <c r="AX996" s="13" t="s">
        <v>75</v>
      </c>
      <c r="AY996" s="264" t="s">
        <v>159</v>
      </c>
    </row>
    <row r="997" s="14" customFormat="1">
      <c r="A997" s="14"/>
      <c r="B997" s="265"/>
      <c r="C997" s="266"/>
      <c r="D997" s="256" t="s">
        <v>169</v>
      </c>
      <c r="E997" s="267" t="s">
        <v>1</v>
      </c>
      <c r="F997" s="268" t="s">
        <v>82</v>
      </c>
      <c r="G997" s="266"/>
      <c r="H997" s="269">
        <v>1</v>
      </c>
      <c r="I997" s="270"/>
      <c r="J997" s="266"/>
      <c r="K997" s="266"/>
      <c r="L997" s="271"/>
      <c r="M997" s="272"/>
      <c r="N997" s="273"/>
      <c r="O997" s="273"/>
      <c r="P997" s="273"/>
      <c r="Q997" s="273"/>
      <c r="R997" s="273"/>
      <c r="S997" s="273"/>
      <c r="T997" s="274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75" t="s">
        <v>169</v>
      </c>
      <c r="AU997" s="275" t="s">
        <v>137</v>
      </c>
      <c r="AV997" s="14" t="s">
        <v>137</v>
      </c>
      <c r="AW997" s="14" t="s">
        <v>30</v>
      </c>
      <c r="AX997" s="14" t="s">
        <v>75</v>
      </c>
      <c r="AY997" s="275" t="s">
        <v>159</v>
      </c>
    </row>
    <row r="998" s="13" customFormat="1">
      <c r="A998" s="13"/>
      <c r="B998" s="254"/>
      <c r="C998" s="255"/>
      <c r="D998" s="256" t="s">
        <v>169</v>
      </c>
      <c r="E998" s="257" t="s">
        <v>1</v>
      </c>
      <c r="F998" s="258" t="s">
        <v>205</v>
      </c>
      <c r="G998" s="255"/>
      <c r="H998" s="257" t="s">
        <v>1</v>
      </c>
      <c r="I998" s="259"/>
      <c r="J998" s="255"/>
      <c r="K998" s="255"/>
      <c r="L998" s="260"/>
      <c r="M998" s="261"/>
      <c r="N998" s="262"/>
      <c r="O998" s="262"/>
      <c r="P998" s="262"/>
      <c r="Q998" s="262"/>
      <c r="R998" s="262"/>
      <c r="S998" s="262"/>
      <c r="T998" s="263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64" t="s">
        <v>169</v>
      </c>
      <c r="AU998" s="264" t="s">
        <v>137</v>
      </c>
      <c r="AV998" s="13" t="s">
        <v>82</v>
      </c>
      <c r="AW998" s="13" t="s">
        <v>30</v>
      </c>
      <c r="AX998" s="13" t="s">
        <v>75</v>
      </c>
      <c r="AY998" s="264" t="s">
        <v>159</v>
      </c>
    </row>
    <row r="999" s="14" customFormat="1">
      <c r="A999" s="14"/>
      <c r="B999" s="265"/>
      <c r="C999" s="266"/>
      <c r="D999" s="256" t="s">
        <v>169</v>
      </c>
      <c r="E999" s="267" t="s">
        <v>1</v>
      </c>
      <c r="F999" s="268" t="s">
        <v>82</v>
      </c>
      <c r="G999" s="266"/>
      <c r="H999" s="269">
        <v>1</v>
      </c>
      <c r="I999" s="270"/>
      <c r="J999" s="266"/>
      <c r="K999" s="266"/>
      <c r="L999" s="271"/>
      <c r="M999" s="272"/>
      <c r="N999" s="273"/>
      <c r="O999" s="273"/>
      <c r="P999" s="273"/>
      <c r="Q999" s="273"/>
      <c r="R999" s="273"/>
      <c r="S999" s="273"/>
      <c r="T999" s="274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75" t="s">
        <v>169</v>
      </c>
      <c r="AU999" s="275" t="s">
        <v>137</v>
      </c>
      <c r="AV999" s="14" t="s">
        <v>137</v>
      </c>
      <c r="AW999" s="14" t="s">
        <v>30</v>
      </c>
      <c r="AX999" s="14" t="s">
        <v>75</v>
      </c>
      <c r="AY999" s="275" t="s">
        <v>159</v>
      </c>
    </row>
    <row r="1000" s="15" customFormat="1">
      <c r="A1000" s="15"/>
      <c r="B1000" s="276"/>
      <c r="C1000" s="277"/>
      <c r="D1000" s="256" t="s">
        <v>169</v>
      </c>
      <c r="E1000" s="278" t="s">
        <v>1</v>
      </c>
      <c r="F1000" s="279" t="s">
        <v>187</v>
      </c>
      <c r="G1000" s="277"/>
      <c r="H1000" s="280">
        <v>2</v>
      </c>
      <c r="I1000" s="281"/>
      <c r="J1000" s="277"/>
      <c r="K1000" s="277"/>
      <c r="L1000" s="282"/>
      <c r="M1000" s="283"/>
      <c r="N1000" s="284"/>
      <c r="O1000" s="284"/>
      <c r="P1000" s="284"/>
      <c r="Q1000" s="284"/>
      <c r="R1000" s="284"/>
      <c r="S1000" s="284"/>
      <c r="T1000" s="285"/>
      <c r="U1000" s="15"/>
      <c r="V1000" s="15"/>
      <c r="W1000" s="15"/>
      <c r="X1000" s="15"/>
      <c r="Y1000" s="15"/>
      <c r="Z1000" s="15"/>
      <c r="AA1000" s="15"/>
      <c r="AB1000" s="15"/>
      <c r="AC1000" s="15"/>
      <c r="AD1000" s="15"/>
      <c r="AE1000" s="15"/>
      <c r="AT1000" s="286" t="s">
        <v>169</v>
      </c>
      <c r="AU1000" s="286" t="s">
        <v>137</v>
      </c>
      <c r="AV1000" s="15" t="s">
        <v>167</v>
      </c>
      <c r="AW1000" s="15" t="s">
        <v>30</v>
      </c>
      <c r="AX1000" s="15" t="s">
        <v>82</v>
      </c>
      <c r="AY1000" s="286" t="s">
        <v>159</v>
      </c>
    </row>
    <row r="1001" s="2" customFormat="1" ht="21.75" customHeight="1">
      <c r="A1001" s="40"/>
      <c r="B1001" s="41"/>
      <c r="C1001" s="241" t="s">
        <v>1213</v>
      </c>
      <c r="D1001" s="241" t="s">
        <v>163</v>
      </c>
      <c r="E1001" s="242" t="s">
        <v>1214</v>
      </c>
      <c r="F1001" s="243" t="s">
        <v>1215</v>
      </c>
      <c r="G1001" s="244" t="s">
        <v>267</v>
      </c>
      <c r="H1001" s="245">
        <v>6</v>
      </c>
      <c r="I1001" s="246"/>
      <c r="J1001" s="247">
        <f>ROUND(I1001*H1001,2)</f>
        <v>0</v>
      </c>
      <c r="K1001" s="248"/>
      <c r="L1001" s="43"/>
      <c r="M1001" s="249" t="s">
        <v>1</v>
      </c>
      <c r="N1001" s="250" t="s">
        <v>41</v>
      </c>
      <c r="O1001" s="93"/>
      <c r="P1001" s="251">
        <f>O1001*H1001</f>
        <v>0</v>
      </c>
      <c r="Q1001" s="251">
        <v>0</v>
      </c>
      <c r="R1001" s="251">
        <f>Q1001*H1001</f>
        <v>0</v>
      </c>
      <c r="S1001" s="251">
        <v>0</v>
      </c>
      <c r="T1001" s="252">
        <f>S1001*H1001</f>
        <v>0</v>
      </c>
      <c r="U1001" s="40"/>
      <c r="V1001" s="40"/>
      <c r="W1001" s="40"/>
      <c r="X1001" s="40"/>
      <c r="Y1001" s="40"/>
      <c r="Z1001" s="40"/>
      <c r="AA1001" s="40"/>
      <c r="AB1001" s="40"/>
      <c r="AC1001" s="40"/>
      <c r="AD1001" s="40"/>
      <c r="AE1001" s="40"/>
      <c r="AR1001" s="253" t="s">
        <v>324</v>
      </c>
      <c r="AT1001" s="253" t="s">
        <v>163</v>
      </c>
      <c r="AU1001" s="253" t="s">
        <v>137</v>
      </c>
      <c r="AY1001" s="17" t="s">
        <v>159</v>
      </c>
      <c r="BE1001" s="141">
        <f>IF(N1001="základní",J1001,0)</f>
        <v>0</v>
      </c>
      <c r="BF1001" s="141">
        <f>IF(N1001="snížená",J1001,0)</f>
        <v>0</v>
      </c>
      <c r="BG1001" s="141">
        <f>IF(N1001="zákl. přenesená",J1001,0)</f>
        <v>0</v>
      </c>
      <c r="BH1001" s="141">
        <f>IF(N1001="sníž. přenesená",J1001,0)</f>
        <v>0</v>
      </c>
      <c r="BI1001" s="141">
        <f>IF(N1001="nulová",J1001,0)</f>
        <v>0</v>
      </c>
      <c r="BJ1001" s="17" t="s">
        <v>137</v>
      </c>
      <c r="BK1001" s="141">
        <f>ROUND(I1001*H1001,2)</f>
        <v>0</v>
      </c>
      <c r="BL1001" s="17" t="s">
        <v>324</v>
      </c>
      <c r="BM1001" s="253" t="s">
        <v>1216</v>
      </c>
    </row>
    <row r="1002" s="13" customFormat="1">
      <c r="A1002" s="13"/>
      <c r="B1002" s="254"/>
      <c r="C1002" s="255"/>
      <c r="D1002" s="256" t="s">
        <v>169</v>
      </c>
      <c r="E1002" s="257" t="s">
        <v>1</v>
      </c>
      <c r="F1002" s="258" t="s">
        <v>1217</v>
      </c>
      <c r="G1002" s="255"/>
      <c r="H1002" s="257" t="s">
        <v>1</v>
      </c>
      <c r="I1002" s="259"/>
      <c r="J1002" s="255"/>
      <c r="K1002" s="255"/>
      <c r="L1002" s="260"/>
      <c r="M1002" s="261"/>
      <c r="N1002" s="262"/>
      <c r="O1002" s="262"/>
      <c r="P1002" s="262"/>
      <c r="Q1002" s="262"/>
      <c r="R1002" s="262"/>
      <c r="S1002" s="262"/>
      <c r="T1002" s="263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64" t="s">
        <v>169</v>
      </c>
      <c r="AU1002" s="264" t="s">
        <v>137</v>
      </c>
      <c r="AV1002" s="13" t="s">
        <v>82</v>
      </c>
      <c r="AW1002" s="13" t="s">
        <v>30</v>
      </c>
      <c r="AX1002" s="13" t="s">
        <v>75</v>
      </c>
      <c r="AY1002" s="264" t="s">
        <v>159</v>
      </c>
    </row>
    <row r="1003" s="14" customFormat="1">
      <c r="A1003" s="14"/>
      <c r="B1003" s="265"/>
      <c r="C1003" s="266"/>
      <c r="D1003" s="256" t="s">
        <v>169</v>
      </c>
      <c r="E1003" s="267" t="s">
        <v>1</v>
      </c>
      <c r="F1003" s="268" t="s">
        <v>1218</v>
      </c>
      <c r="G1003" s="266"/>
      <c r="H1003" s="269">
        <v>6</v>
      </c>
      <c r="I1003" s="270"/>
      <c r="J1003" s="266"/>
      <c r="K1003" s="266"/>
      <c r="L1003" s="271"/>
      <c r="M1003" s="272"/>
      <c r="N1003" s="273"/>
      <c r="O1003" s="273"/>
      <c r="P1003" s="273"/>
      <c r="Q1003" s="273"/>
      <c r="R1003" s="273"/>
      <c r="S1003" s="273"/>
      <c r="T1003" s="274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75" t="s">
        <v>169</v>
      </c>
      <c r="AU1003" s="275" t="s">
        <v>137</v>
      </c>
      <c r="AV1003" s="14" t="s">
        <v>137</v>
      </c>
      <c r="AW1003" s="14" t="s">
        <v>30</v>
      </c>
      <c r="AX1003" s="14" t="s">
        <v>82</v>
      </c>
      <c r="AY1003" s="275" t="s">
        <v>159</v>
      </c>
    </row>
    <row r="1004" s="2" customFormat="1" ht="16.5" customHeight="1">
      <c r="A1004" s="40"/>
      <c r="B1004" s="41"/>
      <c r="C1004" s="287" t="s">
        <v>1219</v>
      </c>
      <c r="D1004" s="287" t="s">
        <v>291</v>
      </c>
      <c r="E1004" s="288" t="s">
        <v>1220</v>
      </c>
      <c r="F1004" s="289" t="s">
        <v>1221</v>
      </c>
      <c r="G1004" s="290" t="s">
        <v>267</v>
      </c>
      <c r="H1004" s="291">
        <v>3</v>
      </c>
      <c r="I1004" s="292"/>
      <c r="J1004" s="293">
        <f>ROUND(I1004*H1004,2)</f>
        <v>0</v>
      </c>
      <c r="K1004" s="294"/>
      <c r="L1004" s="295"/>
      <c r="M1004" s="296" t="s">
        <v>1</v>
      </c>
      <c r="N1004" s="297" t="s">
        <v>41</v>
      </c>
      <c r="O1004" s="93"/>
      <c r="P1004" s="251">
        <f>O1004*H1004</f>
        <v>0</v>
      </c>
      <c r="Q1004" s="251">
        <v>0.00080000000000000004</v>
      </c>
      <c r="R1004" s="251">
        <f>Q1004*H1004</f>
        <v>0.0024000000000000002</v>
      </c>
      <c r="S1004" s="251">
        <v>0</v>
      </c>
      <c r="T1004" s="252">
        <f>S1004*H1004</f>
        <v>0</v>
      </c>
      <c r="U1004" s="40"/>
      <c r="V1004" s="40"/>
      <c r="W1004" s="40"/>
      <c r="X1004" s="40"/>
      <c r="Y1004" s="40"/>
      <c r="Z1004" s="40"/>
      <c r="AA1004" s="40"/>
      <c r="AB1004" s="40"/>
      <c r="AC1004" s="40"/>
      <c r="AD1004" s="40"/>
      <c r="AE1004" s="40"/>
      <c r="AR1004" s="253" t="s">
        <v>620</v>
      </c>
      <c r="AT1004" s="253" t="s">
        <v>291</v>
      </c>
      <c r="AU1004" s="253" t="s">
        <v>137</v>
      </c>
      <c r="AY1004" s="17" t="s">
        <v>159</v>
      </c>
      <c r="BE1004" s="141">
        <f>IF(N1004="základní",J1004,0)</f>
        <v>0</v>
      </c>
      <c r="BF1004" s="141">
        <f>IF(N1004="snížená",J1004,0)</f>
        <v>0</v>
      </c>
      <c r="BG1004" s="141">
        <f>IF(N1004="zákl. přenesená",J1004,0)</f>
        <v>0</v>
      </c>
      <c r="BH1004" s="141">
        <f>IF(N1004="sníž. přenesená",J1004,0)</f>
        <v>0</v>
      </c>
      <c r="BI1004" s="141">
        <f>IF(N1004="nulová",J1004,0)</f>
        <v>0</v>
      </c>
      <c r="BJ1004" s="17" t="s">
        <v>137</v>
      </c>
      <c r="BK1004" s="141">
        <f>ROUND(I1004*H1004,2)</f>
        <v>0</v>
      </c>
      <c r="BL1004" s="17" t="s">
        <v>324</v>
      </c>
      <c r="BM1004" s="253" t="s">
        <v>1222</v>
      </c>
    </row>
    <row r="1005" s="13" customFormat="1">
      <c r="A1005" s="13"/>
      <c r="B1005" s="254"/>
      <c r="C1005" s="255"/>
      <c r="D1005" s="256" t="s">
        <v>169</v>
      </c>
      <c r="E1005" s="257" t="s">
        <v>1</v>
      </c>
      <c r="F1005" s="258" t="s">
        <v>1223</v>
      </c>
      <c r="G1005" s="255"/>
      <c r="H1005" s="257" t="s">
        <v>1</v>
      </c>
      <c r="I1005" s="259"/>
      <c r="J1005" s="255"/>
      <c r="K1005" s="255"/>
      <c r="L1005" s="260"/>
      <c r="M1005" s="261"/>
      <c r="N1005" s="262"/>
      <c r="O1005" s="262"/>
      <c r="P1005" s="262"/>
      <c r="Q1005" s="262"/>
      <c r="R1005" s="262"/>
      <c r="S1005" s="262"/>
      <c r="T1005" s="263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64" t="s">
        <v>169</v>
      </c>
      <c r="AU1005" s="264" t="s">
        <v>137</v>
      </c>
      <c r="AV1005" s="13" t="s">
        <v>82</v>
      </c>
      <c r="AW1005" s="13" t="s">
        <v>30</v>
      </c>
      <c r="AX1005" s="13" t="s">
        <v>75</v>
      </c>
      <c r="AY1005" s="264" t="s">
        <v>159</v>
      </c>
    </row>
    <row r="1006" s="14" customFormat="1">
      <c r="A1006" s="14"/>
      <c r="B1006" s="265"/>
      <c r="C1006" s="266"/>
      <c r="D1006" s="256" t="s">
        <v>169</v>
      </c>
      <c r="E1006" s="267" t="s">
        <v>1</v>
      </c>
      <c r="F1006" s="268" t="s">
        <v>160</v>
      </c>
      <c r="G1006" s="266"/>
      <c r="H1006" s="269">
        <v>3</v>
      </c>
      <c r="I1006" s="270"/>
      <c r="J1006" s="266"/>
      <c r="K1006" s="266"/>
      <c r="L1006" s="271"/>
      <c r="M1006" s="272"/>
      <c r="N1006" s="273"/>
      <c r="O1006" s="273"/>
      <c r="P1006" s="273"/>
      <c r="Q1006" s="273"/>
      <c r="R1006" s="273"/>
      <c r="S1006" s="273"/>
      <c r="T1006" s="274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75" t="s">
        <v>169</v>
      </c>
      <c r="AU1006" s="275" t="s">
        <v>137</v>
      </c>
      <c r="AV1006" s="14" t="s">
        <v>137</v>
      </c>
      <c r="AW1006" s="14" t="s">
        <v>30</v>
      </c>
      <c r="AX1006" s="14" t="s">
        <v>75</v>
      </c>
      <c r="AY1006" s="275" t="s">
        <v>159</v>
      </c>
    </row>
    <row r="1007" s="15" customFormat="1">
      <c r="A1007" s="15"/>
      <c r="B1007" s="276"/>
      <c r="C1007" s="277"/>
      <c r="D1007" s="256" t="s">
        <v>169</v>
      </c>
      <c r="E1007" s="278" t="s">
        <v>1</v>
      </c>
      <c r="F1007" s="279" t="s">
        <v>187</v>
      </c>
      <c r="G1007" s="277"/>
      <c r="H1007" s="280">
        <v>3</v>
      </c>
      <c r="I1007" s="281"/>
      <c r="J1007" s="277"/>
      <c r="K1007" s="277"/>
      <c r="L1007" s="282"/>
      <c r="M1007" s="283"/>
      <c r="N1007" s="284"/>
      <c r="O1007" s="284"/>
      <c r="P1007" s="284"/>
      <c r="Q1007" s="284"/>
      <c r="R1007" s="284"/>
      <c r="S1007" s="284"/>
      <c r="T1007" s="285"/>
      <c r="U1007" s="15"/>
      <c r="V1007" s="15"/>
      <c r="W1007" s="15"/>
      <c r="X1007" s="15"/>
      <c r="Y1007" s="15"/>
      <c r="Z1007" s="15"/>
      <c r="AA1007" s="15"/>
      <c r="AB1007" s="15"/>
      <c r="AC1007" s="15"/>
      <c r="AD1007" s="15"/>
      <c r="AE1007" s="15"/>
      <c r="AT1007" s="286" t="s">
        <v>169</v>
      </c>
      <c r="AU1007" s="286" t="s">
        <v>137</v>
      </c>
      <c r="AV1007" s="15" t="s">
        <v>167</v>
      </c>
      <c r="AW1007" s="15" t="s">
        <v>30</v>
      </c>
      <c r="AX1007" s="15" t="s">
        <v>82</v>
      </c>
      <c r="AY1007" s="286" t="s">
        <v>159</v>
      </c>
    </row>
    <row r="1008" s="2" customFormat="1" ht="16.5" customHeight="1">
      <c r="A1008" s="40"/>
      <c r="B1008" s="41"/>
      <c r="C1008" s="287" t="s">
        <v>1224</v>
      </c>
      <c r="D1008" s="287" t="s">
        <v>291</v>
      </c>
      <c r="E1008" s="288" t="s">
        <v>1225</v>
      </c>
      <c r="F1008" s="289" t="s">
        <v>1226</v>
      </c>
      <c r="G1008" s="290" t="s">
        <v>267</v>
      </c>
      <c r="H1008" s="291">
        <v>2</v>
      </c>
      <c r="I1008" s="292"/>
      <c r="J1008" s="293">
        <f>ROUND(I1008*H1008,2)</f>
        <v>0</v>
      </c>
      <c r="K1008" s="294"/>
      <c r="L1008" s="295"/>
      <c r="M1008" s="296" t="s">
        <v>1</v>
      </c>
      <c r="N1008" s="297" t="s">
        <v>41</v>
      </c>
      <c r="O1008" s="93"/>
      <c r="P1008" s="251">
        <f>O1008*H1008</f>
        <v>0</v>
      </c>
      <c r="Q1008" s="251">
        <v>0.00080000000000000004</v>
      </c>
      <c r="R1008" s="251">
        <f>Q1008*H1008</f>
        <v>0.0016000000000000001</v>
      </c>
      <c r="S1008" s="251">
        <v>0</v>
      </c>
      <c r="T1008" s="252">
        <f>S1008*H1008</f>
        <v>0</v>
      </c>
      <c r="U1008" s="40"/>
      <c r="V1008" s="40"/>
      <c r="W1008" s="40"/>
      <c r="X1008" s="40"/>
      <c r="Y1008" s="40"/>
      <c r="Z1008" s="40"/>
      <c r="AA1008" s="40"/>
      <c r="AB1008" s="40"/>
      <c r="AC1008" s="40"/>
      <c r="AD1008" s="40"/>
      <c r="AE1008" s="40"/>
      <c r="AR1008" s="253" t="s">
        <v>620</v>
      </c>
      <c r="AT1008" s="253" t="s">
        <v>291</v>
      </c>
      <c r="AU1008" s="253" t="s">
        <v>137</v>
      </c>
      <c r="AY1008" s="17" t="s">
        <v>159</v>
      </c>
      <c r="BE1008" s="141">
        <f>IF(N1008="základní",J1008,0)</f>
        <v>0</v>
      </c>
      <c r="BF1008" s="141">
        <f>IF(N1008="snížená",J1008,0)</f>
        <v>0</v>
      </c>
      <c r="BG1008" s="141">
        <f>IF(N1008="zákl. přenesená",J1008,0)</f>
        <v>0</v>
      </c>
      <c r="BH1008" s="141">
        <f>IF(N1008="sníž. přenesená",J1008,0)</f>
        <v>0</v>
      </c>
      <c r="BI1008" s="141">
        <f>IF(N1008="nulová",J1008,0)</f>
        <v>0</v>
      </c>
      <c r="BJ1008" s="17" t="s">
        <v>137</v>
      </c>
      <c r="BK1008" s="141">
        <f>ROUND(I1008*H1008,2)</f>
        <v>0</v>
      </c>
      <c r="BL1008" s="17" t="s">
        <v>324</v>
      </c>
      <c r="BM1008" s="253" t="s">
        <v>1227</v>
      </c>
    </row>
    <row r="1009" s="13" customFormat="1">
      <c r="A1009" s="13"/>
      <c r="B1009" s="254"/>
      <c r="C1009" s="255"/>
      <c r="D1009" s="256" t="s">
        <v>169</v>
      </c>
      <c r="E1009" s="257" t="s">
        <v>1</v>
      </c>
      <c r="F1009" s="258" t="s">
        <v>322</v>
      </c>
      <c r="G1009" s="255"/>
      <c r="H1009" s="257" t="s">
        <v>1</v>
      </c>
      <c r="I1009" s="259"/>
      <c r="J1009" s="255"/>
      <c r="K1009" s="255"/>
      <c r="L1009" s="260"/>
      <c r="M1009" s="261"/>
      <c r="N1009" s="262"/>
      <c r="O1009" s="262"/>
      <c r="P1009" s="262"/>
      <c r="Q1009" s="262"/>
      <c r="R1009" s="262"/>
      <c r="S1009" s="262"/>
      <c r="T1009" s="263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64" t="s">
        <v>169</v>
      </c>
      <c r="AU1009" s="264" t="s">
        <v>137</v>
      </c>
      <c r="AV1009" s="13" t="s">
        <v>82</v>
      </c>
      <c r="AW1009" s="13" t="s">
        <v>30</v>
      </c>
      <c r="AX1009" s="13" t="s">
        <v>75</v>
      </c>
      <c r="AY1009" s="264" t="s">
        <v>159</v>
      </c>
    </row>
    <row r="1010" s="14" customFormat="1">
      <c r="A1010" s="14"/>
      <c r="B1010" s="265"/>
      <c r="C1010" s="266"/>
      <c r="D1010" s="256" t="s">
        <v>169</v>
      </c>
      <c r="E1010" s="267" t="s">
        <v>1</v>
      </c>
      <c r="F1010" s="268" t="s">
        <v>521</v>
      </c>
      <c r="G1010" s="266"/>
      <c r="H1010" s="269">
        <v>2</v>
      </c>
      <c r="I1010" s="270"/>
      <c r="J1010" s="266"/>
      <c r="K1010" s="266"/>
      <c r="L1010" s="271"/>
      <c r="M1010" s="272"/>
      <c r="N1010" s="273"/>
      <c r="O1010" s="273"/>
      <c r="P1010" s="273"/>
      <c r="Q1010" s="273"/>
      <c r="R1010" s="273"/>
      <c r="S1010" s="273"/>
      <c r="T1010" s="274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75" t="s">
        <v>169</v>
      </c>
      <c r="AU1010" s="275" t="s">
        <v>137</v>
      </c>
      <c r="AV1010" s="14" t="s">
        <v>137</v>
      </c>
      <c r="AW1010" s="14" t="s">
        <v>30</v>
      </c>
      <c r="AX1010" s="14" t="s">
        <v>75</v>
      </c>
      <c r="AY1010" s="275" t="s">
        <v>159</v>
      </c>
    </row>
    <row r="1011" s="15" customFormat="1">
      <c r="A1011" s="15"/>
      <c r="B1011" s="276"/>
      <c r="C1011" s="277"/>
      <c r="D1011" s="256" t="s">
        <v>169</v>
      </c>
      <c r="E1011" s="278" t="s">
        <v>1</v>
      </c>
      <c r="F1011" s="279" t="s">
        <v>187</v>
      </c>
      <c r="G1011" s="277"/>
      <c r="H1011" s="280">
        <v>2</v>
      </c>
      <c r="I1011" s="281"/>
      <c r="J1011" s="277"/>
      <c r="K1011" s="277"/>
      <c r="L1011" s="282"/>
      <c r="M1011" s="283"/>
      <c r="N1011" s="284"/>
      <c r="O1011" s="284"/>
      <c r="P1011" s="284"/>
      <c r="Q1011" s="284"/>
      <c r="R1011" s="284"/>
      <c r="S1011" s="284"/>
      <c r="T1011" s="285"/>
      <c r="U1011" s="15"/>
      <c r="V1011" s="15"/>
      <c r="W1011" s="15"/>
      <c r="X1011" s="15"/>
      <c r="Y1011" s="15"/>
      <c r="Z1011" s="15"/>
      <c r="AA1011" s="15"/>
      <c r="AB1011" s="15"/>
      <c r="AC1011" s="15"/>
      <c r="AD1011" s="15"/>
      <c r="AE1011" s="15"/>
      <c r="AT1011" s="286" t="s">
        <v>169</v>
      </c>
      <c r="AU1011" s="286" t="s">
        <v>137</v>
      </c>
      <c r="AV1011" s="15" t="s">
        <v>167</v>
      </c>
      <c r="AW1011" s="15" t="s">
        <v>30</v>
      </c>
      <c r="AX1011" s="15" t="s">
        <v>82</v>
      </c>
      <c r="AY1011" s="286" t="s">
        <v>159</v>
      </c>
    </row>
    <row r="1012" s="2" customFormat="1" ht="21.75" customHeight="1">
      <c r="A1012" s="40"/>
      <c r="B1012" s="41"/>
      <c r="C1012" s="241" t="s">
        <v>1228</v>
      </c>
      <c r="D1012" s="241" t="s">
        <v>163</v>
      </c>
      <c r="E1012" s="242" t="s">
        <v>1229</v>
      </c>
      <c r="F1012" s="243" t="s">
        <v>1230</v>
      </c>
      <c r="G1012" s="244" t="s">
        <v>267</v>
      </c>
      <c r="H1012" s="245">
        <v>1</v>
      </c>
      <c r="I1012" s="246"/>
      <c r="J1012" s="247">
        <f>ROUND(I1012*H1012,2)</f>
        <v>0</v>
      </c>
      <c r="K1012" s="248"/>
      <c r="L1012" s="43"/>
      <c r="M1012" s="249" t="s">
        <v>1</v>
      </c>
      <c r="N1012" s="250" t="s">
        <v>41</v>
      </c>
      <c r="O1012" s="93"/>
      <c r="P1012" s="251">
        <f>O1012*H1012</f>
        <v>0</v>
      </c>
      <c r="Q1012" s="251">
        <v>0</v>
      </c>
      <c r="R1012" s="251">
        <f>Q1012*H1012</f>
        <v>0</v>
      </c>
      <c r="S1012" s="251">
        <v>0.001</v>
      </c>
      <c r="T1012" s="252">
        <f>S1012*H1012</f>
        <v>0.001</v>
      </c>
      <c r="U1012" s="40"/>
      <c r="V1012" s="40"/>
      <c r="W1012" s="40"/>
      <c r="X1012" s="40"/>
      <c r="Y1012" s="40"/>
      <c r="Z1012" s="40"/>
      <c r="AA1012" s="40"/>
      <c r="AB1012" s="40"/>
      <c r="AC1012" s="40"/>
      <c r="AD1012" s="40"/>
      <c r="AE1012" s="40"/>
      <c r="AR1012" s="253" t="s">
        <v>324</v>
      </c>
      <c r="AT1012" s="253" t="s">
        <v>163</v>
      </c>
      <c r="AU1012" s="253" t="s">
        <v>137</v>
      </c>
      <c r="AY1012" s="17" t="s">
        <v>159</v>
      </c>
      <c r="BE1012" s="141">
        <f>IF(N1012="základní",J1012,0)</f>
        <v>0</v>
      </c>
      <c r="BF1012" s="141">
        <f>IF(N1012="snížená",J1012,0)</f>
        <v>0</v>
      </c>
      <c r="BG1012" s="141">
        <f>IF(N1012="zákl. přenesená",J1012,0)</f>
        <v>0</v>
      </c>
      <c r="BH1012" s="141">
        <f>IF(N1012="sníž. přenesená",J1012,0)</f>
        <v>0</v>
      </c>
      <c r="BI1012" s="141">
        <f>IF(N1012="nulová",J1012,0)</f>
        <v>0</v>
      </c>
      <c r="BJ1012" s="17" t="s">
        <v>137</v>
      </c>
      <c r="BK1012" s="141">
        <f>ROUND(I1012*H1012,2)</f>
        <v>0</v>
      </c>
      <c r="BL1012" s="17" t="s">
        <v>324</v>
      </c>
      <c r="BM1012" s="253" t="s">
        <v>1231</v>
      </c>
    </row>
    <row r="1013" s="13" customFormat="1">
      <c r="A1013" s="13"/>
      <c r="B1013" s="254"/>
      <c r="C1013" s="255"/>
      <c r="D1013" s="256" t="s">
        <v>169</v>
      </c>
      <c r="E1013" s="257" t="s">
        <v>1</v>
      </c>
      <c r="F1013" s="258" t="s">
        <v>1232</v>
      </c>
      <c r="G1013" s="255"/>
      <c r="H1013" s="257" t="s">
        <v>1</v>
      </c>
      <c r="I1013" s="259"/>
      <c r="J1013" s="255"/>
      <c r="K1013" s="255"/>
      <c r="L1013" s="260"/>
      <c r="M1013" s="261"/>
      <c r="N1013" s="262"/>
      <c r="O1013" s="262"/>
      <c r="P1013" s="262"/>
      <c r="Q1013" s="262"/>
      <c r="R1013" s="262"/>
      <c r="S1013" s="262"/>
      <c r="T1013" s="263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64" t="s">
        <v>169</v>
      </c>
      <c r="AU1013" s="264" t="s">
        <v>137</v>
      </c>
      <c r="AV1013" s="13" t="s">
        <v>82</v>
      </c>
      <c r="AW1013" s="13" t="s">
        <v>30</v>
      </c>
      <c r="AX1013" s="13" t="s">
        <v>75</v>
      </c>
      <c r="AY1013" s="264" t="s">
        <v>159</v>
      </c>
    </row>
    <row r="1014" s="14" customFormat="1">
      <c r="A1014" s="14"/>
      <c r="B1014" s="265"/>
      <c r="C1014" s="266"/>
      <c r="D1014" s="256" t="s">
        <v>169</v>
      </c>
      <c r="E1014" s="267" t="s">
        <v>1</v>
      </c>
      <c r="F1014" s="268" t="s">
        <v>82</v>
      </c>
      <c r="G1014" s="266"/>
      <c r="H1014" s="269">
        <v>1</v>
      </c>
      <c r="I1014" s="270"/>
      <c r="J1014" s="266"/>
      <c r="K1014" s="266"/>
      <c r="L1014" s="271"/>
      <c r="M1014" s="272"/>
      <c r="N1014" s="273"/>
      <c r="O1014" s="273"/>
      <c r="P1014" s="273"/>
      <c r="Q1014" s="273"/>
      <c r="R1014" s="273"/>
      <c r="S1014" s="273"/>
      <c r="T1014" s="274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75" t="s">
        <v>169</v>
      </c>
      <c r="AU1014" s="275" t="s">
        <v>137</v>
      </c>
      <c r="AV1014" s="14" t="s">
        <v>137</v>
      </c>
      <c r="AW1014" s="14" t="s">
        <v>30</v>
      </c>
      <c r="AX1014" s="14" t="s">
        <v>82</v>
      </c>
      <c r="AY1014" s="275" t="s">
        <v>159</v>
      </c>
    </row>
    <row r="1015" s="2" customFormat="1" ht="21.75" customHeight="1">
      <c r="A1015" s="40"/>
      <c r="B1015" s="41"/>
      <c r="C1015" s="241" t="s">
        <v>1233</v>
      </c>
      <c r="D1015" s="241" t="s">
        <v>163</v>
      </c>
      <c r="E1015" s="242" t="s">
        <v>1234</v>
      </c>
      <c r="F1015" s="243" t="s">
        <v>1235</v>
      </c>
      <c r="G1015" s="244" t="s">
        <v>267</v>
      </c>
      <c r="H1015" s="245">
        <v>9</v>
      </c>
      <c r="I1015" s="246"/>
      <c r="J1015" s="247">
        <f>ROUND(I1015*H1015,2)</f>
        <v>0</v>
      </c>
      <c r="K1015" s="248"/>
      <c r="L1015" s="43"/>
      <c r="M1015" s="249" t="s">
        <v>1</v>
      </c>
      <c r="N1015" s="250" t="s">
        <v>41</v>
      </c>
      <c r="O1015" s="93"/>
      <c r="P1015" s="251">
        <f>O1015*H1015</f>
        <v>0</v>
      </c>
      <c r="Q1015" s="251">
        <v>0</v>
      </c>
      <c r="R1015" s="251">
        <f>Q1015*H1015</f>
        <v>0</v>
      </c>
      <c r="S1015" s="251">
        <v>0.0018</v>
      </c>
      <c r="T1015" s="252">
        <f>S1015*H1015</f>
        <v>0.016199999999999999</v>
      </c>
      <c r="U1015" s="40"/>
      <c r="V1015" s="40"/>
      <c r="W1015" s="40"/>
      <c r="X1015" s="40"/>
      <c r="Y1015" s="40"/>
      <c r="Z1015" s="40"/>
      <c r="AA1015" s="40"/>
      <c r="AB1015" s="40"/>
      <c r="AC1015" s="40"/>
      <c r="AD1015" s="40"/>
      <c r="AE1015" s="40"/>
      <c r="AR1015" s="253" t="s">
        <v>324</v>
      </c>
      <c r="AT1015" s="253" t="s">
        <v>163</v>
      </c>
      <c r="AU1015" s="253" t="s">
        <v>137</v>
      </c>
      <c r="AY1015" s="17" t="s">
        <v>159</v>
      </c>
      <c r="BE1015" s="141">
        <f>IF(N1015="základní",J1015,0)</f>
        <v>0</v>
      </c>
      <c r="BF1015" s="141">
        <f>IF(N1015="snížená",J1015,0)</f>
        <v>0</v>
      </c>
      <c r="BG1015" s="141">
        <f>IF(N1015="zákl. přenesená",J1015,0)</f>
        <v>0</v>
      </c>
      <c r="BH1015" s="141">
        <f>IF(N1015="sníž. přenesená",J1015,0)</f>
        <v>0</v>
      </c>
      <c r="BI1015" s="141">
        <f>IF(N1015="nulová",J1015,0)</f>
        <v>0</v>
      </c>
      <c r="BJ1015" s="17" t="s">
        <v>137</v>
      </c>
      <c r="BK1015" s="141">
        <f>ROUND(I1015*H1015,2)</f>
        <v>0</v>
      </c>
      <c r="BL1015" s="17" t="s">
        <v>324</v>
      </c>
      <c r="BM1015" s="253" t="s">
        <v>1236</v>
      </c>
    </row>
    <row r="1016" s="13" customFormat="1">
      <c r="A1016" s="13"/>
      <c r="B1016" s="254"/>
      <c r="C1016" s="255"/>
      <c r="D1016" s="256" t="s">
        <v>169</v>
      </c>
      <c r="E1016" s="257" t="s">
        <v>1</v>
      </c>
      <c r="F1016" s="258" t="s">
        <v>1232</v>
      </c>
      <c r="G1016" s="255"/>
      <c r="H1016" s="257" t="s">
        <v>1</v>
      </c>
      <c r="I1016" s="259"/>
      <c r="J1016" s="255"/>
      <c r="K1016" s="255"/>
      <c r="L1016" s="260"/>
      <c r="M1016" s="261"/>
      <c r="N1016" s="262"/>
      <c r="O1016" s="262"/>
      <c r="P1016" s="262"/>
      <c r="Q1016" s="262"/>
      <c r="R1016" s="262"/>
      <c r="S1016" s="262"/>
      <c r="T1016" s="263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64" t="s">
        <v>169</v>
      </c>
      <c r="AU1016" s="264" t="s">
        <v>137</v>
      </c>
      <c r="AV1016" s="13" t="s">
        <v>82</v>
      </c>
      <c r="AW1016" s="13" t="s">
        <v>30</v>
      </c>
      <c r="AX1016" s="13" t="s">
        <v>75</v>
      </c>
      <c r="AY1016" s="264" t="s">
        <v>159</v>
      </c>
    </row>
    <row r="1017" s="14" customFormat="1">
      <c r="A1017" s="14"/>
      <c r="B1017" s="265"/>
      <c r="C1017" s="266"/>
      <c r="D1017" s="256" t="s">
        <v>169</v>
      </c>
      <c r="E1017" s="267" t="s">
        <v>1</v>
      </c>
      <c r="F1017" s="268" t="s">
        <v>82</v>
      </c>
      <c r="G1017" s="266"/>
      <c r="H1017" s="269">
        <v>1</v>
      </c>
      <c r="I1017" s="270"/>
      <c r="J1017" s="266"/>
      <c r="K1017" s="266"/>
      <c r="L1017" s="271"/>
      <c r="M1017" s="272"/>
      <c r="N1017" s="273"/>
      <c r="O1017" s="273"/>
      <c r="P1017" s="273"/>
      <c r="Q1017" s="273"/>
      <c r="R1017" s="273"/>
      <c r="S1017" s="273"/>
      <c r="T1017" s="274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75" t="s">
        <v>169</v>
      </c>
      <c r="AU1017" s="275" t="s">
        <v>137</v>
      </c>
      <c r="AV1017" s="14" t="s">
        <v>137</v>
      </c>
      <c r="AW1017" s="14" t="s">
        <v>30</v>
      </c>
      <c r="AX1017" s="14" t="s">
        <v>75</v>
      </c>
      <c r="AY1017" s="275" t="s">
        <v>159</v>
      </c>
    </row>
    <row r="1018" s="13" customFormat="1">
      <c r="A1018" s="13"/>
      <c r="B1018" s="254"/>
      <c r="C1018" s="255"/>
      <c r="D1018" s="256" t="s">
        <v>169</v>
      </c>
      <c r="E1018" s="257" t="s">
        <v>1</v>
      </c>
      <c r="F1018" s="258" t="s">
        <v>1208</v>
      </c>
      <c r="G1018" s="255"/>
      <c r="H1018" s="257" t="s">
        <v>1</v>
      </c>
      <c r="I1018" s="259"/>
      <c r="J1018" s="255"/>
      <c r="K1018" s="255"/>
      <c r="L1018" s="260"/>
      <c r="M1018" s="261"/>
      <c r="N1018" s="262"/>
      <c r="O1018" s="262"/>
      <c r="P1018" s="262"/>
      <c r="Q1018" s="262"/>
      <c r="R1018" s="262"/>
      <c r="S1018" s="262"/>
      <c r="T1018" s="263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64" t="s">
        <v>169</v>
      </c>
      <c r="AU1018" s="264" t="s">
        <v>137</v>
      </c>
      <c r="AV1018" s="13" t="s">
        <v>82</v>
      </c>
      <c r="AW1018" s="13" t="s">
        <v>30</v>
      </c>
      <c r="AX1018" s="13" t="s">
        <v>75</v>
      </c>
      <c r="AY1018" s="264" t="s">
        <v>159</v>
      </c>
    </row>
    <row r="1019" s="14" customFormat="1">
      <c r="A1019" s="14"/>
      <c r="B1019" s="265"/>
      <c r="C1019" s="266"/>
      <c r="D1019" s="256" t="s">
        <v>169</v>
      </c>
      <c r="E1019" s="267" t="s">
        <v>1</v>
      </c>
      <c r="F1019" s="268" t="s">
        <v>521</v>
      </c>
      <c r="G1019" s="266"/>
      <c r="H1019" s="269">
        <v>2</v>
      </c>
      <c r="I1019" s="270"/>
      <c r="J1019" s="266"/>
      <c r="K1019" s="266"/>
      <c r="L1019" s="271"/>
      <c r="M1019" s="272"/>
      <c r="N1019" s="273"/>
      <c r="O1019" s="273"/>
      <c r="P1019" s="273"/>
      <c r="Q1019" s="273"/>
      <c r="R1019" s="273"/>
      <c r="S1019" s="273"/>
      <c r="T1019" s="274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75" t="s">
        <v>169</v>
      </c>
      <c r="AU1019" s="275" t="s">
        <v>137</v>
      </c>
      <c r="AV1019" s="14" t="s">
        <v>137</v>
      </c>
      <c r="AW1019" s="14" t="s">
        <v>30</v>
      </c>
      <c r="AX1019" s="14" t="s">
        <v>75</v>
      </c>
      <c r="AY1019" s="275" t="s">
        <v>159</v>
      </c>
    </row>
    <row r="1020" s="13" customFormat="1">
      <c r="A1020" s="13"/>
      <c r="B1020" s="254"/>
      <c r="C1020" s="255"/>
      <c r="D1020" s="256" t="s">
        <v>169</v>
      </c>
      <c r="E1020" s="257" t="s">
        <v>1</v>
      </c>
      <c r="F1020" s="258" t="s">
        <v>1237</v>
      </c>
      <c r="G1020" s="255"/>
      <c r="H1020" s="257" t="s">
        <v>1</v>
      </c>
      <c r="I1020" s="259"/>
      <c r="J1020" s="255"/>
      <c r="K1020" s="255"/>
      <c r="L1020" s="260"/>
      <c r="M1020" s="261"/>
      <c r="N1020" s="262"/>
      <c r="O1020" s="262"/>
      <c r="P1020" s="262"/>
      <c r="Q1020" s="262"/>
      <c r="R1020" s="262"/>
      <c r="S1020" s="262"/>
      <c r="T1020" s="263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64" t="s">
        <v>169</v>
      </c>
      <c r="AU1020" s="264" t="s">
        <v>137</v>
      </c>
      <c r="AV1020" s="13" t="s">
        <v>82</v>
      </c>
      <c r="AW1020" s="13" t="s">
        <v>30</v>
      </c>
      <c r="AX1020" s="13" t="s">
        <v>75</v>
      </c>
      <c r="AY1020" s="264" t="s">
        <v>159</v>
      </c>
    </row>
    <row r="1021" s="14" customFormat="1">
      <c r="A1021" s="14"/>
      <c r="B1021" s="265"/>
      <c r="C1021" s="266"/>
      <c r="D1021" s="256" t="s">
        <v>169</v>
      </c>
      <c r="E1021" s="267" t="s">
        <v>1</v>
      </c>
      <c r="F1021" s="268" t="s">
        <v>1238</v>
      </c>
      <c r="G1021" s="266"/>
      <c r="H1021" s="269">
        <v>6</v>
      </c>
      <c r="I1021" s="270"/>
      <c r="J1021" s="266"/>
      <c r="K1021" s="266"/>
      <c r="L1021" s="271"/>
      <c r="M1021" s="272"/>
      <c r="N1021" s="273"/>
      <c r="O1021" s="273"/>
      <c r="P1021" s="273"/>
      <c r="Q1021" s="273"/>
      <c r="R1021" s="273"/>
      <c r="S1021" s="273"/>
      <c r="T1021" s="274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75" t="s">
        <v>169</v>
      </c>
      <c r="AU1021" s="275" t="s">
        <v>137</v>
      </c>
      <c r="AV1021" s="14" t="s">
        <v>137</v>
      </c>
      <c r="AW1021" s="14" t="s">
        <v>30</v>
      </c>
      <c r="AX1021" s="14" t="s">
        <v>75</v>
      </c>
      <c r="AY1021" s="275" t="s">
        <v>159</v>
      </c>
    </row>
    <row r="1022" s="15" customFormat="1">
      <c r="A1022" s="15"/>
      <c r="B1022" s="276"/>
      <c r="C1022" s="277"/>
      <c r="D1022" s="256" t="s">
        <v>169</v>
      </c>
      <c r="E1022" s="278" t="s">
        <v>1</v>
      </c>
      <c r="F1022" s="279" t="s">
        <v>187</v>
      </c>
      <c r="G1022" s="277"/>
      <c r="H1022" s="280">
        <v>9</v>
      </c>
      <c r="I1022" s="281"/>
      <c r="J1022" s="277"/>
      <c r="K1022" s="277"/>
      <c r="L1022" s="282"/>
      <c r="M1022" s="283"/>
      <c r="N1022" s="284"/>
      <c r="O1022" s="284"/>
      <c r="P1022" s="284"/>
      <c r="Q1022" s="284"/>
      <c r="R1022" s="284"/>
      <c r="S1022" s="284"/>
      <c r="T1022" s="285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T1022" s="286" t="s">
        <v>169</v>
      </c>
      <c r="AU1022" s="286" t="s">
        <v>137</v>
      </c>
      <c r="AV1022" s="15" t="s">
        <v>167</v>
      </c>
      <c r="AW1022" s="15" t="s">
        <v>30</v>
      </c>
      <c r="AX1022" s="15" t="s">
        <v>82</v>
      </c>
      <c r="AY1022" s="286" t="s">
        <v>159</v>
      </c>
    </row>
    <row r="1023" s="2" customFormat="1" ht="21.75" customHeight="1">
      <c r="A1023" s="40"/>
      <c r="B1023" s="41"/>
      <c r="C1023" s="241" t="s">
        <v>1239</v>
      </c>
      <c r="D1023" s="241" t="s">
        <v>163</v>
      </c>
      <c r="E1023" s="242" t="s">
        <v>1240</v>
      </c>
      <c r="F1023" s="243" t="s">
        <v>1241</v>
      </c>
      <c r="G1023" s="244" t="s">
        <v>267</v>
      </c>
      <c r="H1023" s="245">
        <v>12</v>
      </c>
      <c r="I1023" s="246"/>
      <c r="J1023" s="247">
        <f>ROUND(I1023*H1023,2)</f>
        <v>0</v>
      </c>
      <c r="K1023" s="248"/>
      <c r="L1023" s="43"/>
      <c r="M1023" s="249" t="s">
        <v>1</v>
      </c>
      <c r="N1023" s="250" t="s">
        <v>41</v>
      </c>
      <c r="O1023" s="93"/>
      <c r="P1023" s="251">
        <f>O1023*H1023</f>
        <v>0</v>
      </c>
      <c r="Q1023" s="251">
        <v>0</v>
      </c>
      <c r="R1023" s="251">
        <f>Q1023*H1023</f>
        <v>0</v>
      </c>
      <c r="S1023" s="251">
        <v>0.024</v>
      </c>
      <c r="T1023" s="252">
        <f>S1023*H1023</f>
        <v>0.28800000000000003</v>
      </c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  <c r="AR1023" s="253" t="s">
        <v>324</v>
      </c>
      <c r="AT1023" s="253" t="s">
        <v>163</v>
      </c>
      <c r="AU1023" s="253" t="s">
        <v>137</v>
      </c>
      <c r="AY1023" s="17" t="s">
        <v>159</v>
      </c>
      <c r="BE1023" s="141">
        <f>IF(N1023="základní",J1023,0)</f>
        <v>0</v>
      </c>
      <c r="BF1023" s="141">
        <f>IF(N1023="snížená",J1023,0)</f>
        <v>0</v>
      </c>
      <c r="BG1023" s="141">
        <f>IF(N1023="zákl. přenesená",J1023,0)</f>
        <v>0</v>
      </c>
      <c r="BH1023" s="141">
        <f>IF(N1023="sníž. přenesená",J1023,0)</f>
        <v>0</v>
      </c>
      <c r="BI1023" s="141">
        <f>IF(N1023="nulová",J1023,0)</f>
        <v>0</v>
      </c>
      <c r="BJ1023" s="17" t="s">
        <v>137</v>
      </c>
      <c r="BK1023" s="141">
        <f>ROUND(I1023*H1023,2)</f>
        <v>0</v>
      </c>
      <c r="BL1023" s="17" t="s">
        <v>324</v>
      </c>
      <c r="BM1023" s="253" t="s">
        <v>1242</v>
      </c>
    </row>
    <row r="1024" s="14" customFormat="1">
      <c r="A1024" s="14"/>
      <c r="B1024" s="265"/>
      <c r="C1024" s="266"/>
      <c r="D1024" s="256" t="s">
        <v>169</v>
      </c>
      <c r="E1024" s="267" t="s">
        <v>1</v>
      </c>
      <c r="F1024" s="268" t="s">
        <v>1243</v>
      </c>
      <c r="G1024" s="266"/>
      <c r="H1024" s="269">
        <v>12</v>
      </c>
      <c r="I1024" s="270"/>
      <c r="J1024" s="266"/>
      <c r="K1024" s="266"/>
      <c r="L1024" s="271"/>
      <c r="M1024" s="272"/>
      <c r="N1024" s="273"/>
      <c r="O1024" s="273"/>
      <c r="P1024" s="273"/>
      <c r="Q1024" s="273"/>
      <c r="R1024" s="273"/>
      <c r="S1024" s="273"/>
      <c r="T1024" s="274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75" t="s">
        <v>169</v>
      </c>
      <c r="AU1024" s="275" t="s">
        <v>137</v>
      </c>
      <c r="AV1024" s="14" t="s">
        <v>137</v>
      </c>
      <c r="AW1024" s="14" t="s">
        <v>30</v>
      </c>
      <c r="AX1024" s="14" t="s">
        <v>82</v>
      </c>
      <c r="AY1024" s="275" t="s">
        <v>159</v>
      </c>
    </row>
    <row r="1025" s="2" customFormat="1" ht="21.75" customHeight="1">
      <c r="A1025" s="40"/>
      <c r="B1025" s="41"/>
      <c r="C1025" s="241" t="s">
        <v>1244</v>
      </c>
      <c r="D1025" s="241" t="s">
        <v>163</v>
      </c>
      <c r="E1025" s="242" t="s">
        <v>1245</v>
      </c>
      <c r="F1025" s="243" t="s">
        <v>1246</v>
      </c>
      <c r="G1025" s="244" t="s">
        <v>267</v>
      </c>
      <c r="H1025" s="245">
        <v>10</v>
      </c>
      <c r="I1025" s="246"/>
      <c r="J1025" s="247">
        <f>ROUND(I1025*H1025,2)</f>
        <v>0</v>
      </c>
      <c r="K1025" s="248"/>
      <c r="L1025" s="43"/>
      <c r="M1025" s="249" t="s">
        <v>1</v>
      </c>
      <c r="N1025" s="250" t="s">
        <v>41</v>
      </c>
      <c r="O1025" s="93"/>
      <c r="P1025" s="251">
        <f>O1025*H1025</f>
        <v>0</v>
      </c>
      <c r="Q1025" s="251">
        <v>0</v>
      </c>
      <c r="R1025" s="251">
        <f>Q1025*H1025</f>
        <v>0</v>
      </c>
      <c r="S1025" s="251">
        <v>0</v>
      </c>
      <c r="T1025" s="252">
        <f>S1025*H1025</f>
        <v>0</v>
      </c>
      <c r="U1025" s="40"/>
      <c r="V1025" s="40"/>
      <c r="W1025" s="40"/>
      <c r="X1025" s="40"/>
      <c r="Y1025" s="40"/>
      <c r="Z1025" s="40"/>
      <c r="AA1025" s="40"/>
      <c r="AB1025" s="40"/>
      <c r="AC1025" s="40"/>
      <c r="AD1025" s="40"/>
      <c r="AE1025" s="40"/>
      <c r="AR1025" s="253" t="s">
        <v>324</v>
      </c>
      <c r="AT1025" s="253" t="s">
        <v>163</v>
      </c>
      <c r="AU1025" s="253" t="s">
        <v>137</v>
      </c>
      <c r="AY1025" s="17" t="s">
        <v>159</v>
      </c>
      <c r="BE1025" s="141">
        <f>IF(N1025="základní",J1025,0)</f>
        <v>0</v>
      </c>
      <c r="BF1025" s="141">
        <f>IF(N1025="snížená",J1025,0)</f>
        <v>0</v>
      </c>
      <c r="BG1025" s="141">
        <f>IF(N1025="zákl. přenesená",J1025,0)</f>
        <v>0</v>
      </c>
      <c r="BH1025" s="141">
        <f>IF(N1025="sníž. přenesená",J1025,0)</f>
        <v>0</v>
      </c>
      <c r="BI1025" s="141">
        <f>IF(N1025="nulová",J1025,0)</f>
        <v>0</v>
      </c>
      <c r="BJ1025" s="17" t="s">
        <v>137</v>
      </c>
      <c r="BK1025" s="141">
        <f>ROUND(I1025*H1025,2)</f>
        <v>0</v>
      </c>
      <c r="BL1025" s="17" t="s">
        <v>324</v>
      </c>
      <c r="BM1025" s="253" t="s">
        <v>1247</v>
      </c>
    </row>
    <row r="1026" s="13" customFormat="1">
      <c r="A1026" s="13"/>
      <c r="B1026" s="254"/>
      <c r="C1026" s="255"/>
      <c r="D1026" s="256" t="s">
        <v>169</v>
      </c>
      <c r="E1026" s="257" t="s">
        <v>1</v>
      </c>
      <c r="F1026" s="258" t="s">
        <v>1033</v>
      </c>
      <c r="G1026" s="255"/>
      <c r="H1026" s="257" t="s">
        <v>1</v>
      </c>
      <c r="I1026" s="259"/>
      <c r="J1026" s="255"/>
      <c r="K1026" s="255"/>
      <c r="L1026" s="260"/>
      <c r="M1026" s="261"/>
      <c r="N1026" s="262"/>
      <c r="O1026" s="262"/>
      <c r="P1026" s="262"/>
      <c r="Q1026" s="262"/>
      <c r="R1026" s="262"/>
      <c r="S1026" s="262"/>
      <c r="T1026" s="263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64" t="s">
        <v>169</v>
      </c>
      <c r="AU1026" s="264" t="s">
        <v>137</v>
      </c>
      <c r="AV1026" s="13" t="s">
        <v>82</v>
      </c>
      <c r="AW1026" s="13" t="s">
        <v>30</v>
      </c>
      <c r="AX1026" s="13" t="s">
        <v>75</v>
      </c>
      <c r="AY1026" s="264" t="s">
        <v>159</v>
      </c>
    </row>
    <row r="1027" s="14" customFormat="1">
      <c r="A1027" s="14"/>
      <c r="B1027" s="265"/>
      <c r="C1027" s="266"/>
      <c r="D1027" s="256" t="s">
        <v>169</v>
      </c>
      <c r="E1027" s="267" t="s">
        <v>1</v>
      </c>
      <c r="F1027" s="268" t="s">
        <v>160</v>
      </c>
      <c r="G1027" s="266"/>
      <c r="H1027" s="269">
        <v>3</v>
      </c>
      <c r="I1027" s="270"/>
      <c r="J1027" s="266"/>
      <c r="K1027" s="266"/>
      <c r="L1027" s="271"/>
      <c r="M1027" s="272"/>
      <c r="N1027" s="273"/>
      <c r="O1027" s="273"/>
      <c r="P1027" s="273"/>
      <c r="Q1027" s="273"/>
      <c r="R1027" s="273"/>
      <c r="S1027" s="273"/>
      <c r="T1027" s="274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75" t="s">
        <v>169</v>
      </c>
      <c r="AU1027" s="275" t="s">
        <v>137</v>
      </c>
      <c r="AV1027" s="14" t="s">
        <v>137</v>
      </c>
      <c r="AW1027" s="14" t="s">
        <v>30</v>
      </c>
      <c r="AX1027" s="14" t="s">
        <v>75</v>
      </c>
      <c r="AY1027" s="275" t="s">
        <v>159</v>
      </c>
    </row>
    <row r="1028" s="13" customFormat="1">
      <c r="A1028" s="13"/>
      <c r="B1028" s="254"/>
      <c r="C1028" s="255"/>
      <c r="D1028" s="256" t="s">
        <v>169</v>
      </c>
      <c r="E1028" s="257" t="s">
        <v>1</v>
      </c>
      <c r="F1028" s="258" t="s">
        <v>201</v>
      </c>
      <c r="G1028" s="255"/>
      <c r="H1028" s="257" t="s">
        <v>1</v>
      </c>
      <c r="I1028" s="259"/>
      <c r="J1028" s="255"/>
      <c r="K1028" s="255"/>
      <c r="L1028" s="260"/>
      <c r="M1028" s="261"/>
      <c r="N1028" s="262"/>
      <c r="O1028" s="262"/>
      <c r="P1028" s="262"/>
      <c r="Q1028" s="262"/>
      <c r="R1028" s="262"/>
      <c r="S1028" s="262"/>
      <c r="T1028" s="263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64" t="s">
        <v>169</v>
      </c>
      <c r="AU1028" s="264" t="s">
        <v>137</v>
      </c>
      <c r="AV1028" s="13" t="s">
        <v>82</v>
      </c>
      <c r="AW1028" s="13" t="s">
        <v>30</v>
      </c>
      <c r="AX1028" s="13" t="s">
        <v>75</v>
      </c>
      <c r="AY1028" s="264" t="s">
        <v>159</v>
      </c>
    </row>
    <row r="1029" s="14" customFormat="1">
      <c r="A1029" s="14"/>
      <c r="B1029" s="265"/>
      <c r="C1029" s="266"/>
      <c r="D1029" s="256" t="s">
        <v>169</v>
      </c>
      <c r="E1029" s="267" t="s">
        <v>1</v>
      </c>
      <c r="F1029" s="268" t="s">
        <v>160</v>
      </c>
      <c r="G1029" s="266"/>
      <c r="H1029" s="269">
        <v>3</v>
      </c>
      <c r="I1029" s="270"/>
      <c r="J1029" s="266"/>
      <c r="K1029" s="266"/>
      <c r="L1029" s="271"/>
      <c r="M1029" s="272"/>
      <c r="N1029" s="273"/>
      <c r="O1029" s="273"/>
      <c r="P1029" s="273"/>
      <c r="Q1029" s="273"/>
      <c r="R1029" s="273"/>
      <c r="S1029" s="273"/>
      <c r="T1029" s="274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75" t="s">
        <v>169</v>
      </c>
      <c r="AU1029" s="275" t="s">
        <v>137</v>
      </c>
      <c r="AV1029" s="14" t="s">
        <v>137</v>
      </c>
      <c r="AW1029" s="14" t="s">
        <v>30</v>
      </c>
      <c r="AX1029" s="14" t="s">
        <v>75</v>
      </c>
      <c r="AY1029" s="275" t="s">
        <v>159</v>
      </c>
    </row>
    <row r="1030" s="13" customFormat="1">
      <c r="A1030" s="13"/>
      <c r="B1030" s="254"/>
      <c r="C1030" s="255"/>
      <c r="D1030" s="256" t="s">
        <v>169</v>
      </c>
      <c r="E1030" s="257" t="s">
        <v>1</v>
      </c>
      <c r="F1030" s="258" t="s">
        <v>207</v>
      </c>
      <c r="G1030" s="255"/>
      <c r="H1030" s="257" t="s">
        <v>1</v>
      </c>
      <c r="I1030" s="259"/>
      <c r="J1030" s="255"/>
      <c r="K1030" s="255"/>
      <c r="L1030" s="260"/>
      <c r="M1030" s="261"/>
      <c r="N1030" s="262"/>
      <c r="O1030" s="262"/>
      <c r="P1030" s="262"/>
      <c r="Q1030" s="262"/>
      <c r="R1030" s="262"/>
      <c r="S1030" s="262"/>
      <c r="T1030" s="263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64" t="s">
        <v>169</v>
      </c>
      <c r="AU1030" s="264" t="s">
        <v>137</v>
      </c>
      <c r="AV1030" s="13" t="s">
        <v>82</v>
      </c>
      <c r="AW1030" s="13" t="s">
        <v>30</v>
      </c>
      <c r="AX1030" s="13" t="s">
        <v>75</v>
      </c>
      <c r="AY1030" s="264" t="s">
        <v>159</v>
      </c>
    </row>
    <row r="1031" s="14" customFormat="1">
      <c r="A1031" s="14"/>
      <c r="B1031" s="265"/>
      <c r="C1031" s="266"/>
      <c r="D1031" s="256" t="s">
        <v>169</v>
      </c>
      <c r="E1031" s="267" t="s">
        <v>1</v>
      </c>
      <c r="F1031" s="268" t="s">
        <v>1248</v>
      </c>
      <c r="G1031" s="266"/>
      <c r="H1031" s="269">
        <v>4</v>
      </c>
      <c r="I1031" s="270"/>
      <c r="J1031" s="266"/>
      <c r="K1031" s="266"/>
      <c r="L1031" s="271"/>
      <c r="M1031" s="272"/>
      <c r="N1031" s="273"/>
      <c r="O1031" s="273"/>
      <c r="P1031" s="273"/>
      <c r="Q1031" s="273"/>
      <c r="R1031" s="273"/>
      <c r="S1031" s="273"/>
      <c r="T1031" s="274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75" t="s">
        <v>169</v>
      </c>
      <c r="AU1031" s="275" t="s">
        <v>137</v>
      </c>
      <c r="AV1031" s="14" t="s">
        <v>137</v>
      </c>
      <c r="AW1031" s="14" t="s">
        <v>30</v>
      </c>
      <c r="AX1031" s="14" t="s">
        <v>75</v>
      </c>
      <c r="AY1031" s="275" t="s">
        <v>159</v>
      </c>
    </row>
    <row r="1032" s="15" customFormat="1">
      <c r="A1032" s="15"/>
      <c r="B1032" s="276"/>
      <c r="C1032" s="277"/>
      <c r="D1032" s="256" t="s">
        <v>169</v>
      </c>
      <c r="E1032" s="278" t="s">
        <v>1</v>
      </c>
      <c r="F1032" s="279" t="s">
        <v>187</v>
      </c>
      <c r="G1032" s="277"/>
      <c r="H1032" s="280">
        <v>10</v>
      </c>
      <c r="I1032" s="281"/>
      <c r="J1032" s="277"/>
      <c r="K1032" s="277"/>
      <c r="L1032" s="282"/>
      <c r="M1032" s="283"/>
      <c r="N1032" s="284"/>
      <c r="O1032" s="284"/>
      <c r="P1032" s="284"/>
      <c r="Q1032" s="284"/>
      <c r="R1032" s="284"/>
      <c r="S1032" s="284"/>
      <c r="T1032" s="285"/>
      <c r="U1032" s="15"/>
      <c r="V1032" s="15"/>
      <c r="W1032" s="15"/>
      <c r="X1032" s="15"/>
      <c r="Y1032" s="15"/>
      <c r="Z1032" s="15"/>
      <c r="AA1032" s="15"/>
      <c r="AB1032" s="15"/>
      <c r="AC1032" s="15"/>
      <c r="AD1032" s="15"/>
      <c r="AE1032" s="15"/>
      <c r="AT1032" s="286" t="s">
        <v>169</v>
      </c>
      <c r="AU1032" s="286" t="s">
        <v>137</v>
      </c>
      <c r="AV1032" s="15" t="s">
        <v>167</v>
      </c>
      <c r="AW1032" s="15" t="s">
        <v>30</v>
      </c>
      <c r="AX1032" s="15" t="s">
        <v>82</v>
      </c>
      <c r="AY1032" s="286" t="s">
        <v>159</v>
      </c>
    </row>
    <row r="1033" s="2" customFormat="1" ht="21.75" customHeight="1">
      <c r="A1033" s="40"/>
      <c r="B1033" s="41"/>
      <c r="C1033" s="241" t="s">
        <v>1249</v>
      </c>
      <c r="D1033" s="241" t="s">
        <v>163</v>
      </c>
      <c r="E1033" s="242" t="s">
        <v>1250</v>
      </c>
      <c r="F1033" s="243" t="s">
        <v>1251</v>
      </c>
      <c r="G1033" s="244" t="s">
        <v>267</v>
      </c>
      <c r="H1033" s="245">
        <v>9</v>
      </c>
      <c r="I1033" s="246"/>
      <c r="J1033" s="247">
        <f>ROUND(I1033*H1033,2)</f>
        <v>0</v>
      </c>
      <c r="K1033" s="248"/>
      <c r="L1033" s="43"/>
      <c r="M1033" s="249" t="s">
        <v>1</v>
      </c>
      <c r="N1033" s="250" t="s">
        <v>41</v>
      </c>
      <c r="O1033" s="93"/>
      <c r="P1033" s="251">
        <f>O1033*H1033</f>
        <v>0</v>
      </c>
      <c r="Q1033" s="251">
        <v>0</v>
      </c>
      <c r="R1033" s="251">
        <f>Q1033*H1033</f>
        <v>0</v>
      </c>
      <c r="S1033" s="251">
        <v>0</v>
      </c>
      <c r="T1033" s="252">
        <f>S1033*H1033</f>
        <v>0</v>
      </c>
      <c r="U1033" s="40"/>
      <c r="V1033" s="40"/>
      <c r="W1033" s="40"/>
      <c r="X1033" s="40"/>
      <c r="Y1033" s="40"/>
      <c r="Z1033" s="40"/>
      <c r="AA1033" s="40"/>
      <c r="AB1033" s="40"/>
      <c r="AC1033" s="40"/>
      <c r="AD1033" s="40"/>
      <c r="AE1033" s="40"/>
      <c r="AR1033" s="253" t="s">
        <v>324</v>
      </c>
      <c r="AT1033" s="253" t="s">
        <v>163</v>
      </c>
      <c r="AU1033" s="253" t="s">
        <v>137</v>
      </c>
      <c r="AY1033" s="17" t="s">
        <v>159</v>
      </c>
      <c r="BE1033" s="141">
        <f>IF(N1033="základní",J1033,0)</f>
        <v>0</v>
      </c>
      <c r="BF1033" s="141">
        <f>IF(N1033="snížená",J1033,0)</f>
        <v>0</v>
      </c>
      <c r="BG1033" s="141">
        <f>IF(N1033="zákl. přenesená",J1033,0)</f>
        <v>0</v>
      </c>
      <c r="BH1033" s="141">
        <f>IF(N1033="sníž. přenesená",J1033,0)</f>
        <v>0</v>
      </c>
      <c r="BI1033" s="141">
        <f>IF(N1033="nulová",J1033,0)</f>
        <v>0</v>
      </c>
      <c r="BJ1033" s="17" t="s">
        <v>137</v>
      </c>
      <c r="BK1033" s="141">
        <f>ROUND(I1033*H1033,2)</f>
        <v>0</v>
      </c>
      <c r="BL1033" s="17" t="s">
        <v>324</v>
      </c>
      <c r="BM1033" s="253" t="s">
        <v>1252</v>
      </c>
    </row>
    <row r="1034" s="13" customFormat="1">
      <c r="A1034" s="13"/>
      <c r="B1034" s="254"/>
      <c r="C1034" s="255"/>
      <c r="D1034" s="256" t="s">
        <v>169</v>
      </c>
      <c r="E1034" s="257" t="s">
        <v>1</v>
      </c>
      <c r="F1034" s="258" t="s">
        <v>1232</v>
      </c>
      <c r="G1034" s="255"/>
      <c r="H1034" s="257" t="s">
        <v>1</v>
      </c>
      <c r="I1034" s="259"/>
      <c r="J1034" s="255"/>
      <c r="K1034" s="255"/>
      <c r="L1034" s="260"/>
      <c r="M1034" s="261"/>
      <c r="N1034" s="262"/>
      <c r="O1034" s="262"/>
      <c r="P1034" s="262"/>
      <c r="Q1034" s="262"/>
      <c r="R1034" s="262"/>
      <c r="S1034" s="262"/>
      <c r="T1034" s="263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64" t="s">
        <v>169</v>
      </c>
      <c r="AU1034" s="264" t="s">
        <v>137</v>
      </c>
      <c r="AV1034" s="13" t="s">
        <v>82</v>
      </c>
      <c r="AW1034" s="13" t="s">
        <v>30</v>
      </c>
      <c r="AX1034" s="13" t="s">
        <v>75</v>
      </c>
      <c r="AY1034" s="264" t="s">
        <v>159</v>
      </c>
    </row>
    <row r="1035" s="14" customFormat="1">
      <c r="A1035" s="14"/>
      <c r="B1035" s="265"/>
      <c r="C1035" s="266"/>
      <c r="D1035" s="256" t="s">
        <v>169</v>
      </c>
      <c r="E1035" s="267" t="s">
        <v>1</v>
      </c>
      <c r="F1035" s="268" t="s">
        <v>82</v>
      </c>
      <c r="G1035" s="266"/>
      <c r="H1035" s="269">
        <v>1</v>
      </c>
      <c r="I1035" s="270"/>
      <c r="J1035" s="266"/>
      <c r="K1035" s="266"/>
      <c r="L1035" s="271"/>
      <c r="M1035" s="272"/>
      <c r="N1035" s="273"/>
      <c r="O1035" s="273"/>
      <c r="P1035" s="273"/>
      <c r="Q1035" s="273"/>
      <c r="R1035" s="273"/>
      <c r="S1035" s="273"/>
      <c r="T1035" s="274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75" t="s">
        <v>169</v>
      </c>
      <c r="AU1035" s="275" t="s">
        <v>137</v>
      </c>
      <c r="AV1035" s="14" t="s">
        <v>137</v>
      </c>
      <c r="AW1035" s="14" t="s">
        <v>30</v>
      </c>
      <c r="AX1035" s="14" t="s">
        <v>75</v>
      </c>
      <c r="AY1035" s="275" t="s">
        <v>159</v>
      </c>
    </row>
    <row r="1036" s="13" customFormat="1">
      <c r="A1036" s="13"/>
      <c r="B1036" s="254"/>
      <c r="C1036" s="255"/>
      <c r="D1036" s="256" t="s">
        <v>169</v>
      </c>
      <c r="E1036" s="257" t="s">
        <v>1</v>
      </c>
      <c r="F1036" s="258" t="s">
        <v>209</v>
      </c>
      <c r="G1036" s="255"/>
      <c r="H1036" s="257" t="s">
        <v>1</v>
      </c>
      <c r="I1036" s="259"/>
      <c r="J1036" s="255"/>
      <c r="K1036" s="255"/>
      <c r="L1036" s="260"/>
      <c r="M1036" s="261"/>
      <c r="N1036" s="262"/>
      <c r="O1036" s="262"/>
      <c r="P1036" s="262"/>
      <c r="Q1036" s="262"/>
      <c r="R1036" s="262"/>
      <c r="S1036" s="262"/>
      <c r="T1036" s="263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64" t="s">
        <v>169</v>
      </c>
      <c r="AU1036" s="264" t="s">
        <v>137</v>
      </c>
      <c r="AV1036" s="13" t="s">
        <v>82</v>
      </c>
      <c r="AW1036" s="13" t="s">
        <v>30</v>
      </c>
      <c r="AX1036" s="13" t="s">
        <v>75</v>
      </c>
      <c r="AY1036" s="264" t="s">
        <v>159</v>
      </c>
    </row>
    <row r="1037" s="14" customFormat="1">
      <c r="A1037" s="14"/>
      <c r="B1037" s="265"/>
      <c r="C1037" s="266"/>
      <c r="D1037" s="256" t="s">
        <v>169</v>
      </c>
      <c r="E1037" s="267" t="s">
        <v>1</v>
      </c>
      <c r="F1037" s="268" t="s">
        <v>137</v>
      </c>
      <c r="G1037" s="266"/>
      <c r="H1037" s="269">
        <v>2</v>
      </c>
      <c r="I1037" s="270"/>
      <c r="J1037" s="266"/>
      <c r="K1037" s="266"/>
      <c r="L1037" s="271"/>
      <c r="M1037" s="272"/>
      <c r="N1037" s="273"/>
      <c r="O1037" s="273"/>
      <c r="P1037" s="273"/>
      <c r="Q1037" s="273"/>
      <c r="R1037" s="273"/>
      <c r="S1037" s="273"/>
      <c r="T1037" s="274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75" t="s">
        <v>169</v>
      </c>
      <c r="AU1037" s="275" t="s">
        <v>137</v>
      </c>
      <c r="AV1037" s="14" t="s">
        <v>137</v>
      </c>
      <c r="AW1037" s="14" t="s">
        <v>30</v>
      </c>
      <c r="AX1037" s="14" t="s">
        <v>75</v>
      </c>
      <c r="AY1037" s="275" t="s">
        <v>159</v>
      </c>
    </row>
    <row r="1038" s="13" customFormat="1">
      <c r="A1038" s="13"/>
      <c r="B1038" s="254"/>
      <c r="C1038" s="255"/>
      <c r="D1038" s="256" t="s">
        <v>169</v>
      </c>
      <c r="E1038" s="257" t="s">
        <v>1</v>
      </c>
      <c r="F1038" s="258" t="s">
        <v>201</v>
      </c>
      <c r="G1038" s="255"/>
      <c r="H1038" s="257" t="s">
        <v>1</v>
      </c>
      <c r="I1038" s="259"/>
      <c r="J1038" s="255"/>
      <c r="K1038" s="255"/>
      <c r="L1038" s="260"/>
      <c r="M1038" s="261"/>
      <c r="N1038" s="262"/>
      <c r="O1038" s="262"/>
      <c r="P1038" s="262"/>
      <c r="Q1038" s="262"/>
      <c r="R1038" s="262"/>
      <c r="S1038" s="262"/>
      <c r="T1038" s="263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64" t="s">
        <v>169</v>
      </c>
      <c r="AU1038" s="264" t="s">
        <v>137</v>
      </c>
      <c r="AV1038" s="13" t="s">
        <v>82</v>
      </c>
      <c r="AW1038" s="13" t="s">
        <v>30</v>
      </c>
      <c r="AX1038" s="13" t="s">
        <v>75</v>
      </c>
      <c r="AY1038" s="264" t="s">
        <v>159</v>
      </c>
    </row>
    <row r="1039" s="14" customFormat="1">
      <c r="A1039" s="14"/>
      <c r="B1039" s="265"/>
      <c r="C1039" s="266"/>
      <c r="D1039" s="256" t="s">
        <v>169</v>
      </c>
      <c r="E1039" s="267" t="s">
        <v>1</v>
      </c>
      <c r="F1039" s="268" t="s">
        <v>137</v>
      </c>
      <c r="G1039" s="266"/>
      <c r="H1039" s="269">
        <v>2</v>
      </c>
      <c r="I1039" s="270"/>
      <c r="J1039" s="266"/>
      <c r="K1039" s="266"/>
      <c r="L1039" s="271"/>
      <c r="M1039" s="272"/>
      <c r="N1039" s="273"/>
      <c r="O1039" s="273"/>
      <c r="P1039" s="273"/>
      <c r="Q1039" s="273"/>
      <c r="R1039" s="273"/>
      <c r="S1039" s="273"/>
      <c r="T1039" s="274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75" t="s">
        <v>169</v>
      </c>
      <c r="AU1039" s="275" t="s">
        <v>137</v>
      </c>
      <c r="AV1039" s="14" t="s">
        <v>137</v>
      </c>
      <c r="AW1039" s="14" t="s">
        <v>30</v>
      </c>
      <c r="AX1039" s="14" t="s">
        <v>75</v>
      </c>
      <c r="AY1039" s="275" t="s">
        <v>159</v>
      </c>
    </row>
    <row r="1040" s="13" customFormat="1">
      <c r="A1040" s="13"/>
      <c r="B1040" s="254"/>
      <c r="C1040" s="255"/>
      <c r="D1040" s="256" t="s">
        <v>169</v>
      </c>
      <c r="E1040" s="257" t="s">
        <v>1</v>
      </c>
      <c r="F1040" s="258" t="s">
        <v>207</v>
      </c>
      <c r="G1040" s="255"/>
      <c r="H1040" s="257" t="s">
        <v>1</v>
      </c>
      <c r="I1040" s="259"/>
      <c r="J1040" s="255"/>
      <c r="K1040" s="255"/>
      <c r="L1040" s="260"/>
      <c r="M1040" s="261"/>
      <c r="N1040" s="262"/>
      <c r="O1040" s="262"/>
      <c r="P1040" s="262"/>
      <c r="Q1040" s="262"/>
      <c r="R1040" s="262"/>
      <c r="S1040" s="262"/>
      <c r="T1040" s="263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64" t="s">
        <v>169</v>
      </c>
      <c r="AU1040" s="264" t="s">
        <v>137</v>
      </c>
      <c r="AV1040" s="13" t="s">
        <v>82</v>
      </c>
      <c r="AW1040" s="13" t="s">
        <v>30</v>
      </c>
      <c r="AX1040" s="13" t="s">
        <v>75</v>
      </c>
      <c r="AY1040" s="264" t="s">
        <v>159</v>
      </c>
    </row>
    <row r="1041" s="14" customFormat="1">
      <c r="A1041" s="14"/>
      <c r="B1041" s="265"/>
      <c r="C1041" s="266"/>
      <c r="D1041" s="256" t="s">
        <v>169</v>
      </c>
      <c r="E1041" s="267" t="s">
        <v>1</v>
      </c>
      <c r="F1041" s="268" t="s">
        <v>137</v>
      </c>
      <c r="G1041" s="266"/>
      <c r="H1041" s="269">
        <v>2</v>
      </c>
      <c r="I1041" s="270"/>
      <c r="J1041" s="266"/>
      <c r="K1041" s="266"/>
      <c r="L1041" s="271"/>
      <c r="M1041" s="272"/>
      <c r="N1041" s="273"/>
      <c r="O1041" s="273"/>
      <c r="P1041" s="273"/>
      <c r="Q1041" s="273"/>
      <c r="R1041" s="273"/>
      <c r="S1041" s="273"/>
      <c r="T1041" s="274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75" t="s">
        <v>169</v>
      </c>
      <c r="AU1041" s="275" t="s">
        <v>137</v>
      </c>
      <c r="AV1041" s="14" t="s">
        <v>137</v>
      </c>
      <c r="AW1041" s="14" t="s">
        <v>30</v>
      </c>
      <c r="AX1041" s="14" t="s">
        <v>75</v>
      </c>
      <c r="AY1041" s="275" t="s">
        <v>159</v>
      </c>
    </row>
    <row r="1042" s="13" customFormat="1">
      <c r="A1042" s="13"/>
      <c r="B1042" s="254"/>
      <c r="C1042" s="255"/>
      <c r="D1042" s="256" t="s">
        <v>169</v>
      </c>
      <c r="E1042" s="257" t="s">
        <v>1</v>
      </c>
      <c r="F1042" s="258" t="s">
        <v>205</v>
      </c>
      <c r="G1042" s="255"/>
      <c r="H1042" s="257" t="s">
        <v>1</v>
      </c>
      <c r="I1042" s="259"/>
      <c r="J1042" s="255"/>
      <c r="K1042" s="255"/>
      <c r="L1042" s="260"/>
      <c r="M1042" s="261"/>
      <c r="N1042" s="262"/>
      <c r="O1042" s="262"/>
      <c r="P1042" s="262"/>
      <c r="Q1042" s="262"/>
      <c r="R1042" s="262"/>
      <c r="S1042" s="262"/>
      <c r="T1042" s="263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64" t="s">
        <v>169</v>
      </c>
      <c r="AU1042" s="264" t="s">
        <v>137</v>
      </c>
      <c r="AV1042" s="13" t="s">
        <v>82</v>
      </c>
      <c r="AW1042" s="13" t="s">
        <v>30</v>
      </c>
      <c r="AX1042" s="13" t="s">
        <v>75</v>
      </c>
      <c r="AY1042" s="264" t="s">
        <v>159</v>
      </c>
    </row>
    <row r="1043" s="14" customFormat="1">
      <c r="A1043" s="14"/>
      <c r="B1043" s="265"/>
      <c r="C1043" s="266"/>
      <c r="D1043" s="256" t="s">
        <v>169</v>
      </c>
      <c r="E1043" s="267" t="s">
        <v>1</v>
      </c>
      <c r="F1043" s="268" t="s">
        <v>82</v>
      </c>
      <c r="G1043" s="266"/>
      <c r="H1043" s="269">
        <v>1</v>
      </c>
      <c r="I1043" s="270"/>
      <c r="J1043" s="266"/>
      <c r="K1043" s="266"/>
      <c r="L1043" s="271"/>
      <c r="M1043" s="272"/>
      <c r="N1043" s="273"/>
      <c r="O1043" s="273"/>
      <c r="P1043" s="273"/>
      <c r="Q1043" s="273"/>
      <c r="R1043" s="273"/>
      <c r="S1043" s="273"/>
      <c r="T1043" s="274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75" t="s">
        <v>169</v>
      </c>
      <c r="AU1043" s="275" t="s">
        <v>137</v>
      </c>
      <c r="AV1043" s="14" t="s">
        <v>137</v>
      </c>
      <c r="AW1043" s="14" t="s">
        <v>30</v>
      </c>
      <c r="AX1043" s="14" t="s">
        <v>75</v>
      </c>
      <c r="AY1043" s="275" t="s">
        <v>159</v>
      </c>
    </row>
    <row r="1044" s="13" customFormat="1">
      <c r="A1044" s="13"/>
      <c r="B1044" s="254"/>
      <c r="C1044" s="255"/>
      <c r="D1044" s="256" t="s">
        <v>169</v>
      </c>
      <c r="E1044" s="257" t="s">
        <v>1</v>
      </c>
      <c r="F1044" s="258" t="s">
        <v>203</v>
      </c>
      <c r="G1044" s="255"/>
      <c r="H1044" s="257" t="s">
        <v>1</v>
      </c>
      <c r="I1044" s="259"/>
      <c r="J1044" s="255"/>
      <c r="K1044" s="255"/>
      <c r="L1044" s="260"/>
      <c r="M1044" s="261"/>
      <c r="N1044" s="262"/>
      <c r="O1044" s="262"/>
      <c r="P1044" s="262"/>
      <c r="Q1044" s="262"/>
      <c r="R1044" s="262"/>
      <c r="S1044" s="262"/>
      <c r="T1044" s="263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64" t="s">
        <v>169</v>
      </c>
      <c r="AU1044" s="264" t="s">
        <v>137</v>
      </c>
      <c r="AV1044" s="13" t="s">
        <v>82</v>
      </c>
      <c r="AW1044" s="13" t="s">
        <v>30</v>
      </c>
      <c r="AX1044" s="13" t="s">
        <v>75</v>
      </c>
      <c r="AY1044" s="264" t="s">
        <v>159</v>
      </c>
    </row>
    <row r="1045" s="14" customFormat="1">
      <c r="A1045" s="14"/>
      <c r="B1045" s="265"/>
      <c r="C1045" s="266"/>
      <c r="D1045" s="256" t="s">
        <v>169</v>
      </c>
      <c r="E1045" s="267" t="s">
        <v>1</v>
      </c>
      <c r="F1045" s="268" t="s">
        <v>82</v>
      </c>
      <c r="G1045" s="266"/>
      <c r="H1045" s="269">
        <v>1</v>
      </c>
      <c r="I1045" s="270"/>
      <c r="J1045" s="266"/>
      <c r="K1045" s="266"/>
      <c r="L1045" s="271"/>
      <c r="M1045" s="272"/>
      <c r="N1045" s="273"/>
      <c r="O1045" s="273"/>
      <c r="P1045" s="273"/>
      <c r="Q1045" s="273"/>
      <c r="R1045" s="273"/>
      <c r="S1045" s="273"/>
      <c r="T1045" s="274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75" t="s">
        <v>169</v>
      </c>
      <c r="AU1045" s="275" t="s">
        <v>137</v>
      </c>
      <c r="AV1045" s="14" t="s">
        <v>137</v>
      </c>
      <c r="AW1045" s="14" t="s">
        <v>30</v>
      </c>
      <c r="AX1045" s="14" t="s">
        <v>75</v>
      </c>
      <c r="AY1045" s="275" t="s">
        <v>159</v>
      </c>
    </row>
    <row r="1046" s="15" customFormat="1">
      <c r="A1046" s="15"/>
      <c r="B1046" s="276"/>
      <c r="C1046" s="277"/>
      <c r="D1046" s="256" t="s">
        <v>169</v>
      </c>
      <c r="E1046" s="278" t="s">
        <v>1</v>
      </c>
      <c r="F1046" s="279" t="s">
        <v>187</v>
      </c>
      <c r="G1046" s="277"/>
      <c r="H1046" s="280">
        <v>9</v>
      </c>
      <c r="I1046" s="281"/>
      <c r="J1046" s="277"/>
      <c r="K1046" s="277"/>
      <c r="L1046" s="282"/>
      <c r="M1046" s="283"/>
      <c r="N1046" s="284"/>
      <c r="O1046" s="284"/>
      <c r="P1046" s="284"/>
      <c r="Q1046" s="284"/>
      <c r="R1046" s="284"/>
      <c r="S1046" s="284"/>
      <c r="T1046" s="285"/>
      <c r="U1046" s="15"/>
      <c r="V1046" s="15"/>
      <c r="W1046" s="15"/>
      <c r="X1046" s="15"/>
      <c r="Y1046" s="15"/>
      <c r="Z1046" s="15"/>
      <c r="AA1046" s="15"/>
      <c r="AB1046" s="15"/>
      <c r="AC1046" s="15"/>
      <c r="AD1046" s="15"/>
      <c r="AE1046" s="15"/>
      <c r="AT1046" s="286" t="s">
        <v>169</v>
      </c>
      <c r="AU1046" s="286" t="s">
        <v>137</v>
      </c>
      <c r="AV1046" s="15" t="s">
        <v>167</v>
      </c>
      <c r="AW1046" s="15" t="s">
        <v>30</v>
      </c>
      <c r="AX1046" s="15" t="s">
        <v>82</v>
      </c>
      <c r="AY1046" s="286" t="s">
        <v>159</v>
      </c>
    </row>
    <row r="1047" s="2" customFormat="1" ht="21.75" customHeight="1">
      <c r="A1047" s="40"/>
      <c r="B1047" s="41"/>
      <c r="C1047" s="287" t="s">
        <v>1253</v>
      </c>
      <c r="D1047" s="287" t="s">
        <v>291</v>
      </c>
      <c r="E1047" s="288" t="s">
        <v>1254</v>
      </c>
      <c r="F1047" s="289" t="s">
        <v>1255</v>
      </c>
      <c r="G1047" s="290" t="s">
        <v>267</v>
      </c>
      <c r="H1047" s="291">
        <v>7</v>
      </c>
      <c r="I1047" s="292"/>
      <c r="J1047" s="293">
        <f>ROUND(I1047*H1047,2)</f>
        <v>0</v>
      </c>
      <c r="K1047" s="294"/>
      <c r="L1047" s="295"/>
      <c r="M1047" s="296" t="s">
        <v>1</v>
      </c>
      <c r="N1047" s="297" t="s">
        <v>41</v>
      </c>
      <c r="O1047" s="93"/>
      <c r="P1047" s="251">
        <f>O1047*H1047</f>
        <v>0</v>
      </c>
      <c r="Q1047" s="251">
        <v>0.00123</v>
      </c>
      <c r="R1047" s="251">
        <f>Q1047*H1047</f>
        <v>0.0086099999999999996</v>
      </c>
      <c r="S1047" s="251">
        <v>0</v>
      </c>
      <c r="T1047" s="252">
        <f>S1047*H1047</f>
        <v>0</v>
      </c>
      <c r="U1047" s="40"/>
      <c r="V1047" s="40"/>
      <c r="W1047" s="40"/>
      <c r="X1047" s="40"/>
      <c r="Y1047" s="40"/>
      <c r="Z1047" s="40"/>
      <c r="AA1047" s="40"/>
      <c r="AB1047" s="40"/>
      <c r="AC1047" s="40"/>
      <c r="AD1047" s="40"/>
      <c r="AE1047" s="40"/>
      <c r="AR1047" s="253" t="s">
        <v>620</v>
      </c>
      <c r="AT1047" s="253" t="s">
        <v>291</v>
      </c>
      <c r="AU1047" s="253" t="s">
        <v>137</v>
      </c>
      <c r="AY1047" s="17" t="s">
        <v>159</v>
      </c>
      <c r="BE1047" s="141">
        <f>IF(N1047="základní",J1047,0)</f>
        <v>0</v>
      </c>
      <c r="BF1047" s="141">
        <f>IF(N1047="snížená",J1047,0)</f>
        <v>0</v>
      </c>
      <c r="BG1047" s="141">
        <f>IF(N1047="zákl. přenesená",J1047,0)</f>
        <v>0</v>
      </c>
      <c r="BH1047" s="141">
        <f>IF(N1047="sníž. přenesená",J1047,0)</f>
        <v>0</v>
      </c>
      <c r="BI1047" s="141">
        <f>IF(N1047="nulová",J1047,0)</f>
        <v>0</v>
      </c>
      <c r="BJ1047" s="17" t="s">
        <v>137</v>
      </c>
      <c r="BK1047" s="141">
        <f>ROUND(I1047*H1047,2)</f>
        <v>0</v>
      </c>
      <c r="BL1047" s="17" t="s">
        <v>324</v>
      </c>
      <c r="BM1047" s="253" t="s">
        <v>1256</v>
      </c>
    </row>
    <row r="1048" s="14" customFormat="1">
      <c r="A1048" s="14"/>
      <c r="B1048" s="265"/>
      <c r="C1048" s="266"/>
      <c r="D1048" s="256" t="s">
        <v>169</v>
      </c>
      <c r="E1048" s="267" t="s">
        <v>1</v>
      </c>
      <c r="F1048" s="268" t="s">
        <v>1257</v>
      </c>
      <c r="G1048" s="266"/>
      <c r="H1048" s="269">
        <v>7</v>
      </c>
      <c r="I1048" s="270"/>
      <c r="J1048" s="266"/>
      <c r="K1048" s="266"/>
      <c r="L1048" s="271"/>
      <c r="M1048" s="272"/>
      <c r="N1048" s="273"/>
      <c r="O1048" s="273"/>
      <c r="P1048" s="273"/>
      <c r="Q1048" s="273"/>
      <c r="R1048" s="273"/>
      <c r="S1048" s="273"/>
      <c r="T1048" s="274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75" t="s">
        <v>169</v>
      </c>
      <c r="AU1048" s="275" t="s">
        <v>137</v>
      </c>
      <c r="AV1048" s="14" t="s">
        <v>137</v>
      </c>
      <c r="AW1048" s="14" t="s">
        <v>30</v>
      </c>
      <c r="AX1048" s="14" t="s">
        <v>82</v>
      </c>
      <c r="AY1048" s="275" t="s">
        <v>159</v>
      </c>
    </row>
    <row r="1049" s="2" customFormat="1" ht="21.75" customHeight="1">
      <c r="A1049" s="40"/>
      <c r="B1049" s="41"/>
      <c r="C1049" s="287" t="s">
        <v>1258</v>
      </c>
      <c r="D1049" s="287" t="s">
        <v>291</v>
      </c>
      <c r="E1049" s="288" t="s">
        <v>1259</v>
      </c>
      <c r="F1049" s="289" t="s">
        <v>1260</v>
      </c>
      <c r="G1049" s="290" t="s">
        <v>267</v>
      </c>
      <c r="H1049" s="291">
        <v>2</v>
      </c>
      <c r="I1049" s="292"/>
      <c r="J1049" s="293">
        <f>ROUND(I1049*H1049,2)</f>
        <v>0</v>
      </c>
      <c r="K1049" s="294"/>
      <c r="L1049" s="295"/>
      <c r="M1049" s="296" t="s">
        <v>1</v>
      </c>
      <c r="N1049" s="297" t="s">
        <v>41</v>
      </c>
      <c r="O1049" s="93"/>
      <c r="P1049" s="251">
        <f>O1049*H1049</f>
        <v>0</v>
      </c>
      <c r="Q1049" s="251">
        <v>0.00108</v>
      </c>
      <c r="R1049" s="251">
        <f>Q1049*H1049</f>
        <v>0.00216</v>
      </c>
      <c r="S1049" s="251">
        <v>0</v>
      </c>
      <c r="T1049" s="252">
        <f>S1049*H1049</f>
        <v>0</v>
      </c>
      <c r="U1049" s="40"/>
      <c r="V1049" s="40"/>
      <c r="W1049" s="40"/>
      <c r="X1049" s="40"/>
      <c r="Y1049" s="40"/>
      <c r="Z1049" s="40"/>
      <c r="AA1049" s="40"/>
      <c r="AB1049" s="40"/>
      <c r="AC1049" s="40"/>
      <c r="AD1049" s="40"/>
      <c r="AE1049" s="40"/>
      <c r="AR1049" s="253" t="s">
        <v>620</v>
      </c>
      <c r="AT1049" s="253" t="s">
        <v>291</v>
      </c>
      <c r="AU1049" s="253" t="s">
        <v>137</v>
      </c>
      <c r="AY1049" s="17" t="s">
        <v>159</v>
      </c>
      <c r="BE1049" s="141">
        <f>IF(N1049="základní",J1049,0)</f>
        <v>0</v>
      </c>
      <c r="BF1049" s="141">
        <f>IF(N1049="snížená",J1049,0)</f>
        <v>0</v>
      </c>
      <c r="BG1049" s="141">
        <f>IF(N1049="zákl. přenesená",J1049,0)</f>
        <v>0</v>
      </c>
      <c r="BH1049" s="141">
        <f>IF(N1049="sníž. přenesená",J1049,0)</f>
        <v>0</v>
      </c>
      <c r="BI1049" s="141">
        <f>IF(N1049="nulová",J1049,0)</f>
        <v>0</v>
      </c>
      <c r="BJ1049" s="17" t="s">
        <v>137</v>
      </c>
      <c r="BK1049" s="141">
        <f>ROUND(I1049*H1049,2)</f>
        <v>0</v>
      </c>
      <c r="BL1049" s="17" t="s">
        <v>324</v>
      </c>
      <c r="BM1049" s="253" t="s">
        <v>1261</v>
      </c>
    </row>
    <row r="1050" s="13" customFormat="1">
      <c r="A1050" s="13"/>
      <c r="B1050" s="254"/>
      <c r="C1050" s="255"/>
      <c r="D1050" s="256" t="s">
        <v>169</v>
      </c>
      <c r="E1050" s="257" t="s">
        <v>1</v>
      </c>
      <c r="F1050" s="258" t="s">
        <v>205</v>
      </c>
      <c r="G1050" s="255"/>
      <c r="H1050" s="257" t="s">
        <v>1</v>
      </c>
      <c r="I1050" s="259"/>
      <c r="J1050" s="255"/>
      <c r="K1050" s="255"/>
      <c r="L1050" s="260"/>
      <c r="M1050" s="261"/>
      <c r="N1050" s="262"/>
      <c r="O1050" s="262"/>
      <c r="P1050" s="262"/>
      <c r="Q1050" s="262"/>
      <c r="R1050" s="262"/>
      <c r="S1050" s="262"/>
      <c r="T1050" s="263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64" t="s">
        <v>169</v>
      </c>
      <c r="AU1050" s="264" t="s">
        <v>137</v>
      </c>
      <c r="AV1050" s="13" t="s">
        <v>82</v>
      </c>
      <c r="AW1050" s="13" t="s">
        <v>30</v>
      </c>
      <c r="AX1050" s="13" t="s">
        <v>75</v>
      </c>
      <c r="AY1050" s="264" t="s">
        <v>159</v>
      </c>
    </row>
    <row r="1051" s="14" customFormat="1">
      <c r="A1051" s="14"/>
      <c r="B1051" s="265"/>
      <c r="C1051" s="266"/>
      <c r="D1051" s="256" t="s">
        <v>169</v>
      </c>
      <c r="E1051" s="267" t="s">
        <v>1</v>
      </c>
      <c r="F1051" s="268" t="s">
        <v>82</v>
      </c>
      <c r="G1051" s="266"/>
      <c r="H1051" s="269">
        <v>1</v>
      </c>
      <c r="I1051" s="270"/>
      <c r="J1051" s="266"/>
      <c r="K1051" s="266"/>
      <c r="L1051" s="271"/>
      <c r="M1051" s="272"/>
      <c r="N1051" s="273"/>
      <c r="O1051" s="273"/>
      <c r="P1051" s="273"/>
      <c r="Q1051" s="273"/>
      <c r="R1051" s="273"/>
      <c r="S1051" s="273"/>
      <c r="T1051" s="274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75" t="s">
        <v>169</v>
      </c>
      <c r="AU1051" s="275" t="s">
        <v>137</v>
      </c>
      <c r="AV1051" s="14" t="s">
        <v>137</v>
      </c>
      <c r="AW1051" s="14" t="s">
        <v>30</v>
      </c>
      <c r="AX1051" s="14" t="s">
        <v>75</v>
      </c>
      <c r="AY1051" s="275" t="s">
        <v>159</v>
      </c>
    </row>
    <row r="1052" s="13" customFormat="1">
      <c r="A1052" s="13"/>
      <c r="B1052" s="254"/>
      <c r="C1052" s="255"/>
      <c r="D1052" s="256" t="s">
        <v>169</v>
      </c>
      <c r="E1052" s="257" t="s">
        <v>1</v>
      </c>
      <c r="F1052" s="258" t="s">
        <v>203</v>
      </c>
      <c r="G1052" s="255"/>
      <c r="H1052" s="257" t="s">
        <v>1</v>
      </c>
      <c r="I1052" s="259"/>
      <c r="J1052" s="255"/>
      <c r="K1052" s="255"/>
      <c r="L1052" s="260"/>
      <c r="M1052" s="261"/>
      <c r="N1052" s="262"/>
      <c r="O1052" s="262"/>
      <c r="P1052" s="262"/>
      <c r="Q1052" s="262"/>
      <c r="R1052" s="262"/>
      <c r="S1052" s="262"/>
      <c r="T1052" s="263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64" t="s">
        <v>169</v>
      </c>
      <c r="AU1052" s="264" t="s">
        <v>137</v>
      </c>
      <c r="AV1052" s="13" t="s">
        <v>82</v>
      </c>
      <c r="AW1052" s="13" t="s">
        <v>30</v>
      </c>
      <c r="AX1052" s="13" t="s">
        <v>75</v>
      </c>
      <c r="AY1052" s="264" t="s">
        <v>159</v>
      </c>
    </row>
    <row r="1053" s="14" customFormat="1">
      <c r="A1053" s="14"/>
      <c r="B1053" s="265"/>
      <c r="C1053" s="266"/>
      <c r="D1053" s="256" t="s">
        <v>169</v>
      </c>
      <c r="E1053" s="267" t="s">
        <v>1</v>
      </c>
      <c r="F1053" s="268" t="s">
        <v>82</v>
      </c>
      <c r="G1053" s="266"/>
      <c r="H1053" s="269">
        <v>1</v>
      </c>
      <c r="I1053" s="270"/>
      <c r="J1053" s="266"/>
      <c r="K1053" s="266"/>
      <c r="L1053" s="271"/>
      <c r="M1053" s="272"/>
      <c r="N1053" s="273"/>
      <c r="O1053" s="273"/>
      <c r="P1053" s="273"/>
      <c r="Q1053" s="273"/>
      <c r="R1053" s="273"/>
      <c r="S1053" s="273"/>
      <c r="T1053" s="274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75" t="s">
        <v>169</v>
      </c>
      <c r="AU1053" s="275" t="s">
        <v>137</v>
      </c>
      <c r="AV1053" s="14" t="s">
        <v>137</v>
      </c>
      <c r="AW1053" s="14" t="s">
        <v>30</v>
      </c>
      <c r="AX1053" s="14" t="s">
        <v>75</v>
      </c>
      <c r="AY1053" s="275" t="s">
        <v>159</v>
      </c>
    </row>
    <row r="1054" s="15" customFormat="1">
      <c r="A1054" s="15"/>
      <c r="B1054" s="276"/>
      <c r="C1054" s="277"/>
      <c r="D1054" s="256" t="s">
        <v>169</v>
      </c>
      <c r="E1054" s="278" t="s">
        <v>1</v>
      </c>
      <c r="F1054" s="279" t="s">
        <v>187</v>
      </c>
      <c r="G1054" s="277"/>
      <c r="H1054" s="280">
        <v>2</v>
      </c>
      <c r="I1054" s="281"/>
      <c r="J1054" s="277"/>
      <c r="K1054" s="277"/>
      <c r="L1054" s="282"/>
      <c r="M1054" s="283"/>
      <c r="N1054" s="284"/>
      <c r="O1054" s="284"/>
      <c r="P1054" s="284"/>
      <c r="Q1054" s="284"/>
      <c r="R1054" s="284"/>
      <c r="S1054" s="284"/>
      <c r="T1054" s="285"/>
      <c r="U1054" s="15"/>
      <c r="V1054" s="15"/>
      <c r="W1054" s="15"/>
      <c r="X1054" s="15"/>
      <c r="Y1054" s="15"/>
      <c r="Z1054" s="15"/>
      <c r="AA1054" s="15"/>
      <c r="AB1054" s="15"/>
      <c r="AC1054" s="15"/>
      <c r="AD1054" s="15"/>
      <c r="AE1054" s="15"/>
      <c r="AT1054" s="286" t="s">
        <v>169</v>
      </c>
      <c r="AU1054" s="286" t="s">
        <v>137</v>
      </c>
      <c r="AV1054" s="15" t="s">
        <v>167</v>
      </c>
      <c r="AW1054" s="15" t="s">
        <v>30</v>
      </c>
      <c r="AX1054" s="15" t="s">
        <v>82</v>
      </c>
      <c r="AY1054" s="286" t="s">
        <v>159</v>
      </c>
    </row>
    <row r="1055" s="2" customFormat="1" ht="21.75" customHeight="1">
      <c r="A1055" s="40"/>
      <c r="B1055" s="41"/>
      <c r="C1055" s="241" t="s">
        <v>1262</v>
      </c>
      <c r="D1055" s="241" t="s">
        <v>163</v>
      </c>
      <c r="E1055" s="242" t="s">
        <v>1263</v>
      </c>
      <c r="F1055" s="243" t="s">
        <v>1264</v>
      </c>
      <c r="G1055" s="244" t="s">
        <v>267</v>
      </c>
      <c r="H1055" s="245">
        <v>2</v>
      </c>
      <c r="I1055" s="246"/>
      <c r="J1055" s="247">
        <f>ROUND(I1055*H1055,2)</f>
        <v>0</v>
      </c>
      <c r="K1055" s="248"/>
      <c r="L1055" s="43"/>
      <c r="M1055" s="249" t="s">
        <v>1</v>
      </c>
      <c r="N1055" s="250" t="s">
        <v>41</v>
      </c>
      <c r="O1055" s="93"/>
      <c r="P1055" s="251">
        <f>O1055*H1055</f>
        <v>0</v>
      </c>
      <c r="Q1055" s="251">
        <v>0</v>
      </c>
      <c r="R1055" s="251">
        <f>Q1055*H1055</f>
        <v>0</v>
      </c>
      <c r="S1055" s="251">
        <v>0.088099999999999998</v>
      </c>
      <c r="T1055" s="252">
        <f>S1055*H1055</f>
        <v>0.1762</v>
      </c>
      <c r="U1055" s="40"/>
      <c r="V1055" s="40"/>
      <c r="W1055" s="40"/>
      <c r="X1055" s="40"/>
      <c r="Y1055" s="40"/>
      <c r="Z1055" s="40"/>
      <c r="AA1055" s="40"/>
      <c r="AB1055" s="40"/>
      <c r="AC1055" s="40"/>
      <c r="AD1055" s="40"/>
      <c r="AE1055" s="40"/>
      <c r="AR1055" s="253" t="s">
        <v>324</v>
      </c>
      <c r="AT1055" s="253" t="s">
        <v>163</v>
      </c>
      <c r="AU1055" s="253" t="s">
        <v>137</v>
      </c>
      <c r="AY1055" s="17" t="s">
        <v>159</v>
      </c>
      <c r="BE1055" s="141">
        <f>IF(N1055="základní",J1055,0)</f>
        <v>0</v>
      </c>
      <c r="BF1055" s="141">
        <f>IF(N1055="snížená",J1055,0)</f>
        <v>0</v>
      </c>
      <c r="BG1055" s="141">
        <f>IF(N1055="zákl. přenesená",J1055,0)</f>
        <v>0</v>
      </c>
      <c r="BH1055" s="141">
        <f>IF(N1055="sníž. přenesená",J1055,0)</f>
        <v>0</v>
      </c>
      <c r="BI1055" s="141">
        <f>IF(N1055="nulová",J1055,0)</f>
        <v>0</v>
      </c>
      <c r="BJ1055" s="17" t="s">
        <v>137</v>
      </c>
      <c r="BK1055" s="141">
        <f>ROUND(I1055*H1055,2)</f>
        <v>0</v>
      </c>
      <c r="BL1055" s="17" t="s">
        <v>324</v>
      </c>
      <c r="BM1055" s="253" t="s">
        <v>1265</v>
      </c>
    </row>
    <row r="1056" s="13" customFormat="1">
      <c r="A1056" s="13"/>
      <c r="B1056" s="254"/>
      <c r="C1056" s="255"/>
      <c r="D1056" s="256" t="s">
        <v>169</v>
      </c>
      <c r="E1056" s="257" t="s">
        <v>1</v>
      </c>
      <c r="F1056" s="258" t="s">
        <v>199</v>
      </c>
      <c r="G1056" s="255"/>
      <c r="H1056" s="257" t="s">
        <v>1</v>
      </c>
      <c r="I1056" s="259"/>
      <c r="J1056" s="255"/>
      <c r="K1056" s="255"/>
      <c r="L1056" s="260"/>
      <c r="M1056" s="261"/>
      <c r="N1056" s="262"/>
      <c r="O1056" s="262"/>
      <c r="P1056" s="262"/>
      <c r="Q1056" s="262"/>
      <c r="R1056" s="262"/>
      <c r="S1056" s="262"/>
      <c r="T1056" s="263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64" t="s">
        <v>169</v>
      </c>
      <c r="AU1056" s="264" t="s">
        <v>137</v>
      </c>
      <c r="AV1056" s="13" t="s">
        <v>82</v>
      </c>
      <c r="AW1056" s="13" t="s">
        <v>30</v>
      </c>
      <c r="AX1056" s="13" t="s">
        <v>75</v>
      </c>
      <c r="AY1056" s="264" t="s">
        <v>159</v>
      </c>
    </row>
    <row r="1057" s="14" customFormat="1">
      <c r="A1057" s="14"/>
      <c r="B1057" s="265"/>
      <c r="C1057" s="266"/>
      <c r="D1057" s="256" t="s">
        <v>169</v>
      </c>
      <c r="E1057" s="267" t="s">
        <v>1</v>
      </c>
      <c r="F1057" s="268" t="s">
        <v>82</v>
      </c>
      <c r="G1057" s="266"/>
      <c r="H1057" s="269">
        <v>1</v>
      </c>
      <c r="I1057" s="270"/>
      <c r="J1057" s="266"/>
      <c r="K1057" s="266"/>
      <c r="L1057" s="271"/>
      <c r="M1057" s="272"/>
      <c r="N1057" s="273"/>
      <c r="O1057" s="273"/>
      <c r="P1057" s="273"/>
      <c r="Q1057" s="273"/>
      <c r="R1057" s="273"/>
      <c r="S1057" s="273"/>
      <c r="T1057" s="274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75" t="s">
        <v>169</v>
      </c>
      <c r="AU1057" s="275" t="s">
        <v>137</v>
      </c>
      <c r="AV1057" s="14" t="s">
        <v>137</v>
      </c>
      <c r="AW1057" s="14" t="s">
        <v>30</v>
      </c>
      <c r="AX1057" s="14" t="s">
        <v>75</v>
      </c>
      <c r="AY1057" s="275" t="s">
        <v>159</v>
      </c>
    </row>
    <row r="1058" s="13" customFormat="1">
      <c r="A1058" s="13"/>
      <c r="B1058" s="254"/>
      <c r="C1058" s="255"/>
      <c r="D1058" s="256" t="s">
        <v>169</v>
      </c>
      <c r="E1058" s="257" t="s">
        <v>1</v>
      </c>
      <c r="F1058" s="258" t="s">
        <v>1266</v>
      </c>
      <c r="G1058" s="255"/>
      <c r="H1058" s="257" t="s">
        <v>1</v>
      </c>
      <c r="I1058" s="259"/>
      <c r="J1058" s="255"/>
      <c r="K1058" s="255"/>
      <c r="L1058" s="260"/>
      <c r="M1058" s="261"/>
      <c r="N1058" s="262"/>
      <c r="O1058" s="262"/>
      <c r="P1058" s="262"/>
      <c r="Q1058" s="262"/>
      <c r="R1058" s="262"/>
      <c r="S1058" s="262"/>
      <c r="T1058" s="263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64" t="s">
        <v>169</v>
      </c>
      <c r="AU1058" s="264" t="s">
        <v>137</v>
      </c>
      <c r="AV1058" s="13" t="s">
        <v>82</v>
      </c>
      <c r="AW1058" s="13" t="s">
        <v>30</v>
      </c>
      <c r="AX1058" s="13" t="s">
        <v>75</v>
      </c>
      <c r="AY1058" s="264" t="s">
        <v>159</v>
      </c>
    </row>
    <row r="1059" s="14" customFormat="1">
      <c r="A1059" s="14"/>
      <c r="B1059" s="265"/>
      <c r="C1059" s="266"/>
      <c r="D1059" s="256" t="s">
        <v>169</v>
      </c>
      <c r="E1059" s="267" t="s">
        <v>1</v>
      </c>
      <c r="F1059" s="268" t="s">
        <v>82</v>
      </c>
      <c r="G1059" s="266"/>
      <c r="H1059" s="269">
        <v>1</v>
      </c>
      <c r="I1059" s="270"/>
      <c r="J1059" s="266"/>
      <c r="K1059" s="266"/>
      <c r="L1059" s="271"/>
      <c r="M1059" s="272"/>
      <c r="N1059" s="273"/>
      <c r="O1059" s="273"/>
      <c r="P1059" s="273"/>
      <c r="Q1059" s="273"/>
      <c r="R1059" s="273"/>
      <c r="S1059" s="273"/>
      <c r="T1059" s="274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75" t="s">
        <v>169</v>
      </c>
      <c r="AU1059" s="275" t="s">
        <v>137</v>
      </c>
      <c r="AV1059" s="14" t="s">
        <v>137</v>
      </c>
      <c r="AW1059" s="14" t="s">
        <v>30</v>
      </c>
      <c r="AX1059" s="14" t="s">
        <v>75</v>
      </c>
      <c r="AY1059" s="275" t="s">
        <v>159</v>
      </c>
    </row>
    <row r="1060" s="15" customFormat="1">
      <c r="A1060" s="15"/>
      <c r="B1060" s="276"/>
      <c r="C1060" s="277"/>
      <c r="D1060" s="256" t="s">
        <v>169</v>
      </c>
      <c r="E1060" s="278" t="s">
        <v>1</v>
      </c>
      <c r="F1060" s="279" t="s">
        <v>187</v>
      </c>
      <c r="G1060" s="277"/>
      <c r="H1060" s="280">
        <v>2</v>
      </c>
      <c r="I1060" s="281"/>
      <c r="J1060" s="277"/>
      <c r="K1060" s="277"/>
      <c r="L1060" s="282"/>
      <c r="M1060" s="283"/>
      <c r="N1060" s="284"/>
      <c r="O1060" s="284"/>
      <c r="P1060" s="284"/>
      <c r="Q1060" s="284"/>
      <c r="R1060" s="284"/>
      <c r="S1060" s="284"/>
      <c r="T1060" s="285"/>
      <c r="U1060" s="15"/>
      <c r="V1060" s="15"/>
      <c r="W1060" s="15"/>
      <c r="X1060" s="15"/>
      <c r="Y1060" s="15"/>
      <c r="Z1060" s="15"/>
      <c r="AA1060" s="15"/>
      <c r="AB1060" s="15"/>
      <c r="AC1060" s="15"/>
      <c r="AD1060" s="15"/>
      <c r="AE1060" s="15"/>
      <c r="AT1060" s="286" t="s">
        <v>169</v>
      </c>
      <c r="AU1060" s="286" t="s">
        <v>137</v>
      </c>
      <c r="AV1060" s="15" t="s">
        <v>167</v>
      </c>
      <c r="AW1060" s="15" t="s">
        <v>30</v>
      </c>
      <c r="AX1060" s="15" t="s">
        <v>82</v>
      </c>
      <c r="AY1060" s="286" t="s">
        <v>159</v>
      </c>
    </row>
    <row r="1061" s="2" customFormat="1" ht="21.75" customHeight="1">
      <c r="A1061" s="40"/>
      <c r="B1061" s="41"/>
      <c r="C1061" s="241" t="s">
        <v>1267</v>
      </c>
      <c r="D1061" s="241" t="s">
        <v>163</v>
      </c>
      <c r="E1061" s="242" t="s">
        <v>1268</v>
      </c>
      <c r="F1061" s="243" t="s">
        <v>1269</v>
      </c>
      <c r="G1061" s="244" t="s">
        <v>396</v>
      </c>
      <c r="H1061" s="245">
        <v>0.043999999999999997</v>
      </c>
      <c r="I1061" s="246"/>
      <c r="J1061" s="247">
        <f>ROUND(I1061*H1061,2)</f>
        <v>0</v>
      </c>
      <c r="K1061" s="248"/>
      <c r="L1061" s="43"/>
      <c r="M1061" s="249" t="s">
        <v>1</v>
      </c>
      <c r="N1061" s="250" t="s">
        <v>41</v>
      </c>
      <c r="O1061" s="93"/>
      <c r="P1061" s="251">
        <f>O1061*H1061</f>
        <v>0</v>
      </c>
      <c r="Q1061" s="251">
        <v>0</v>
      </c>
      <c r="R1061" s="251">
        <f>Q1061*H1061</f>
        <v>0</v>
      </c>
      <c r="S1061" s="251">
        <v>0</v>
      </c>
      <c r="T1061" s="252">
        <f>S1061*H1061</f>
        <v>0</v>
      </c>
      <c r="U1061" s="40"/>
      <c r="V1061" s="40"/>
      <c r="W1061" s="40"/>
      <c r="X1061" s="40"/>
      <c r="Y1061" s="40"/>
      <c r="Z1061" s="40"/>
      <c r="AA1061" s="40"/>
      <c r="AB1061" s="40"/>
      <c r="AC1061" s="40"/>
      <c r="AD1061" s="40"/>
      <c r="AE1061" s="40"/>
      <c r="AR1061" s="253" t="s">
        <v>324</v>
      </c>
      <c r="AT1061" s="253" t="s">
        <v>163</v>
      </c>
      <c r="AU1061" s="253" t="s">
        <v>137</v>
      </c>
      <c r="AY1061" s="17" t="s">
        <v>159</v>
      </c>
      <c r="BE1061" s="141">
        <f>IF(N1061="základní",J1061,0)</f>
        <v>0</v>
      </c>
      <c r="BF1061" s="141">
        <f>IF(N1061="snížená",J1061,0)</f>
        <v>0</v>
      </c>
      <c r="BG1061" s="141">
        <f>IF(N1061="zákl. přenesená",J1061,0)</f>
        <v>0</v>
      </c>
      <c r="BH1061" s="141">
        <f>IF(N1061="sníž. přenesená",J1061,0)</f>
        <v>0</v>
      </c>
      <c r="BI1061" s="141">
        <f>IF(N1061="nulová",J1061,0)</f>
        <v>0</v>
      </c>
      <c r="BJ1061" s="17" t="s">
        <v>137</v>
      </c>
      <c r="BK1061" s="141">
        <f>ROUND(I1061*H1061,2)</f>
        <v>0</v>
      </c>
      <c r="BL1061" s="17" t="s">
        <v>324</v>
      </c>
      <c r="BM1061" s="253" t="s">
        <v>1270</v>
      </c>
    </row>
    <row r="1062" s="2" customFormat="1" ht="21.75" customHeight="1">
      <c r="A1062" s="40"/>
      <c r="B1062" s="41"/>
      <c r="C1062" s="241" t="s">
        <v>1271</v>
      </c>
      <c r="D1062" s="241" t="s">
        <v>163</v>
      </c>
      <c r="E1062" s="242" t="s">
        <v>1272</v>
      </c>
      <c r="F1062" s="243" t="s">
        <v>1273</v>
      </c>
      <c r="G1062" s="244" t="s">
        <v>396</v>
      </c>
      <c r="H1062" s="245">
        <v>0.043999999999999997</v>
      </c>
      <c r="I1062" s="246"/>
      <c r="J1062" s="247">
        <f>ROUND(I1062*H1062,2)</f>
        <v>0</v>
      </c>
      <c r="K1062" s="248"/>
      <c r="L1062" s="43"/>
      <c r="M1062" s="249" t="s">
        <v>1</v>
      </c>
      <c r="N1062" s="250" t="s">
        <v>41</v>
      </c>
      <c r="O1062" s="93"/>
      <c r="P1062" s="251">
        <f>O1062*H1062</f>
        <v>0</v>
      </c>
      <c r="Q1062" s="251">
        <v>0</v>
      </c>
      <c r="R1062" s="251">
        <f>Q1062*H1062</f>
        <v>0</v>
      </c>
      <c r="S1062" s="251">
        <v>0</v>
      </c>
      <c r="T1062" s="252">
        <f>S1062*H1062</f>
        <v>0</v>
      </c>
      <c r="U1062" s="40"/>
      <c r="V1062" s="40"/>
      <c r="W1062" s="40"/>
      <c r="X1062" s="40"/>
      <c r="Y1062" s="40"/>
      <c r="Z1062" s="40"/>
      <c r="AA1062" s="40"/>
      <c r="AB1062" s="40"/>
      <c r="AC1062" s="40"/>
      <c r="AD1062" s="40"/>
      <c r="AE1062" s="40"/>
      <c r="AR1062" s="253" t="s">
        <v>324</v>
      </c>
      <c r="AT1062" s="253" t="s">
        <v>163</v>
      </c>
      <c r="AU1062" s="253" t="s">
        <v>137</v>
      </c>
      <c r="AY1062" s="17" t="s">
        <v>159</v>
      </c>
      <c r="BE1062" s="141">
        <f>IF(N1062="základní",J1062,0)</f>
        <v>0</v>
      </c>
      <c r="BF1062" s="141">
        <f>IF(N1062="snížená",J1062,0)</f>
        <v>0</v>
      </c>
      <c r="BG1062" s="141">
        <f>IF(N1062="zákl. přenesená",J1062,0)</f>
        <v>0</v>
      </c>
      <c r="BH1062" s="141">
        <f>IF(N1062="sníž. přenesená",J1062,0)</f>
        <v>0</v>
      </c>
      <c r="BI1062" s="141">
        <f>IF(N1062="nulová",J1062,0)</f>
        <v>0</v>
      </c>
      <c r="BJ1062" s="17" t="s">
        <v>137</v>
      </c>
      <c r="BK1062" s="141">
        <f>ROUND(I1062*H1062,2)</f>
        <v>0</v>
      </c>
      <c r="BL1062" s="17" t="s">
        <v>324</v>
      </c>
      <c r="BM1062" s="253" t="s">
        <v>1274</v>
      </c>
    </row>
    <row r="1063" s="2" customFormat="1" ht="21.75" customHeight="1">
      <c r="A1063" s="40"/>
      <c r="B1063" s="41"/>
      <c r="C1063" s="241" t="s">
        <v>374</v>
      </c>
      <c r="D1063" s="241" t="s">
        <v>163</v>
      </c>
      <c r="E1063" s="242" t="s">
        <v>1275</v>
      </c>
      <c r="F1063" s="243" t="s">
        <v>1276</v>
      </c>
      <c r="G1063" s="244" t="s">
        <v>396</v>
      </c>
      <c r="H1063" s="245">
        <v>0.043999999999999997</v>
      </c>
      <c r="I1063" s="246"/>
      <c r="J1063" s="247">
        <f>ROUND(I1063*H1063,2)</f>
        <v>0</v>
      </c>
      <c r="K1063" s="248"/>
      <c r="L1063" s="43"/>
      <c r="M1063" s="249" t="s">
        <v>1</v>
      </c>
      <c r="N1063" s="250" t="s">
        <v>41</v>
      </c>
      <c r="O1063" s="93"/>
      <c r="P1063" s="251">
        <f>O1063*H1063</f>
        <v>0</v>
      </c>
      <c r="Q1063" s="251">
        <v>0</v>
      </c>
      <c r="R1063" s="251">
        <f>Q1063*H1063</f>
        <v>0</v>
      </c>
      <c r="S1063" s="251">
        <v>0</v>
      </c>
      <c r="T1063" s="252">
        <f>S1063*H1063</f>
        <v>0</v>
      </c>
      <c r="U1063" s="40"/>
      <c r="V1063" s="40"/>
      <c r="W1063" s="40"/>
      <c r="X1063" s="40"/>
      <c r="Y1063" s="40"/>
      <c r="Z1063" s="40"/>
      <c r="AA1063" s="40"/>
      <c r="AB1063" s="40"/>
      <c r="AC1063" s="40"/>
      <c r="AD1063" s="40"/>
      <c r="AE1063" s="40"/>
      <c r="AR1063" s="253" t="s">
        <v>324</v>
      </c>
      <c r="AT1063" s="253" t="s">
        <v>163</v>
      </c>
      <c r="AU1063" s="253" t="s">
        <v>137</v>
      </c>
      <c r="AY1063" s="17" t="s">
        <v>159</v>
      </c>
      <c r="BE1063" s="141">
        <f>IF(N1063="základní",J1063,0)</f>
        <v>0</v>
      </c>
      <c r="BF1063" s="141">
        <f>IF(N1063="snížená",J1063,0)</f>
        <v>0</v>
      </c>
      <c r="BG1063" s="141">
        <f>IF(N1063="zákl. přenesená",J1063,0)</f>
        <v>0</v>
      </c>
      <c r="BH1063" s="141">
        <f>IF(N1063="sníž. přenesená",J1063,0)</f>
        <v>0</v>
      </c>
      <c r="BI1063" s="141">
        <f>IF(N1063="nulová",J1063,0)</f>
        <v>0</v>
      </c>
      <c r="BJ1063" s="17" t="s">
        <v>137</v>
      </c>
      <c r="BK1063" s="141">
        <f>ROUND(I1063*H1063,2)</f>
        <v>0</v>
      </c>
      <c r="BL1063" s="17" t="s">
        <v>324</v>
      </c>
      <c r="BM1063" s="253" t="s">
        <v>1277</v>
      </c>
    </row>
    <row r="1064" s="12" customFormat="1" ht="22.8" customHeight="1">
      <c r="A1064" s="12"/>
      <c r="B1064" s="225"/>
      <c r="C1064" s="226"/>
      <c r="D1064" s="227" t="s">
        <v>74</v>
      </c>
      <c r="E1064" s="239" t="s">
        <v>1278</v>
      </c>
      <c r="F1064" s="239" t="s">
        <v>1279</v>
      </c>
      <c r="G1064" s="226"/>
      <c r="H1064" s="226"/>
      <c r="I1064" s="229"/>
      <c r="J1064" s="240">
        <f>BK1064</f>
        <v>0</v>
      </c>
      <c r="K1064" s="226"/>
      <c r="L1064" s="231"/>
      <c r="M1064" s="232"/>
      <c r="N1064" s="233"/>
      <c r="O1064" s="233"/>
      <c r="P1064" s="234">
        <f>SUM(P1065:P1070)</f>
        <v>0</v>
      </c>
      <c r="Q1064" s="233"/>
      <c r="R1064" s="234">
        <f>SUM(R1065:R1070)</f>
        <v>0</v>
      </c>
      <c r="S1064" s="233"/>
      <c r="T1064" s="235">
        <f>SUM(T1065:T1070)</f>
        <v>0.0080000000000000002</v>
      </c>
      <c r="U1064" s="12"/>
      <c r="V1064" s="12"/>
      <c r="W1064" s="12"/>
      <c r="X1064" s="12"/>
      <c r="Y1064" s="12"/>
      <c r="Z1064" s="12"/>
      <c r="AA1064" s="12"/>
      <c r="AB1064" s="12"/>
      <c r="AC1064" s="12"/>
      <c r="AD1064" s="12"/>
      <c r="AE1064" s="12"/>
      <c r="AR1064" s="236" t="s">
        <v>137</v>
      </c>
      <c r="AT1064" s="237" t="s">
        <v>74</v>
      </c>
      <c r="AU1064" s="237" t="s">
        <v>82</v>
      </c>
      <c r="AY1064" s="236" t="s">
        <v>159</v>
      </c>
      <c r="BK1064" s="238">
        <f>SUM(BK1065:BK1070)</f>
        <v>0</v>
      </c>
    </row>
    <row r="1065" s="2" customFormat="1" ht="21.75" customHeight="1">
      <c r="A1065" s="40"/>
      <c r="B1065" s="41"/>
      <c r="C1065" s="241" t="s">
        <v>1280</v>
      </c>
      <c r="D1065" s="241" t="s">
        <v>163</v>
      </c>
      <c r="E1065" s="242" t="s">
        <v>1281</v>
      </c>
      <c r="F1065" s="243" t="s">
        <v>1282</v>
      </c>
      <c r="G1065" s="244" t="s">
        <v>1283</v>
      </c>
      <c r="H1065" s="245">
        <v>8</v>
      </c>
      <c r="I1065" s="246"/>
      <c r="J1065" s="247">
        <f>ROUND(I1065*H1065,2)</f>
        <v>0</v>
      </c>
      <c r="K1065" s="248"/>
      <c r="L1065" s="43"/>
      <c r="M1065" s="249" t="s">
        <v>1</v>
      </c>
      <c r="N1065" s="250" t="s">
        <v>41</v>
      </c>
      <c r="O1065" s="93"/>
      <c r="P1065" s="251">
        <f>O1065*H1065</f>
        <v>0</v>
      </c>
      <c r="Q1065" s="251">
        <v>0</v>
      </c>
      <c r="R1065" s="251">
        <f>Q1065*H1065</f>
        <v>0</v>
      </c>
      <c r="S1065" s="251">
        <v>0.001</v>
      </c>
      <c r="T1065" s="252">
        <f>S1065*H1065</f>
        <v>0.0080000000000000002</v>
      </c>
      <c r="U1065" s="40"/>
      <c r="V1065" s="40"/>
      <c r="W1065" s="40"/>
      <c r="X1065" s="40"/>
      <c r="Y1065" s="40"/>
      <c r="Z1065" s="40"/>
      <c r="AA1065" s="40"/>
      <c r="AB1065" s="40"/>
      <c r="AC1065" s="40"/>
      <c r="AD1065" s="40"/>
      <c r="AE1065" s="40"/>
      <c r="AR1065" s="253" t="s">
        <v>324</v>
      </c>
      <c r="AT1065" s="253" t="s">
        <v>163</v>
      </c>
      <c r="AU1065" s="253" t="s">
        <v>137</v>
      </c>
      <c r="AY1065" s="17" t="s">
        <v>159</v>
      </c>
      <c r="BE1065" s="141">
        <f>IF(N1065="základní",J1065,0)</f>
        <v>0</v>
      </c>
      <c r="BF1065" s="141">
        <f>IF(N1065="snížená",J1065,0)</f>
        <v>0</v>
      </c>
      <c r="BG1065" s="141">
        <f>IF(N1065="zákl. přenesená",J1065,0)</f>
        <v>0</v>
      </c>
      <c r="BH1065" s="141">
        <f>IF(N1065="sníž. přenesená",J1065,0)</f>
        <v>0</v>
      </c>
      <c r="BI1065" s="141">
        <f>IF(N1065="nulová",J1065,0)</f>
        <v>0</v>
      </c>
      <c r="BJ1065" s="17" t="s">
        <v>137</v>
      </c>
      <c r="BK1065" s="141">
        <f>ROUND(I1065*H1065,2)</f>
        <v>0</v>
      </c>
      <c r="BL1065" s="17" t="s">
        <v>324</v>
      </c>
      <c r="BM1065" s="253" t="s">
        <v>1284</v>
      </c>
    </row>
    <row r="1066" s="13" customFormat="1">
      <c r="A1066" s="13"/>
      <c r="B1066" s="254"/>
      <c r="C1066" s="255"/>
      <c r="D1066" s="256" t="s">
        <v>169</v>
      </c>
      <c r="E1066" s="257" t="s">
        <v>1</v>
      </c>
      <c r="F1066" s="258" t="s">
        <v>1285</v>
      </c>
      <c r="G1066" s="255"/>
      <c r="H1066" s="257" t="s">
        <v>1</v>
      </c>
      <c r="I1066" s="259"/>
      <c r="J1066" s="255"/>
      <c r="K1066" s="255"/>
      <c r="L1066" s="260"/>
      <c r="M1066" s="261"/>
      <c r="N1066" s="262"/>
      <c r="O1066" s="262"/>
      <c r="P1066" s="262"/>
      <c r="Q1066" s="262"/>
      <c r="R1066" s="262"/>
      <c r="S1066" s="262"/>
      <c r="T1066" s="263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64" t="s">
        <v>169</v>
      </c>
      <c r="AU1066" s="264" t="s">
        <v>137</v>
      </c>
      <c r="AV1066" s="13" t="s">
        <v>82</v>
      </c>
      <c r="AW1066" s="13" t="s">
        <v>30</v>
      </c>
      <c r="AX1066" s="13" t="s">
        <v>75</v>
      </c>
      <c r="AY1066" s="264" t="s">
        <v>159</v>
      </c>
    </row>
    <row r="1067" s="14" customFormat="1">
      <c r="A1067" s="14"/>
      <c r="B1067" s="265"/>
      <c r="C1067" s="266"/>
      <c r="D1067" s="256" t="s">
        <v>169</v>
      </c>
      <c r="E1067" s="267" t="s">
        <v>1</v>
      </c>
      <c r="F1067" s="268" t="s">
        <v>273</v>
      </c>
      <c r="G1067" s="266"/>
      <c r="H1067" s="269">
        <v>8</v>
      </c>
      <c r="I1067" s="270"/>
      <c r="J1067" s="266"/>
      <c r="K1067" s="266"/>
      <c r="L1067" s="271"/>
      <c r="M1067" s="272"/>
      <c r="N1067" s="273"/>
      <c r="O1067" s="273"/>
      <c r="P1067" s="273"/>
      <c r="Q1067" s="273"/>
      <c r="R1067" s="273"/>
      <c r="S1067" s="273"/>
      <c r="T1067" s="274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75" t="s">
        <v>169</v>
      </c>
      <c r="AU1067" s="275" t="s">
        <v>137</v>
      </c>
      <c r="AV1067" s="14" t="s">
        <v>137</v>
      </c>
      <c r="AW1067" s="14" t="s">
        <v>30</v>
      </c>
      <c r="AX1067" s="14" t="s">
        <v>75</v>
      </c>
      <c r="AY1067" s="275" t="s">
        <v>159</v>
      </c>
    </row>
    <row r="1068" s="15" customFormat="1">
      <c r="A1068" s="15"/>
      <c r="B1068" s="276"/>
      <c r="C1068" s="277"/>
      <c r="D1068" s="256" t="s">
        <v>169</v>
      </c>
      <c r="E1068" s="278" t="s">
        <v>1</v>
      </c>
      <c r="F1068" s="279" t="s">
        <v>187</v>
      </c>
      <c r="G1068" s="277"/>
      <c r="H1068" s="280">
        <v>8</v>
      </c>
      <c r="I1068" s="281"/>
      <c r="J1068" s="277"/>
      <c r="K1068" s="277"/>
      <c r="L1068" s="282"/>
      <c r="M1068" s="283"/>
      <c r="N1068" s="284"/>
      <c r="O1068" s="284"/>
      <c r="P1068" s="284"/>
      <c r="Q1068" s="284"/>
      <c r="R1068" s="284"/>
      <c r="S1068" s="284"/>
      <c r="T1068" s="285"/>
      <c r="U1068" s="15"/>
      <c r="V1068" s="15"/>
      <c r="W1068" s="15"/>
      <c r="X1068" s="15"/>
      <c r="Y1068" s="15"/>
      <c r="Z1068" s="15"/>
      <c r="AA1068" s="15"/>
      <c r="AB1068" s="15"/>
      <c r="AC1068" s="15"/>
      <c r="AD1068" s="15"/>
      <c r="AE1068" s="15"/>
      <c r="AT1068" s="286" t="s">
        <v>169</v>
      </c>
      <c r="AU1068" s="286" t="s">
        <v>137</v>
      </c>
      <c r="AV1068" s="15" t="s">
        <v>167</v>
      </c>
      <c r="AW1068" s="15" t="s">
        <v>30</v>
      </c>
      <c r="AX1068" s="15" t="s">
        <v>82</v>
      </c>
      <c r="AY1068" s="286" t="s">
        <v>159</v>
      </c>
    </row>
    <row r="1069" s="2" customFormat="1" ht="21.75" customHeight="1">
      <c r="A1069" s="40"/>
      <c r="B1069" s="41"/>
      <c r="C1069" s="241" t="s">
        <v>1286</v>
      </c>
      <c r="D1069" s="241" t="s">
        <v>163</v>
      </c>
      <c r="E1069" s="242" t="s">
        <v>1287</v>
      </c>
      <c r="F1069" s="243" t="s">
        <v>1288</v>
      </c>
      <c r="G1069" s="244" t="s">
        <v>396</v>
      </c>
      <c r="H1069" s="245">
        <v>0</v>
      </c>
      <c r="I1069" s="246"/>
      <c r="J1069" s="247">
        <f>ROUND(I1069*H1069,2)</f>
        <v>0</v>
      </c>
      <c r="K1069" s="248"/>
      <c r="L1069" s="43"/>
      <c r="M1069" s="249" t="s">
        <v>1</v>
      </c>
      <c r="N1069" s="250" t="s">
        <v>41</v>
      </c>
      <c r="O1069" s="93"/>
      <c r="P1069" s="251">
        <f>O1069*H1069</f>
        <v>0</v>
      </c>
      <c r="Q1069" s="251">
        <v>0</v>
      </c>
      <c r="R1069" s="251">
        <f>Q1069*H1069</f>
        <v>0</v>
      </c>
      <c r="S1069" s="251">
        <v>0</v>
      </c>
      <c r="T1069" s="252">
        <f>S1069*H1069</f>
        <v>0</v>
      </c>
      <c r="U1069" s="40"/>
      <c r="V1069" s="40"/>
      <c r="W1069" s="40"/>
      <c r="X1069" s="40"/>
      <c r="Y1069" s="40"/>
      <c r="Z1069" s="40"/>
      <c r="AA1069" s="40"/>
      <c r="AB1069" s="40"/>
      <c r="AC1069" s="40"/>
      <c r="AD1069" s="40"/>
      <c r="AE1069" s="40"/>
      <c r="AR1069" s="253" t="s">
        <v>324</v>
      </c>
      <c r="AT1069" s="253" t="s">
        <v>163</v>
      </c>
      <c r="AU1069" s="253" t="s">
        <v>137</v>
      </c>
      <c r="AY1069" s="17" t="s">
        <v>159</v>
      </c>
      <c r="BE1069" s="141">
        <f>IF(N1069="základní",J1069,0)</f>
        <v>0</v>
      </c>
      <c r="BF1069" s="141">
        <f>IF(N1069="snížená",J1069,0)</f>
        <v>0</v>
      </c>
      <c r="BG1069" s="141">
        <f>IF(N1069="zákl. přenesená",J1069,0)</f>
        <v>0</v>
      </c>
      <c r="BH1069" s="141">
        <f>IF(N1069="sníž. přenesená",J1069,0)</f>
        <v>0</v>
      </c>
      <c r="BI1069" s="141">
        <f>IF(N1069="nulová",J1069,0)</f>
        <v>0</v>
      </c>
      <c r="BJ1069" s="17" t="s">
        <v>137</v>
      </c>
      <c r="BK1069" s="141">
        <f>ROUND(I1069*H1069,2)</f>
        <v>0</v>
      </c>
      <c r="BL1069" s="17" t="s">
        <v>324</v>
      </c>
      <c r="BM1069" s="253" t="s">
        <v>1289</v>
      </c>
    </row>
    <row r="1070" s="2" customFormat="1" ht="21.75" customHeight="1">
      <c r="A1070" s="40"/>
      <c r="B1070" s="41"/>
      <c r="C1070" s="241" t="s">
        <v>1290</v>
      </c>
      <c r="D1070" s="241" t="s">
        <v>163</v>
      </c>
      <c r="E1070" s="242" t="s">
        <v>1291</v>
      </c>
      <c r="F1070" s="243" t="s">
        <v>1292</v>
      </c>
      <c r="G1070" s="244" t="s">
        <v>396</v>
      </c>
      <c r="H1070" s="245">
        <v>0</v>
      </c>
      <c r="I1070" s="246"/>
      <c r="J1070" s="247">
        <f>ROUND(I1070*H1070,2)</f>
        <v>0</v>
      </c>
      <c r="K1070" s="248"/>
      <c r="L1070" s="43"/>
      <c r="M1070" s="249" t="s">
        <v>1</v>
      </c>
      <c r="N1070" s="250" t="s">
        <v>41</v>
      </c>
      <c r="O1070" s="93"/>
      <c r="P1070" s="251">
        <f>O1070*H1070</f>
        <v>0</v>
      </c>
      <c r="Q1070" s="251">
        <v>0</v>
      </c>
      <c r="R1070" s="251">
        <f>Q1070*H1070</f>
        <v>0</v>
      </c>
      <c r="S1070" s="251">
        <v>0</v>
      </c>
      <c r="T1070" s="252">
        <f>S1070*H1070</f>
        <v>0</v>
      </c>
      <c r="U1070" s="40"/>
      <c r="V1070" s="40"/>
      <c r="W1070" s="40"/>
      <c r="X1070" s="40"/>
      <c r="Y1070" s="40"/>
      <c r="Z1070" s="40"/>
      <c r="AA1070" s="40"/>
      <c r="AB1070" s="40"/>
      <c r="AC1070" s="40"/>
      <c r="AD1070" s="40"/>
      <c r="AE1070" s="40"/>
      <c r="AR1070" s="253" t="s">
        <v>324</v>
      </c>
      <c r="AT1070" s="253" t="s">
        <v>163</v>
      </c>
      <c r="AU1070" s="253" t="s">
        <v>137</v>
      </c>
      <c r="AY1070" s="17" t="s">
        <v>159</v>
      </c>
      <c r="BE1070" s="141">
        <f>IF(N1070="základní",J1070,0)</f>
        <v>0</v>
      </c>
      <c r="BF1070" s="141">
        <f>IF(N1070="snížená",J1070,0)</f>
        <v>0</v>
      </c>
      <c r="BG1070" s="141">
        <f>IF(N1070="zákl. přenesená",J1070,0)</f>
        <v>0</v>
      </c>
      <c r="BH1070" s="141">
        <f>IF(N1070="sníž. přenesená",J1070,0)</f>
        <v>0</v>
      </c>
      <c r="BI1070" s="141">
        <f>IF(N1070="nulová",J1070,0)</f>
        <v>0</v>
      </c>
      <c r="BJ1070" s="17" t="s">
        <v>137</v>
      </c>
      <c r="BK1070" s="141">
        <f>ROUND(I1070*H1070,2)</f>
        <v>0</v>
      </c>
      <c r="BL1070" s="17" t="s">
        <v>324</v>
      </c>
      <c r="BM1070" s="253" t="s">
        <v>1293</v>
      </c>
    </row>
    <row r="1071" s="12" customFormat="1" ht="22.8" customHeight="1">
      <c r="A1071" s="12"/>
      <c r="B1071" s="225"/>
      <c r="C1071" s="226"/>
      <c r="D1071" s="227" t="s">
        <v>74</v>
      </c>
      <c r="E1071" s="239" t="s">
        <v>1294</v>
      </c>
      <c r="F1071" s="239" t="s">
        <v>1295</v>
      </c>
      <c r="G1071" s="226"/>
      <c r="H1071" s="226"/>
      <c r="I1071" s="229"/>
      <c r="J1071" s="240">
        <f>BK1071</f>
        <v>0</v>
      </c>
      <c r="K1071" s="226"/>
      <c r="L1071" s="231"/>
      <c r="M1071" s="232"/>
      <c r="N1071" s="233"/>
      <c r="O1071" s="233"/>
      <c r="P1071" s="234">
        <f>SUM(P1072:P1161)</f>
        <v>0</v>
      </c>
      <c r="Q1071" s="233"/>
      <c r="R1071" s="234">
        <f>SUM(R1072:R1161)</f>
        <v>0.38421503999999995</v>
      </c>
      <c r="S1071" s="233"/>
      <c r="T1071" s="235">
        <f>SUM(T1072:T1161)</f>
        <v>1.2502914399999998</v>
      </c>
      <c r="U1071" s="12"/>
      <c r="V1071" s="12"/>
      <c r="W1071" s="12"/>
      <c r="X1071" s="12"/>
      <c r="Y1071" s="12"/>
      <c r="Z1071" s="12"/>
      <c r="AA1071" s="12"/>
      <c r="AB1071" s="12"/>
      <c r="AC1071" s="12"/>
      <c r="AD1071" s="12"/>
      <c r="AE1071" s="12"/>
      <c r="AR1071" s="236" t="s">
        <v>137</v>
      </c>
      <c r="AT1071" s="237" t="s">
        <v>74</v>
      </c>
      <c r="AU1071" s="237" t="s">
        <v>82</v>
      </c>
      <c r="AY1071" s="236" t="s">
        <v>159</v>
      </c>
      <c r="BK1071" s="238">
        <f>SUM(BK1072:BK1161)</f>
        <v>0</v>
      </c>
    </row>
    <row r="1072" s="2" customFormat="1" ht="16.5" customHeight="1">
      <c r="A1072" s="40"/>
      <c r="B1072" s="41"/>
      <c r="C1072" s="241" t="s">
        <v>1296</v>
      </c>
      <c r="D1072" s="241" t="s">
        <v>163</v>
      </c>
      <c r="E1072" s="242" t="s">
        <v>1297</v>
      </c>
      <c r="F1072" s="243" t="s">
        <v>1298</v>
      </c>
      <c r="G1072" s="244" t="s">
        <v>166</v>
      </c>
      <c r="H1072" s="245">
        <v>13.167999999999999</v>
      </c>
      <c r="I1072" s="246"/>
      <c r="J1072" s="247">
        <f>ROUND(I1072*H1072,2)</f>
        <v>0</v>
      </c>
      <c r="K1072" s="248"/>
      <c r="L1072" s="43"/>
      <c r="M1072" s="249" t="s">
        <v>1</v>
      </c>
      <c r="N1072" s="250" t="s">
        <v>41</v>
      </c>
      <c r="O1072" s="93"/>
      <c r="P1072" s="251">
        <f>O1072*H1072</f>
        <v>0</v>
      </c>
      <c r="Q1072" s="251">
        <v>0</v>
      </c>
      <c r="R1072" s="251">
        <f>Q1072*H1072</f>
        <v>0</v>
      </c>
      <c r="S1072" s="251">
        <v>0</v>
      </c>
      <c r="T1072" s="252">
        <f>S1072*H1072</f>
        <v>0</v>
      </c>
      <c r="U1072" s="40"/>
      <c r="V1072" s="40"/>
      <c r="W1072" s="40"/>
      <c r="X1072" s="40"/>
      <c r="Y1072" s="40"/>
      <c r="Z1072" s="40"/>
      <c r="AA1072" s="40"/>
      <c r="AB1072" s="40"/>
      <c r="AC1072" s="40"/>
      <c r="AD1072" s="40"/>
      <c r="AE1072" s="40"/>
      <c r="AR1072" s="253" t="s">
        <v>324</v>
      </c>
      <c r="AT1072" s="253" t="s">
        <v>163</v>
      </c>
      <c r="AU1072" s="253" t="s">
        <v>137</v>
      </c>
      <c r="AY1072" s="17" t="s">
        <v>159</v>
      </c>
      <c r="BE1072" s="141">
        <f>IF(N1072="základní",J1072,0)</f>
        <v>0</v>
      </c>
      <c r="BF1072" s="141">
        <f>IF(N1072="snížená",J1072,0)</f>
        <v>0</v>
      </c>
      <c r="BG1072" s="141">
        <f>IF(N1072="zákl. přenesená",J1072,0)</f>
        <v>0</v>
      </c>
      <c r="BH1072" s="141">
        <f>IF(N1072="sníž. přenesená",J1072,0)</f>
        <v>0</v>
      </c>
      <c r="BI1072" s="141">
        <f>IF(N1072="nulová",J1072,0)</f>
        <v>0</v>
      </c>
      <c r="BJ1072" s="17" t="s">
        <v>137</v>
      </c>
      <c r="BK1072" s="141">
        <f>ROUND(I1072*H1072,2)</f>
        <v>0</v>
      </c>
      <c r="BL1072" s="17" t="s">
        <v>324</v>
      </c>
      <c r="BM1072" s="253" t="s">
        <v>1299</v>
      </c>
    </row>
    <row r="1073" s="13" customFormat="1">
      <c r="A1073" s="13"/>
      <c r="B1073" s="254"/>
      <c r="C1073" s="255"/>
      <c r="D1073" s="256" t="s">
        <v>169</v>
      </c>
      <c r="E1073" s="257" t="s">
        <v>1</v>
      </c>
      <c r="F1073" s="258" t="s">
        <v>203</v>
      </c>
      <c r="G1073" s="255"/>
      <c r="H1073" s="257" t="s">
        <v>1</v>
      </c>
      <c r="I1073" s="259"/>
      <c r="J1073" s="255"/>
      <c r="K1073" s="255"/>
      <c r="L1073" s="260"/>
      <c r="M1073" s="261"/>
      <c r="N1073" s="262"/>
      <c r="O1073" s="262"/>
      <c r="P1073" s="262"/>
      <c r="Q1073" s="262"/>
      <c r="R1073" s="262"/>
      <c r="S1073" s="262"/>
      <c r="T1073" s="263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64" t="s">
        <v>169</v>
      </c>
      <c r="AU1073" s="264" t="s">
        <v>137</v>
      </c>
      <c r="AV1073" s="13" t="s">
        <v>82</v>
      </c>
      <c r="AW1073" s="13" t="s">
        <v>30</v>
      </c>
      <c r="AX1073" s="13" t="s">
        <v>75</v>
      </c>
      <c r="AY1073" s="264" t="s">
        <v>159</v>
      </c>
    </row>
    <row r="1074" s="14" customFormat="1">
      <c r="A1074" s="14"/>
      <c r="B1074" s="265"/>
      <c r="C1074" s="266"/>
      <c r="D1074" s="256" t="s">
        <v>169</v>
      </c>
      <c r="E1074" s="267" t="s">
        <v>1</v>
      </c>
      <c r="F1074" s="268" t="s">
        <v>204</v>
      </c>
      <c r="G1074" s="266"/>
      <c r="H1074" s="269">
        <v>1.6770000000000001</v>
      </c>
      <c r="I1074" s="270"/>
      <c r="J1074" s="266"/>
      <c r="K1074" s="266"/>
      <c r="L1074" s="271"/>
      <c r="M1074" s="272"/>
      <c r="N1074" s="273"/>
      <c r="O1074" s="273"/>
      <c r="P1074" s="273"/>
      <c r="Q1074" s="273"/>
      <c r="R1074" s="273"/>
      <c r="S1074" s="273"/>
      <c r="T1074" s="274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75" t="s">
        <v>169</v>
      </c>
      <c r="AU1074" s="275" t="s">
        <v>137</v>
      </c>
      <c r="AV1074" s="14" t="s">
        <v>137</v>
      </c>
      <c r="AW1074" s="14" t="s">
        <v>30</v>
      </c>
      <c r="AX1074" s="14" t="s">
        <v>75</v>
      </c>
      <c r="AY1074" s="275" t="s">
        <v>159</v>
      </c>
    </row>
    <row r="1075" s="13" customFormat="1">
      <c r="A1075" s="13"/>
      <c r="B1075" s="254"/>
      <c r="C1075" s="255"/>
      <c r="D1075" s="256" t="s">
        <v>169</v>
      </c>
      <c r="E1075" s="257" t="s">
        <v>1</v>
      </c>
      <c r="F1075" s="258" t="s">
        <v>205</v>
      </c>
      <c r="G1075" s="255"/>
      <c r="H1075" s="257" t="s">
        <v>1</v>
      </c>
      <c r="I1075" s="259"/>
      <c r="J1075" s="255"/>
      <c r="K1075" s="255"/>
      <c r="L1075" s="260"/>
      <c r="M1075" s="261"/>
      <c r="N1075" s="262"/>
      <c r="O1075" s="262"/>
      <c r="P1075" s="262"/>
      <c r="Q1075" s="262"/>
      <c r="R1075" s="262"/>
      <c r="S1075" s="262"/>
      <c r="T1075" s="263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64" t="s">
        <v>169</v>
      </c>
      <c r="AU1075" s="264" t="s">
        <v>137</v>
      </c>
      <c r="AV1075" s="13" t="s">
        <v>82</v>
      </c>
      <c r="AW1075" s="13" t="s">
        <v>30</v>
      </c>
      <c r="AX1075" s="13" t="s">
        <v>75</v>
      </c>
      <c r="AY1075" s="264" t="s">
        <v>159</v>
      </c>
    </row>
    <row r="1076" s="14" customFormat="1">
      <c r="A1076" s="14"/>
      <c r="B1076" s="265"/>
      <c r="C1076" s="266"/>
      <c r="D1076" s="256" t="s">
        <v>169</v>
      </c>
      <c r="E1076" s="267" t="s">
        <v>1</v>
      </c>
      <c r="F1076" s="268" t="s">
        <v>206</v>
      </c>
      <c r="G1076" s="266"/>
      <c r="H1076" s="269">
        <v>2.9249999999999998</v>
      </c>
      <c r="I1076" s="270"/>
      <c r="J1076" s="266"/>
      <c r="K1076" s="266"/>
      <c r="L1076" s="271"/>
      <c r="M1076" s="272"/>
      <c r="N1076" s="273"/>
      <c r="O1076" s="273"/>
      <c r="P1076" s="273"/>
      <c r="Q1076" s="273"/>
      <c r="R1076" s="273"/>
      <c r="S1076" s="273"/>
      <c r="T1076" s="274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75" t="s">
        <v>169</v>
      </c>
      <c r="AU1076" s="275" t="s">
        <v>137</v>
      </c>
      <c r="AV1076" s="14" t="s">
        <v>137</v>
      </c>
      <c r="AW1076" s="14" t="s">
        <v>30</v>
      </c>
      <c r="AX1076" s="14" t="s">
        <v>75</v>
      </c>
      <c r="AY1076" s="275" t="s">
        <v>159</v>
      </c>
    </row>
    <row r="1077" s="13" customFormat="1">
      <c r="A1077" s="13"/>
      <c r="B1077" s="254"/>
      <c r="C1077" s="255"/>
      <c r="D1077" s="256" t="s">
        <v>169</v>
      </c>
      <c r="E1077" s="257" t="s">
        <v>1</v>
      </c>
      <c r="F1077" s="258" t="s">
        <v>199</v>
      </c>
      <c r="G1077" s="255"/>
      <c r="H1077" s="257" t="s">
        <v>1</v>
      </c>
      <c r="I1077" s="259"/>
      <c r="J1077" s="255"/>
      <c r="K1077" s="255"/>
      <c r="L1077" s="260"/>
      <c r="M1077" s="261"/>
      <c r="N1077" s="262"/>
      <c r="O1077" s="262"/>
      <c r="P1077" s="262"/>
      <c r="Q1077" s="262"/>
      <c r="R1077" s="262"/>
      <c r="S1077" s="262"/>
      <c r="T1077" s="263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64" t="s">
        <v>169</v>
      </c>
      <c r="AU1077" s="264" t="s">
        <v>137</v>
      </c>
      <c r="AV1077" s="13" t="s">
        <v>82</v>
      </c>
      <c r="AW1077" s="13" t="s">
        <v>30</v>
      </c>
      <c r="AX1077" s="13" t="s">
        <v>75</v>
      </c>
      <c r="AY1077" s="264" t="s">
        <v>159</v>
      </c>
    </row>
    <row r="1078" s="14" customFormat="1">
      <c r="A1078" s="14"/>
      <c r="B1078" s="265"/>
      <c r="C1078" s="266"/>
      <c r="D1078" s="256" t="s">
        <v>169</v>
      </c>
      <c r="E1078" s="267" t="s">
        <v>1</v>
      </c>
      <c r="F1078" s="268" t="s">
        <v>200</v>
      </c>
      <c r="G1078" s="266"/>
      <c r="H1078" s="269">
        <v>8.5660000000000007</v>
      </c>
      <c r="I1078" s="270"/>
      <c r="J1078" s="266"/>
      <c r="K1078" s="266"/>
      <c r="L1078" s="271"/>
      <c r="M1078" s="272"/>
      <c r="N1078" s="273"/>
      <c r="O1078" s="273"/>
      <c r="P1078" s="273"/>
      <c r="Q1078" s="273"/>
      <c r="R1078" s="273"/>
      <c r="S1078" s="273"/>
      <c r="T1078" s="274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75" t="s">
        <v>169</v>
      </c>
      <c r="AU1078" s="275" t="s">
        <v>137</v>
      </c>
      <c r="AV1078" s="14" t="s">
        <v>137</v>
      </c>
      <c r="AW1078" s="14" t="s">
        <v>30</v>
      </c>
      <c r="AX1078" s="14" t="s">
        <v>75</v>
      </c>
      <c r="AY1078" s="275" t="s">
        <v>159</v>
      </c>
    </row>
    <row r="1079" s="15" customFormat="1">
      <c r="A1079" s="15"/>
      <c r="B1079" s="276"/>
      <c r="C1079" s="277"/>
      <c r="D1079" s="256" t="s">
        <v>169</v>
      </c>
      <c r="E1079" s="278" t="s">
        <v>1</v>
      </c>
      <c r="F1079" s="279" t="s">
        <v>187</v>
      </c>
      <c r="G1079" s="277"/>
      <c r="H1079" s="280">
        <v>13.168000000000001</v>
      </c>
      <c r="I1079" s="281"/>
      <c r="J1079" s="277"/>
      <c r="K1079" s="277"/>
      <c r="L1079" s="282"/>
      <c r="M1079" s="283"/>
      <c r="N1079" s="284"/>
      <c r="O1079" s="284"/>
      <c r="P1079" s="284"/>
      <c r="Q1079" s="284"/>
      <c r="R1079" s="284"/>
      <c r="S1079" s="284"/>
      <c r="T1079" s="285"/>
      <c r="U1079" s="15"/>
      <c r="V1079" s="15"/>
      <c r="W1079" s="15"/>
      <c r="X1079" s="15"/>
      <c r="Y1079" s="15"/>
      <c r="Z1079" s="15"/>
      <c r="AA1079" s="15"/>
      <c r="AB1079" s="15"/>
      <c r="AC1079" s="15"/>
      <c r="AD1079" s="15"/>
      <c r="AE1079" s="15"/>
      <c r="AT1079" s="286" t="s">
        <v>169</v>
      </c>
      <c r="AU1079" s="286" t="s">
        <v>137</v>
      </c>
      <c r="AV1079" s="15" t="s">
        <v>167</v>
      </c>
      <c r="AW1079" s="15" t="s">
        <v>30</v>
      </c>
      <c r="AX1079" s="15" t="s">
        <v>82</v>
      </c>
      <c r="AY1079" s="286" t="s">
        <v>159</v>
      </c>
    </row>
    <row r="1080" s="2" customFormat="1" ht="16.5" customHeight="1">
      <c r="A1080" s="40"/>
      <c r="B1080" s="41"/>
      <c r="C1080" s="241" t="s">
        <v>1300</v>
      </c>
      <c r="D1080" s="241" t="s">
        <v>163</v>
      </c>
      <c r="E1080" s="242" t="s">
        <v>1301</v>
      </c>
      <c r="F1080" s="243" t="s">
        <v>1302</v>
      </c>
      <c r="G1080" s="244" t="s">
        <v>166</v>
      </c>
      <c r="H1080" s="245">
        <v>13.167999999999999</v>
      </c>
      <c r="I1080" s="246"/>
      <c r="J1080" s="247">
        <f>ROUND(I1080*H1080,2)</f>
        <v>0</v>
      </c>
      <c r="K1080" s="248"/>
      <c r="L1080" s="43"/>
      <c r="M1080" s="249" t="s">
        <v>1</v>
      </c>
      <c r="N1080" s="250" t="s">
        <v>41</v>
      </c>
      <c r="O1080" s="93"/>
      <c r="P1080" s="251">
        <f>O1080*H1080</f>
        <v>0</v>
      </c>
      <c r="Q1080" s="251">
        <v>0.00029999999999999997</v>
      </c>
      <c r="R1080" s="251">
        <f>Q1080*H1080</f>
        <v>0.0039503999999999997</v>
      </c>
      <c r="S1080" s="251">
        <v>0</v>
      </c>
      <c r="T1080" s="252">
        <f>S1080*H1080</f>
        <v>0</v>
      </c>
      <c r="U1080" s="40"/>
      <c r="V1080" s="40"/>
      <c r="W1080" s="40"/>
      <c r="X1080" s="40"/>
      <c r="Y1080" s="40"/>
      <c r="Z1080" s="40"/>
      <c r="AA1080" s="40"/>
      <c r="AB1080" s="40"/>
      <c r="AC1080" s="40"/>
      <c r="AD1080" s="40"/>
      <c r="AE1080" s="40"/>
      <c r="AR1080" s="253" t="s">
        <v>324</v>
      </c>
      <c r="AT1080" s="253" t="s">
        <v>163</v>
      </c>
      <c r="AU1080" s="253" t="s">
        <v>137</v>
      </c>
      <c r="AY1080" s="17" t="s">
        <v>159</v>
      </c>
      <c r="BE1080" s="141">
        <f>IF(N1080="základní",J1080,0)</f>
        <v>0</v>
      </c>
      <c r="BF1080" s="141">
        <f>IF(N1080="snížená",J1080,0)</f>
        <v>0</v>
      </c>
      <c r="BG1080" s="141">
        <f>IF(N1080="zákl. přenesená",J1080,0)</f>
        <v>0</v>
      </c>
      <c r="BH1080" s="141">
        <f>IF(N1080="sníž. přenesená",J1080,0)</f>
        <v>0</v>
      </c>
      <c r="BI1080" s="141">
        <f>IF(N1080="nulová",J1080,0)</f>
        <v>0</v>
      </c>
      <c r="BJ1080" s="17" t="s">
        <v>137</v>
      </c>
      <c r="BK1080" s="141">
        <f>ROUND(I1080*H1080,2)</f>
        <v>0</v>
      </c>
      <c r="BL1080" s="17" t="s">
        <v>324</v>
      </c>
      <c r="BM1080" s="253" t="s">
        <v>1303</v>
      </c>
    </row>
    <row r="1081" s="13" customFormat="1">
      <c r="A1081" s="13"/>
      <c r="B1081" s="254"/>
      <c r="C1081" s="255"/>
      <c r="D1081" s="256" t="s">
        <v>169</v>
      </c>
      <c r="E1081" s="257" t="s">
        <v>1</v>
      </c>
      <c r="F1081" s="258" t="s">
        <v>203</v>
      </c>
      <c r="G1081" s="255"/>
      <c r="H1081" s="257" t="s">
        <v>1</v>
      </c>
      <c r="I1081" s="259"/>
      <c r="J1081" s="255"/>
      <c r="K1081" s="255"/>
      <c r="L1081" s="260"/>
      <c r="M1081" s="261"/>
      <c r="N1081" s="262"/>
      <c r="O1081" s="262"/>
      <c r="P1081" s="262"/>
      <c r="Q1081" s="262"/>
      <c r="R1081" s="262"/>
      <c r="S1081" s="262"/>
      <c r="T1081" s="263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64" t="s">
        <v>169</v>
      </c>
      <c r="AU1081" s="264" t="s">
        <v>137</v>
      </c>
      <c r="AV1081" s="13" t="s">
        <v>82</v>
      </c>
      <c r="AW1081" s="13" t="s">
        <v>30</v>
      </c>
      <c r="AX1081" s="13" t="s">
        <v>75</v>
      </c>
      <c r="AY1081" s="264" t="s">
        <v>159</v>
      </c>
    </row>
    <row r="1082" s="14" customFormat="1">
      <c r="A1082" s="14"/>
      <c r="B1082" s="265"/>
      <c r="C1082" s="266"/>
      <c r="D1082" s="256" t="s">
        <v>169</v>
      </c>
      <c r="E1082" s="267" t="s">
        <v>1</v>
      </c>
      <c r="F1082" s="268" t="s">
        <v>204</v>
      </c>
      <c r="G1082" s="266"/>
      <c r="H1082" s="269">
        <v>1.6770000000000001</v>
      </c>
      <c r="I1082" s="270"/>
      <c r="J1082" s="266"/>
      <c r="K1082" s="266"/>
      <c r="L1082" s="271"/>
      <c r="M1082" s="272"/>
      <c r="N1082" s="273"/>
      <c r="O1082" s="273"/>
      <c r="P1082" s="273"/>
      <c r="Q1082" s="273"/>
      <c r="R1082" s="273"/>
      <c r="S1082" s="273"/>
      <c r="T1082" s="274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75" t="s">
        <v>169</v>
      </c>
      <c r="AU1082" s="275" t="s">
        <v>137</v>
      </c>
      <c r="AV1082" s="14" t="s">
        <v>137</v>
      </c>
      <c r="AW1082" s="14" t="s">
        <v>30</v>
      </c>
      <c r="AX1082" s="14" t="s">
        <v>75</v>
      </c>
      <c r="AY1082" s="275" t="s">
        <v>159</v>
      </c>
    </row>
    <row r="1083" s="13" customFormat="1">
      <c r="A1083" s="13"/>
      <c r="B1083" s="254"/>
      <c r="C1083" s="255"/>
      <c r="D1083" s="256" t="s">
        <v>169</v>
      </c>
      <c r="E1083" s="257" t="s">
        <v>1</v>
      </c>
      <c r="F1083" s="258" t="s">
        <v>205</v>
      </c>
      <c r="G1083" s="255"/>
      <c r="H1083" s="257" t="s">
        <v>1</v>
      </c>
      <c r="I1083" s="259"/>
      <c r="J1083" s="255"/>
      <c r="K1083" s="255"/>
      <c r="L1083" s="260"/>
      <c r="M1083" s="261"/>
      <c r="N1083" s="262"/>
      <c r="O1083" s="262"/>
      <c r="P1083" s="262"/>
      <c r="Q1083" s="262"/>
      <c r="R1083" s="262"/>
      <c r="S1083" s="262"/>
      <c r="T1083" s="263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64" t="s">
        <v>169</v>
      </c>
      <c r="AU1083" s="264" t="s">
        <v>137</v>
      </c>
      <c r="AV1083" s="13" t="s">
        <v>82</v>
      </c>
      <c r="AW1083" s="13" t="s">
        <v>30</v>
      </c>
      <c r="AX1083" s="13" t="s">
        <v>75</v>
      </c>
      <c r="AY1083" s="264" t="s">
        <v>159</v>
      </c>
    </row>
    <row r="1084" s="14" customFormat="1">
      <c r="A1084" s="14"/>
      <c r="B1084" s="265"/>
      <c r="C1084" s="266"/>
      <c r="D1084" s="256" t="s">
        <v>169</v>
      </c>
      <c r="E1084" s="267" t="s">
        <v>1</v>
      </c>
      <c r="F1084" s="268" t="s">
        <v>206</v>
      </c>
      <c r="G1084" s="266"/>
      <c r="H1084" s="269">
        <v>2.9249999999999998</v>
      </c>
      <c r="I1084" s="270"/>
      <c r="J1084" s="266"/>
      <c r="K1084" s="266"/>
      <c r="L1084" s="271"/>
      <c r="M1084" s="272"/>
      <c r="N1084" s="273"/>
      <c r="O1084" s="273"/>
      <c r="P1084" s="273"/>
      <c r="Q1084" s="273"/>
      <c r="R1084" s="273"/>
      <c r="S1084" s="273"/>
      <c r="T1084" s="274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75" t="s">
        <v>169</v>
      </c>
      <c r="AU1084" s="275" t="s">
        <v>137</v>
      </c>
      <c r="AV1084" s="14" t="s">
        <v>137</v>
      </c>
      <c r="AW1084" s="14" t="s">
        <v>30</v>
      </c>
      <c r="AX1084" s="14" t="s">
        <v>75</v>
      </c>
      <c r="AY1084" s="275" t="s">
        <v>159</v>
      </c>
    </row>
    <row r="1085" s="13" customFormat="1">
      <c r="A1085" s="13"/>
      <c r="B1085" s="254"/>
      <c r="C1085" s="255"/>
      <c r="D1085" s="256" t="s">
        <v>169</v>
      </c>
      <c r="E1085" s="257" t="s">
        <v>1</v>
      </c>
      <c r="F1085" s="258" t="s">
        <v>199</v>
      </c>
      <c r="G1085" s="255"/>
      <c r="H1085" s="257" t="s">
        <v>1</v>
      </c>
      <c r="I1085" s="259"/>
      <c r="J1085" s="255"/>
      <c r="K1085" s="255"/>
      <c r="L1085" s="260"/>
      <c r="M1085" s="261"/>
      <c r="N1085" s="262"/>
      <c r="O1085" s="262"/>
      <c r="P1085" s="262"/>
      <c r="Q1085" s="262"/>
      <c r="R1085" s="262"/>
      <c r="S1085" s="262"/>
      <c r="T1085" s="263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64" t="s">
        <v>169</v>
      </c>
      <c r="AU1085" s="264" t="s">
        <v>137</v>
      </c>
      <c r="AV1085" s="13" t="s">
        <v>82</v>
      </c>
      <c r="AW1085" s="13" t="s">
        <v>30</v>
      </c>
      <c r="AX1085" s="13" t="s">
        <v>75</v>
      </c>
      <c r="AY1085" s="264" t="s">
        <v>159</v>
      </c>
    </row>
    <row r="1086" s="14" customFormat="1">
      <c r="A1086" s="14"/>
      <c r="B1086" s="265"/>
      <c r="C1086" s="266"/>
      <c r="D1086" s="256" t="s">
        <v>169</v>
      </c>
      <c r="E1086" s="267" t="s">
        <v>1</v>
      </c>
      <c r="F1086" s="268" t="s">
        <v>200</v>
      </c>
      <c r="G1086" s="266"/>
      <c r="H1086" s="269">
        <v>8.5660000000000007</v>
      </c>
      <c r="I1086" s="270"/>
      <c r="J1086" s="266"/>
      <c r="K1086" s="266"/>
      <c r="L1086" s="271"/>
      <c r="M1086" s="272"/>
      <c r="N1086" s="273"/>
      <c r="O1086" s="273"/>
      <c r="P1086" s="273"/>
      <c r="Q1086" s="273"/>
      <c r="R1086" s="273"/>
      <c r="S1086" s="273"/>
      <c r="T1086" s="274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75" t="s">
        <v>169</v>
      </c>
      <c r="AU1086" s="275" t="s">
        <v>137</v>
      </c>
      <c r="AV1086" s="14" t="s">
        <v>137</v>
      </c>
      <c r="AW1086" s="14" t="s">
        <v>30</v>
      </c>
      <c r="AX1086" s="14" t="s">
        <v>75</v>
      </c>
      <c r="AY1086" s="275" t="s">
        <v>159</v>
      </c>
    </row>
    <row r="1087" s="15" customFormat="1">
      <c r="A1087" s="15"/>
      <c r="B1087" s="276"/>
      <c r="C1087" s="277"/>
      <c r="D1087" s="256" t="s">
        <v>169</v>
      </c>
      <c r="E1087" s="278" t="s">
        <v>1</v>
      </c>
      <c r="F1087" s="279" t="s">
        <v>187</v>
      </c>
      <c r="G1087" s="277"/>
      <c r="H1087" s="280">
        <v>13.168000000000001</v>
      </c>
      <c r="I1087" s="281"/>
      <c r="J1087" s="277"/>
      <c r="K1087" s="277"/>
      <c r="L1087" s="282"/>
      <c r="M1087" s="283"/>
      <c r="N1087" s="284"/>
      <c r="O1087" s="284"/>
      <c r="P1087" s="284"/>
      <c r="Q1087" s="284"/>
      <c r="R1087" s="284"/>
      <c r="S1087" s="284"/>
      <c r="T1087" s="285"/>
      <c r="U1087" s="15"/>
      <c r="V1087" s="15"/>
      <c r="W1087" s="15"/>
      <c r="X1087" s="15"/>
      <c r="Y1087" s="15"/>
      <c r="Z1087" s="15"/>
      <c r="AA1087" s="15"/>
      <c r="AB1087" s="15"/>
      <c r="AC1087" s="15"/>
      <c r="AD1087" s="15"/>
      <c r="AE1087" s="15"/>
      <c r="AT1087" s="286" t="s">
        <v>169</v>
      </c>
      <c r="AU1087" s="286" t="s">
        <v>137</v>
      </c>
      <c r="AV1087" s="15" t="s">
        <v>167</v>
      </c>
      <c r="AW1087" s="15" t="s">
        <v>30</v>
      </c>
      <c r="AX1087" s="15" t="s">
        <v>82</v>
      </c>
      <c r="AY1087" s="286" t="s">
        <v>159</v>
      </c>
    </row>
    <row r="1088" s="2" customFormat="1" ht="21.75" customHeight="1">
      <c r="A1088" s="40"/>
      <c r="B1088" s="41"/>
      <c r="C1088" s="241" t="s">
        <v>1304</v>
      </c>
      <c r="D1088" s="241" t="s">
        <v>163</v>
      </c>
      <c r="E1088" s="242" t="s">
        <v>1305</v>
      </c>
      <c r="F1088" s="243" t="s">
        <v>1306</v>
      </c>
      <c r="G1088" s="244" t="s">
        <v>181</v>
      </c>
      <c r="H1088" s="245">
        <v>13.212</v>
      </c>
      <c r="I1088" s="246"/>
      <c r="J1088" s="247">
        <f>ROUND(I1088*H1088,2)</f>
        <v>0</v>
      </c>
      <c r="K1088" s="248"/>
      <c r="L1088" s="43"/>
      <c r="M1088" s="249" t="s">
        <v>1</v>
      </c>
      <c r="N1088" s="250" t="s">
        <v>41</v>
      </c>
      <c r="O1088" s="93"/>
      <c r="P1088" s="251">
        <f>O1088*H1088</f>
        <v>0</v>
      </c>
      <c r="Q1088" s="251">
        <v>0</v>
      </c>
      <c r="R1088" s="251">
        <f>Q1088*H1088</f>
        <v>0</v>
      </c>
      <c r="S1088" s="251">
        <v>0.01174</v>
      </c>
      <c r="T1088" s="252">
        <f>S1088*H1088</f>
        <v>0.15510888000000001</v>
      </c>
      <c r="U1088" s="40"/>
      <c r="V1088" s="40"/>
      <c r="W1088" s="40"/>
      <c r="X1088" s="40"/>
      <c r="Y1088" s="40"/>
      <c r="Z1088" s="40"/>
      <c r="AA1088" s="40"/>
      <c r="AB1088" s="40"/>
      <c r="AC1088" s="40"/>
      <c r="AD1088" s="40"/>
      <c r="AE1088" s="40"/>
      <c r="AR1088" s="253" t="s">
        <v>324</v>
      </c>
      <c r="AT1088" s="253" t="s">
        <v>163</v>
      </c>
      <c r="AU1088" s="253" t="s">
        <v>137</v>
      </c>
      <c r="AY1088" s="17" t="s">
        <v>159</v>
      </c>
      <c r="BE1088" s="141">
        <f>IF(N1088="základní",J1088,0)</f>
        <v>0</v>
      </c>
      <c r="BF1088" s="141">
        <f>IF(N1088="snížená",J1088,0)</f>
        <v>0</v>
      </c>
      <c r="BG1088" s="141">
        <f>IF(N1088="zákl. přenesená",J1088,0)</f>
        <v>0</v>
      </c>
      <c r="BH1088" s="141">
        <f>IF(N1088="sníž. přenesená",J1088,0)</f>
        <v>0</v>
      </c>
      <c r="BI1088" s="141">
        <f>IF(N1088="nulová",J1088,0)</f>
        <v>0</v>
      </c>
      <c r="BJ1088" s="17" t="s">
        <v>137</v>
      </c>
      <c r="BK1088" s="141">
        <f>ROUND(I1088*H1088,2)</f>
        <v>0</v>
      </c>
      <c r="BL1088" s="17" t="s">
        <v>324</v>
      </c>
      <c r="BM1088" s="253" t="s">
        <v>1307</v>
      </c>
    </row>
    <row r="1089" s="13" customFormat="1">
      <c r="A1089" s="13"/>
      <c r="B1089" s="254"/>
      <c r="C1089" s="255"/>
      <c r="D1089" s="256" t="s">
        <v>169</v>
      </c>
      <c r="E1089" s="257" t="s">
        <v>1</v>
      </c>
      <c r="F1089" s="258" t="s">
        <v>199</v>
      </c>
      <c r="G1089" s="255"/>
      <c r="H1089" s="257" t="s">
        <v>1</v>
      </c>
      <c r="I1089" s="259"/>
      <c r="J1089" s="255"/>
      <c r="K1089" s="255"/>
      <c r="L1089" s="260"/>
      <c r="M1089" s="261"/>
      <c r="N1089" s="262"/>
      <c r="O1089" s="262"/>
      <c r="P1089" s="262"/>
      <c r="Q1089" s="262"/>
      <c r="R1089" s="262"/>
      <c r="S1089" s="262"/>
      <c r="T1089" s="263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64" t="s">
        <v>169</v>
      </c>
      <c r="AU1089" s="264" t="s">
        <v>137</v>
      </c>
      <c r="AV1089" s="13" t="s">
        <v>82</v>
      </c>
      <c r="AW1089" s="13" t="s">
        <v>30</v>
      </c>
      <c r="AX1089" s="13" t="s">
        <v>75</v>
      </c>
      <c r="AY1089" s="264" t="s">
        <v>159</v>
      </c>
    </row>
    <row r="1090" s="14" customFormat="1">
      <c r="A1090" s="14"/>
      <c r="B1090" s="265"/>
      <c r="C1090" s="266"/>
      <c r="D1090" s="256" t="s">
        <v>169</v>
      </c>
      <c r="E1090" s="267" t="s">
        <v>1</v>
      </c>
      <c r="F1090" s="268" t="s">
        <v>1308</v>
      </c>
      <c r="G1090" s="266"/>
      <c r="H1090" s="269">
        <v>10.212</v>
      </c>
      <c r="I1090" s="270"/>
      <c r="J1090" s="266"/>
      <c r="K1090" s="266"/>
      <c r="L1090" s="271"/>
      <c r="M1090" s="272"/>
      <c r="N1090" s="273"/>
      <c r="O1090" s="273"/>
      <c r="P1090" s="273"/>
      <c r="Q1090" s="273"/>
      <c r="R1090" s="273"/>
      <c r="S1090" s="273"/>
      <c r="T1090" s="274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75" t="s">
        <v>169</v>
      </c>
      <c r="AU1090" s="275" t="s">
        <v>137</v>
      </c>
      <c r="AV1090" s="14" t="s">
        <v>137</v>
      </c>
      <c r="AW1090" s="14" t="s">
        <v>30</v>
      </c>
      <c r="AX1090" s="14" t="s">
        <v>75</v>
      </c>
      <c r="AY1090" s="275" t="s">
        <v>159</v>
      </c>
    </row>
    <row r="1091" s="13" customFormat="1">
      <c r="A1091" s="13"/>
      <c r="B1091" s="254"/>
      <c r="C1091" s="255"/>
      <c r="D1091" s="256" t="s">
        <v>169</v>
      </c>
      <c r="E1091" s="257" t="s">
        <v>1</v>
      </c>
      <c r="F1091" s="258" t="s">
        <v>205</v>
      </c>
      <c r="G1091" s="255"/>
      <c r="H1091" s="257" t="s">
        <v>1</v>
      </c>
      <c r="I1091" s="259"/>
      <c r="J1091" s="255"/>
      <c r="K1091" s="255"/>
      <c r="L1091" s="260"/>
      <c r="M1091" s="261"/>
      <c r="N1091" s="262"/>
      <c r="O1091" s="262"/>
      <c r="P1091" s="262"/>
      <c r="Q1091" s="262"/>
      <c r="R1091" s="262"/>
      <c r="S1091" s="262"/>
      <c r="T1091" s="263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64" t="s">
        <v>169</v>
      </c>
      <c r="AU1091" s="264" t="s">
        <v>137</v>
      </c>
      <c r="AV1091" s="13" t="s">
        <v>82</v>
      </c>
      <c r="AW1091" s="13" t="s">
        <v>30</v>
      </c>
      <c r="AX1091" s="13" t="s">
        <v>75</v>
      </c>
      <c r="AY1091" s="264" t="s">
        <v>159</v>
      </c>
    </row>
    <row r="1092" s="14" customFormat="1">
      <c r="A1092" s="14"/>
      <c r="B1092" s="265"/>
      <c r="C1092" s="266"/>
      <c r="D1092" s="256" t="s">
        <v>169</v>
      </c>
      <c r="E1092" s="267" t="s">
        <v>1</v>
      </c>
      <c r="F1092" s="268" t="s">
        <v>160</v>
      </c>
      <c r="G1092" s="266"/>
      <c r="H1092" s="269">
        <v>3</v>
      </c>
      <c r="I1092" s="270"/>
      <c r="J1092" s="266"/>
      <c r="K1092" s="266"/>
      <c r="L1092" s="271"/>
      <c r="M1092" s="272"/>
      <c r="N1092" s="273"/>
      <c r="O1092" s="273"/>
      <c r="P1092" s="273"/>
      <c r="Q1092" s="273"/>
      <c r="R1092" s="273"/>
      <c r="S1092" s="273"/>
      <c r="T1092" s="274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75" t="s">
        <v>169</v>
      </c>
      <c r="AU1092" s="275" t="s">
        <v>137</v>
      </c>
      <c r="AV1092" s="14" t="s">
        <v>137</v>
      </c>
      <c r="AW1092" s="14" t="s">
        <v>30</v>
      </c>
      <c r="AX1092" s="14" t="s">
        <v>75</v>
      </c>
      <c r="AY1092" s="275" t="s">
        <v>159</v>
      </c>
    </row>
    <row r="1093" s="15" customFormat="1">
      <c r="A1093" s="15"/>
      <c r="B1093" s="276"/>
      <c r="C1093" s="277"/>
      <c r="D1093" s="256" t="s">
        <v>169</v>
      </c>
      <c r="E1093" s="278" t="s">
        <v>1</v>
      </c>
      <c r="F1093" s="279" t="s">
        <v>187</v>
      </c>
      <c r="G1093" s="277"/>
      <c r="H1093" s="280">
        <v>13.212</v>
      </c>
      <c r="I1093" s="281"/>
      <c r="J1093" s="277"/>
      <c r="K1093" s="277"/>
      <c r="L1093" s="282"/>
      <c r="M1093" s="283"/>
      <c r="N1093" s="284"/>
      <c r="O1093" s="284"/>
      <c r="P1093" s="284"/>
      <c r="Q1093" s="284"/>
      <c r="R1093" s="284"/>
      <c r="S1093" s="284"/>
      <c r="T1093" s="285"/>
      <c r="U1093" s="15"/>
      <c r="V1093" s="15"/>
      <c r="W1093" s="15"/>
      <c r="X1093" s="15"/>
      <c r="Y1093" s="15"/>
      <c r="Z1093" s="15"/>
      <c r="AA1093" s="15"/>
      <c r="AB1093" s="15"/>
      <c r="AC1093" s="15"/>
      <c r="AD1093" s="15"/>
      <c r="AE1093" s="15"/>
      <c r="AT1093" s="286" t="s">
        <v>169</v>
      </c>
      <c r="AU1093" s="286" t="s">
        <v>137</v>
      </c>
      <c r="AV1093" s="15" t="s">
        <v>167</v>
      </c>
      <c r="AW1093" s="15" t="s">
        <v>30</v>
      </c>
      <c r="AX1093" s="15" t="s">
        <v>82</v>
      </c>
      <c r="AY1093" s="286" t="s">
        <v>159</v>
      </c>
    </row>
    <row r="1094" s="2" customFormat="1" ht="21.75" customHeight="1">
      <c r="A1094" s="40"/>
      <c r="B1094" s="41"/>
      <c r="C1094" s="241" t="s">
        <v>1309</v>
      </c>
      <c r="D1094" s="241" t="s">
        <v>163</v>
      </c>
      <c r="E1094" s="242" t="s">
        <v>1310</v>
      </c>
      <c r="F1094" s="243" t="s">
        <v>1311</v>
      </c>
      <c r="G1094" s="244" t="s">
        <v>181</v>
      </c>
      <c r="H1094" s="245">
        <v>10.212</v>
      </c>
      <c r="I1094" s="246"/>
      <c r="J1094" s="247">
        <f>ROUND(I1094*H1094,2)</f>
        <v>0</v>
      </c>
      <c r="K1094" s="248"/>
      <c r="L1094" s="43"/>
      <c r="M1094" s="249" t="s">
        <v>1</v>
      </c>
      <c r="N1094" s="250" t="s">
        <v>41</v>
      </c>
      <c r="O1094" s="93"/>
      <c r="P1094" s="251">
        <f>O1094*H1094</f>
        <v>0</v>
      </c>
      <c r="Q1094" s="251">
        <v>0.00058</v>
      </c>
      <c r="R1094" s="251">
        <f>Q1094*H1094</f>
        <v>0.0059229599999999997</v>
      </c>
      <c r="S1094" s="251">
        <v>0</v>
      </c>
      <c r="T1094" s="252">
        <f>S1094*H1094</f>
        <v>0</v>
      </c>
      <c r="U1094" s="40"/>
      <c r="V1094" s="40"/>
      <c r="W1094" s="40"/>
      <c r="X1094" s="40"/>
      <c r="Y1094" s="40"/>
      <c r="Z1094" s="40"/>
      <c r="AA1094" s="40"/>
      <c r="AB1094" s="40"/>
      <c r="AC1094" s="40"/>
      <c r="AD1094" s="40"/>
      <c r="AE1094" s="40"/>
      <c r="AR1094" s="253" t="s">
        <v>324</v>
      </c>
      <c r="AT1094" s="253" t="s">
        <v>163</v>
      </c>
      <c r="AU1094" s="253" t="s">
        <v>137</v>
      </c>
      <c r="AY1094" s="17" t="s">
        <v>159</v>
      </c>
      <c r="BE1094" s="141">
        <f>IF(N1094="základní",J1094,0)</f>
        <v>0</v>
      </c>
      <c r="BF1094" s="141">
        <f>IF(N1094="snížená",J1094,0)</f>
        <v>0</v>
      </c>
      <c r="BG1094" s="141">
        <f>IF(N1094="zákl. přenesená",J1094,0)</f>
        <v>0</v>
      </c>
      <c r="BH1094" s="141">
        <f>IF(N1094="sníž. přenesená",J1094,0)</f>
        <v>0</v>
      </c>
      <c r="BI1094" s="141">
        <f>IF(N1094="nulová",J1094,0)</f>
        <v>0</v>
      </c>
      <c r="BJ1094" s="17" t="s">
        <v>137</v>
      </c>
      <c r="BK1094" s="141">
        <f>ROUND(I1094*H1094,2)</f>
        <v>0</v>
      </c>
      <c r="BL1094" s="17" t="s">
        <v>324</v>
      </c>
      <c r="BM1094" s="253" t="s">
        <v>1312</v>
      </c>
    </row>
    <row r="1095" s="13" customFormat="1">
      <c r="A1095" s="13"/>
      <c r="B1095" s="254"/>
      <c r="C1095" s="255"/>
      <c r="D1095" s="256" t="s">
        <v>169</v>
      </c>
      <c r="E1095" s="257" t="s">
        <v>1</v>
      </c>
      <c r="F1095" s="258" t="s">
        <v>199</v>
      </c>
      <c r="G1095" s="255"/>
      <c r="H1095" s="257" t="s">
        <v>1</v>
      </c>
      <c r="I1095" s="259"/>
      <c r="J1095" s="255"/>
      <c r="K1095" s="255"/>
      <c r="L1095" s="260"/>
      <c r="M1095" s="261"/>
      <c r="N1095" s="262"/>
      <c r="O1095" s="262"/>
      <c r="P1095" s="262"/>
      <c r="Q1095" s="262"/>
      <c r="R1095" s="262"/>
      <c r="S1095" s="262"/>
      <c r="T1095" s="263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64" t="s">
        <v>169</v>
      </c>
      <c r="AU1095" s="264" t="s">
        <v>137</v>
      </c>
      <c r="AV1095" s="13" t="s">
        <v>82</v>
      </c>
      <c r="AW1095" s="13" t="s">
        <v>30</v>
      </c>
      <c r="AX1095" s="13" t="s">
        <v>75</v>
      </c>
      <c r="AY1095" s="264" t="s">
        <v>159</v>
      </c>
    </row>
    <row r="1096" s="14" customFormat="1">
      <c r="A1096" s="14"/>
      <c r="B1096" s="265"/>
      <c r="C1096" s="266"/>
      <c r="D1096" s="256" t="s">
        <v>169</v>
      </c>
      <c r="E1096" s="267" t="s">
        <v>1</v>
      </c>
      <c r="F1096" s="268" t="s">
        <v>1308</v>
      </c>
      <c r="G1096" s="266"/>
      <c r="H1096" s="269">
        <v>10.212</v>
      </c>
      <c r="I1096" s="270"/>
      <c r="J1096" s="266"/>
      <c r="K1096" s="266"/>
      <c r="L1096" s="271"/>
      <c r="M1096" s="272"/>
      <c r="N1096" s="273"/>
      <c r="O1096" s="273"/>
      <c r="P1096" s="273"/>
      <c r="Q1096" s="273"/>
      <c r="R1096" s="273"/>
      <c r="S1096" s="273"/>
      <c r="T1096" s="274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75" t="s">
        <v>169</v>
      </c>
      <c r="AU1096" s="275" t="s">
        <v>137</v>
      </c>
      <c r="AV1096" s="14" t="s">
        <v>137</v>
      </c>
      <c r="AW1096" s="14" t="s">
        <v>30</v>
      </c>
      <c r="AX1096" s="14" t="s">
        <v>75</v>
      </c>
      <c r="AY1096" s="275" t="s">
        <v>159</v>
      </c>
    </row>
    <row r="1097" s="15" customFormat="1">
      <c r="A1097" s="15"/>
      <c r="B1097" s="276"/>
      <c r="C1097" s="277"/>
      <c r="D1097" s="256" t="s">
        <v>169</v>
      </c>
      <c r="E1097" s="278" t="s">
        <v>1</v>
      </c>
      <c r="F1097" s="279" t="s">
        <v>187</v>
      </c>
      <c r="G1097" s="277"/>
      <c r="H1097" s="280">
        <v>10.212</v>
      </c>
      <c r="I1097" s="281"/>
      <c r="J1097" s="277"/>
      <c r="K1097" s="277"/>
      <c r="L1097" s="282"/>
      <c r="M1097" s="283"/>
      <c r="N1097" s="284"/>
      <c r="O1097" s="284"/>
      <c r="P1097" s="284"/>
      <c r="Q1097" s="284"/>
      <c r="R1097" s="284"/>
      <c r="S1097" s="284"/>
      <c r="T1097" s="285"/>
      <c r="U1097" s="15"/>
      <c r="V1097" s="15"/>
      <c r="W1097" s="15"/>
      <c r="X1097" s="15"/>
      <c r="Y1097" s="15"/>
      <c r="Z1097" s="15"/>
      <c r="AA1097" s="15"/>
      <c r="AB1097" s="15"/>
      <c r="AC1097" s="15"/>
      <c r="AD1097" s="15"/>
      <c r="AE1097" s="15"/>
      <c r="AT1097" s="286" t="s">
        <v>169</v>
      </c>
      <c r="AU1097" s="286" t="s">
        <v>137</v>
      </c>
      <c r="AV1097" s="15" t="s">
        <v>167</v>
      </c>
      <c r="AW1097" s="15" t="s">
        <v>30</v>
      </c>
      <c r="AX1097" s="15" t="s">
        <v>82</v>
      </c>
      <c r="AY1097" s="286" t="s">
        <v>159</v>
      </c>
    </row>
    <row r="1098" s="2" customFormat="1" ht="21.75" customHeight="1">
      <c r="A1098" s="40"/>
      <c r="B1098" s="41"/>
      <c r="C1098" s="241" t="s">
        <v>1313</v>
      </c>
      <c r="D1098" s="241" t="s">
        <v>163</v>
      </c>
      <c r="E1098" s="242" t="s">
        <v>1314</v>
      </c>
      <c r="F1098" s="243" t="s">
        <v>1315</v>
      </c>
      <c r="G1098" s="244" t="s">
        <v>166</v>
      </c>
      <c r="H1098" s="245">
        <v>13.167999999999999</v>
      </c>
      <c r="I1098" s="246"/>
      <c r="J1098" s="247">
        <f>ROUND(I1098*H1098,2)</f>
        <v>0</v>
      </c>
      <c r="K1098" s="248"/>
      <c r="L1098" s="43"/>
      <c r="M1098" s="249" t="s">
        <v>1</v>
      </c>
      <c r="N1098" s="250" t="s">
        <v>41</v>
      </c>
      <c r="O1098" s="93"/>
      <c r="P1098" s="251">
        <f>O1098*H1098</f>
        <v>0</v>
      </c>
      <c r="Q1098" s="251">
        <v>0</v>
      </c>
      <c r="R1098" s="251">
        <f>Q1098*H1098</f>
        <v>0</v>
      </c>
      <c r="S1098" s="251">
        <v>0.083169999999999994</v>
      </c>
      <c r="T1098" s="252">
        <f>S1098*H1098</f>
        <v>1.0951825599999998</v>
      </c>
      <c r="U1098" s="40"/>
      <c r="V1098" s="40"/>
      <c r="W1098" s="40"/>
      <c r="X1098" s="40"/>
      <c r="Y1098" s="40"/>
      <c r="Z1098" s="40"/>
      <c r="AA1098" s="40"/>
      <c r="AB1098" s="40"/>
      <c r="AC1098" s="40"/>
      <c r="AD1098" s="40"/>
      <c r="AE1098" s="40"/>
      <c r="AR1098" s="253" t="s">
        <v>324</v>
      </c>
      <c r="AT1098" s="253" t="s">
        <v>163</v>
      </c>
      <c r="AU1098" s="253" t="s">
        <v>137</v>
      </c>
      <c r="AY1098" s="17" t="s">
        <v>159</v>
      </c>
      <c r="BE1098" s="141">
        <f>IF(N1098="základní",J1098,0)</f>
        <v>0</v>
      </c>
      <c r="BF1098" s="141">
        <f>IF(N1098="snížená",J1098,0)</f>
        <v>0</v>
      </c>
      <c r="BG1098" s="141">
        <f>IF(N1098="zákl. přenesená",J1098,0)</f>
        <v>0</v>
      </c>
      <c r="BH1098" s="141">
        <f>IF(N1098="sníž. přenesená",J1098,0)</f>
        <v>0</v>
      </c>
      <c r="BI1098" s="141">
        <f>IF(N1098="nulová",J1098,0)</f>
        <v>0</v>
      </c>
      <c r="BJ1098" s="17" t="s">
        <v>137</v>
      </c>
      <c r="BK1098" s="141">
        <f>ROUND(I1098*H1098,2)</f>
        <v>0</v>
      </c>
      <c r="BL1098" s="17" t="s">
        <v>324</v>
      </c>
      <c r="BM1098" s="253" t="s">
        <v>1316</v>
      </c>
    </row>
    <row r="1099" s="13" customFormat="1">
      <c r="A1099" s="13"/>
      <c r="B1099" s="254"/>
      <c r="C1099" s="255"/>
      <c r="D1099" s="256" t="s">
        <v>169</v>
      </c>
      <c r="E1099" s="257" t="s">
        <v>1</v>
      </c>
      <c r="F1099" s="258" t="s">
        <v>199</v>
      </c>
      <c r="G1099" s="255"/>
      <c r="H1099" s="257" t="s">
        <v>1</v>
      </c>
      <c r="I1099" s="259"/>
      <c r="J1099" s="255"/>
      <c r="K1099" s="255"/>
      <c r="L1099" s="260"/>
      <c r="M1099" s="261"/>
      <c r="N1099" s="262"/>
      <c r="O1099" s="262"/>
      <c r="P1099" s="262"/>
      <c r="Q1099" s="262"/>
      <c r="R1099" s="262"/>
      <c r="S1099" s="262"/>
      <c r="T1099" s="263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64" t="s">
        <v>169</v>
      </c>
      <c r="AU1099" s="264" t="s">
        <v>137</v>
      </c>
      <c r="AV1099" s="13" t="s">
        <v>82</v>
      </c>
      <c r="AW1099" s="13" t="s">
        <v>30</v>
      </c>
      <c r="AX1099" s="13" t="s">
        <v>75</v>
      </c>
      <c r="AY1099" s="264" t="s">
        <v>159</v>
      </c>
    </row>
    <row r="1100" s="14" customFormat="1">
      <c r="A1100" s="14"/>
      <c r="B1100" s="265"/>
      <c r="C1100" s="266"/>
      <c r="D1100" s="256" t="s">
        <v>169</v>
      </c>
      <c r="E1100" s="267" t="s">
        <v>1</v>
      </c>
      <c r="F1100" s="268" t="s">
        <v>200</v>
      </c>
      <c r="G1100" s="266"/>
      <c r="H1100" s="269">
        <v>8.5660000000000007</v>
      </c>
      <c r="I1100" s="270"/>
      <c r="J1100" s="266"/>
      <c r="K1100" s="266"/>
      <c r="L1100" s="271"/>
      <c r="M1100" s="272"/>
      <c r="N1100" s="273"/>
      <c r="O1100" s="273"/>
      <c r="P1100" s="273"/>
      <c r="Q1100" s="273"/>
      <c r="R1100" s="273"/>
      <c r="S1100" s="273"/>
      <c r="T1100" s="274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75" t="s">
        <v>169</v>
      </c>
      <c r="AU1100" s="275" t="s">
        <v>137</v>
      </c>
      <c r="AV1100" s="14" t="s">
        <v>137</v>
      </c>
      <c r="AW1100" s="14" t="s">
        <v>30</v>
      </c>
      <c r="AX1100" s="14" t="s">
        <v>75</v>
      </c>
      <c r="AY1100" s="275" t="s">
        <v>159</v>
      </c>
    </row>
    <row r="1101" s="13" customFormat="1">
      <c r="A1101" s="13"/>
      <c r="B1101" s="254"/>
      <c r="C1101" s="255"/>
      <c r="D1101" s="256" t="s">
        <v>169</v>
      </c>
      <c r="E1101" s="257" t="s">
        <v>1</v>
      </c>
      <c r="F1101" s="258" t="s">
        <v>203</v>
      </c>
      <c r="G1101" s="255"/>
      <c r="H1101" s="257" t="s">
        <v>1</v>
      </c>
      <c r="I1101" s="259"/>
      <c r="J1101" s="255"/>
      <c r="K1101" s="255"/>
      <c r="L1101" s="260"/>
      <c r="M1101" s="261"/>
      <c r="N1101" s="262"/>
      <c r="O1101" s="262"/>
      <c r="P1101" s="262"/>
      <c r="Q1101" s="262"/>
      <c r="R1101" s="262"/>
      <c r="S1101" s="262"/>
      <c r="T1101" s="263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64" t="s">
        <v>169</v>
      </c>
      <c r="AU1101" s="264" t="s">
        <v>137</v>
      </c>
      <c r="AV1101" s="13" t="s">
        <v>82</v>
      </c>
      <c r="AW1101" s="13" t="s">
        <v>30</v>
      </c>
      <c r="AX1101" s="13" t="s">
        <v>75</v>
      </c>
      <c r="AY1101" s="264" t="s">
        <v>159</v>
      </c>
    </row>
    <row r="1102" s="14" customFormat="1">
      <c r="A1102" s="14"/>
      <c r="B1102" s="265"/>
      <c r="C1102" s="266"/>
      <c r="D1102" s="256" t="s">
        <v>169</v>
      </c>
      <c r="E1102" s="267" t="s">
        <v>1</v>
      </c>
      <c r="F1102" s="268" t="s">
        <v>204</v>
      </c>
      <c r="G1102" s="266"/>
      <c r="H1102" s="269">
        <v>1.6770000000000001</v>
      </c>
      <c r="I1102" s="270"/>
      <c r="J1102" s="266"/>
      <c r="K1102" s="266"/>
      <c r="L1102" s="271"/>
      <c r="M1102" s="272"/>
      <c r="N1102" s="273"/>
      <c r="O1102" s="273"/>
      <c r="P1102" s="273"/>
      <c r="Q1102" s="273"/>
      <c r="R1102" s="273"/>
      <c r="S1102" s="273"/>
      <c r="T1102" s="274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75" t="s">
        <v>169</v>
      </c>
      <c r="AU1102" s="275" t="s">
        <v>137</v>
      </c>
      <c r="AV1102" s="14" t="s">
        <v>137</v>
      </c>
      <c r="AW1102" s="14" t="s">
        <v>30</v>
      </c>
      <c r="AX1102" s="14" t="s">
        <v>75</v>
      </c>
      <c r="AY1102" s="275" t="s">
        <v>159</v>
      </c>
    </row>
    <row r="1103" s="13" customFormat="1">
      <c r="A1103" s="13"/>
      <c r="B1103" s="254"/>
      <c r="C1103" s="255"/>
      <c r="D1103" s="256" t="s">
        <v>169</v>
      </c>
      <c r="E1103" s="257" t="s">
        <v>1</v>
      </c>
      <c r="F1103" s="258" t="s">
        <v>205</v>
      </c>
      <c r="G1103" s="255"/>
      <c r="H1103" s="257" t="s">
        <v>1</v>
      </c>
      <c r="I1103" s="259"/>
      <c r="J1103" s="255"/>
      <c r="K1103" s="255"/>
      <c r="L1103" s="260"/>
      <c r="M1103" s="261"/>
      <c r="N1103" s="262"/>
      <c r="O1103" s="262"/>
      <c r="P1103" s="262"/>
      <c r="Q1103" s="262"/>
      <c r="R1103" s="262"/>
      <c r="S1103" s="262"/>
      <c r="T1103" s="263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64" t="s">
        <v>169</v>
      </c>
      <c r="AU1103" s="264" t="s">
        <v>137</v>
      </c>
      <c r="AV1103" s="13" t="s">
        <v>82</v>
      </c>
      <c r="AW1103" s="13" t="s">
        <v>30</v>
      </c>
      <c r="AX1103" s="13" t="s">
        <v>75</v>
      </c>
      <c r="AY1103" s="264" t="s">
        <v>159</v>
      </c>
    </row>
    <row r="1104" s="14" customFormat="1">
      <c r="A1104" s="14"/>
      <c r="B1104" s="265"/>
      <c r="C1104" s="266"/>
      <c r="D1104" s="256" t="s">
        <v>169</v>
      </c>
      <c r="E1104" s="267" t="s">
        <v>1</v>
      </c>
      <c r="F1104" s="268" t="s">
        <v>206</v>
      </c>
      <c r="G1104" s="266"/>
      <c r="H1104" s="269">
        <v>2.9249999999999998</v>
      </c>
      <c r="I1104" s="270"/>
      <c r="J1104" s="266"/>
      <c r="K1104" s="266"/>
      <c r="L1104" s="271"/>
      <c r="M1104" s="272"/>
      <c r="N1104" s="273"/>
      <c r="O1104" s="273"/>
      <c r="P1104" s="273"/>
      <c r="Q1104" s="273"/>
      <c r="R1104" s="273"/>
      <c r="S1104" s="273"/>
      <c r="T1104" s="274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75" t="s">
        <v>169</v>
      </c>
      <c r="AU1104" s="275" t="s">
        <v>137</v>
      </c>
      <c r="AV1104" s="14" t="s">
        <v>137</v>
      </c>
      <c r="AW1104" s="14" t="s">
        <v>30</v>
      </c>
      <c r="AX1104" s="14" t="s">
        <v>75</v>
      </c>
      <c r="AY1104" s="275" t="s">
        <v>159</v>
      </c>
    </row>
    <row r="1105" s="15" customFormat="1">
      <c r="A1105" s="15"/>
      <c r="B1105" s="276"/>
      <c r="C1105" s="277"/>
      <c r="D1105" s="256" t="s">
        <v>169</v>
      </c>
      <c r="E1105" s="278" t="s">
        <v>1</v>
      </c>
      <c r="F1105" s="279" t="s">
        <v>187</v>
      </c>
      <c r="G1105" s="277"/>
      <c r="H1105" s="280">
        <v>13.167999999999999</v>
      </c>
      <c r="I1105" s="281"/>
      <c r="J1105" s="277"/>
      <c r="K1105" s="277"/>
      <c r="L1105" s="282"/>
      <c r="M1105" s="283"/>
      <c r="N1105" s="284"/>
      <c r="O1105" s="284"/>
      <c r="P1105" s="284"/>
      <c r="Q1105" s="284"/>
      <c r="R1105" s="284"/>
      <c r="S1105" s="284"/>
      <c r="T1105" s="285"/>
      <c r="U1105" s="15"/>
      <c r="V1105" s="15"/>
      <c r="W1105" s="15"/>
      <c r="X1105" s="15"/>
      <c r="Y1105" s="15"/>
      <c r="Z1105" s="15"/>
      <c r="AA1105" s="15"/>
      <c r="AB1105" s="15"/>
      <c r="AC1105" s="15"/>
      <c r="AD1105" s="15"/>
      <c r="AE1105" s="15"/>
      <c r="AT1105" s="286" t="s">
        <v>169</v>
      </c>
      <c r="AU1105" s="286" t="s">
        <v>137</v>
      </c>
      <c r="AV1105" s="15" t="s">
        <v>167</v>
      </c>
      <c r="AW1105" s="15" t="s">
        <v>30</v>
      </c>
      <c r="AX1105" s="15" t="s">
        <v>82</v>
      </c>
      <c r="AY1105" s="286" t="s">
        <v>159</v>
      </c>
    </row>
    <row r="1106" s="2" customFormat="1" ht="21.75" customHeight="1">
      <c r="A1106" s="40"/>
      <c r="B1106" s="41"/>
      <c r="C1106" s="241" t="s">
        <v>1317</v>
      </c>
      <c r="D1106" s="241" t="s">
        <v>163</v>
      </c>
      <c r="E1106" s="242" t="s">
        <v>1318</v>
      </c>
      <c r="F1106" s="243" t="s">
        <v>1319</v>
      </c>
      <c r="G1106" s="244" t="s">
        <v>166</v>
      </c>
      <c r="H1106" s="245">
        <v>10.243</v>
      </c>
      <c r="I1106" s="246"/>
      <c r="J1106" s="247">
        <f>ROUND(I1106*H1106,2)</f>
        <v>0</v>
      </c>
      <c r="K1106" s="248"/>
      <c r="L1106" s="43"/>
      <c r="M1106" s="249" t="s">
        <v>1</v>
      </c>
      <c r="N1106" s="250" t="s">
        <v>41</v>
      </c>
      <c r="O1106" s="93"/>
      <c r="P1106" s="251">
        <f>O1106*H1106</f>
        <v>0</v>
      </c>
      <c r="Q1106" s="251">
        <v>0.0063499999999999997</v>
      </c>
      <c r="R1106" s="251">
        <f>Q1106*H1106</f>
        <v>0.065043050000000005</v>
      </c>
      <c r="S1106" s="251">
        <v>0</v>
      </c>
      <c r="T1106" s="252">
        <f>S1106*H1106</f>
        <v>0</v>
      </c>
      <c r="U1106" s="40"/>
      <c r="V1106" s="40"/>
      <c r="W1106" s="40"/>
      <c r="X1106" s="40"/>
      <c r="Y1106" s="40"/>
      <c r="Z1106" s="40"/>
      <c r="AA1106" s="40"/>
      <c r="AB1106" s="40"/>
      <c r="AC1106" s="40"/>
      <c r="AD1106" s="40"/>
      <c r="AE1106" s="40"/>
      <c r="AR1106" s="253" t="s">
        <v>324</v>
      </c>
      <c r="AT1106" s="253" t="s">
        <v>163</v>
      </c>
      <c r="AU1106" s="253" t="s">
        <v>137</v>
      </c>
      <c r="AY1106" s="17" t="s">
        <v>159</v>
      </c>
      <c r="BE1106" s="141">
        <f>IF(N1106="základní",J1106,0)</f>
        <v>0</v>
      </c>
      <c r="BF1106" s="141">
        <f>IF(N1106="snížená",J1106,0)</f>
        <v>0</v>
      </c>
      <c r="BG1106" s="141">
        <f>IF(N1106="zákl. přenesená",J1106,0)</f>
        <v>0</v>
      </c>
      <c r="BH1106" s="141">
        <f>IF(N1106="sníž. přenesená",J1106,0)</f>
        <v>0</v>
      </c>
      <c r="BI1106" s="141">
        <f>IF(N1106="nulová",J1106,0)</f>
        <v>0</v>
      </c>
      <c r="BJ1106" s="17" t="s">
        <v>137</v>
      </c>
      <c r="BK1106" s="141">
        <f>ROUND(I1106*H1106,2)</f>
        <v>0</v>
      </c>
      <c r="BL1106" s="17" t="s">
        <v>324</v>
      </c>
      <c r="BM1106" s="253" t="s">
        <v>1320</v>
      </c>
    </row>
    <row r="1107" s="13" customFormat="1">
      <c r="A1107" s="13"/>
      <c r="B1107" s="254"/>
      <c r="C1107" s="255"/>
      <c r="D1107" s="256" t="s">
        <v>169</v>
      </c>
      <c r="E1107" s="257" t="s">
        <v>1</v>
      </c>
      <c r="F1107" s="258" t="s">
        <v>203</v>
      </c>
      <c r="G1107" s="255"/>
      <c r="H1107" s="257" t="s">
        <v>1</v>
      </c>
      <c r="I1107" s="259"/>
      <c r="J1107" s="255"/>
      <c r="K1107" s="255"/>
      <c r="L1107" s="260"/>
      <c r="M1107" s="261"/>
      <c r="N1107" s="262"/>
      <c r="O1107" s="262"/>
      <c r="P1107" s="262"/>
      <c r="Q1107" s="262"/>
      <c r="R1107" s="262"/>
      <c r="S1107" s="262"/>
      <c r="T1107" s="263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64" t="s">
        <v>169</v>
      </c>
      <c r="AU1107" s="264" t="s">
        <v>137</v>
      </c>
      <c r="AV1107" s="13" t="s">
        <v>82</v>
      </c>
      <c r="AW1107" s="13" t="s">
        <v>30</v>
      </c>
      <c r="AX1107" s="13" t="s">
        <v>75</v>
      </c>
      <c r="AY1107" s="264" t="s">
        <v>159</v>
      </c>
    </row>
    <row r="1108" s="14" customFormat="1">
      <c r="A1108" s="14"/>
      <c r="B1108" s="265"/>
      <c r="C1108" s="266"/>
      <c r="D1108" s="256" t="s">
        <v>169</v>
      </c>
      <c r="E1108" s="267" t="s">
        <v>1</v>
      </c>
      <c r="F1108" s="268" t="s">
        <v>204</v>
      </c>
      <c r="G1108" s="266"/>
      <c r="H1108" s="269">
        <v>1.6770000000000001</v>
      </c>
      <c r="I1108" s="270"/>
      <c r="J1108" s="266"/>
      <c r="K1108" s="266"/>
      <c r="L1108" s="271"/>
      <c r="M1108" s="272"/>
      <c r="N1108" s="273"/>
      <c r="O1108" s="273"/>
      <c r="P1108" s="273"/>
      <c r="Q1108" s="273"/>
      <c r="R1108" s="273"/>
      <c r="S1108" s="273"/>
      <c r="T1108" s="274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75" t="s">
        <v>169</v>
      </c>
      <c r="AU1108" s="275" t="s">
        <v>137</v>
      </c>
      <c r="AV1108" s="14" t="s">
        <v>137</v>
      </c>
      <c r="AW1108" s="14" t="s">
        <v>30</v>
      </c>
      <c r="AX1108" s="14" t="s">
        <v>75</v>
      </c>
      <c r="AY1108" s="275" t="s">
        <v>159</v>
      </c>
    </row>
    <row r="1109" s="13" customFormat="1">
      <c r="A1109" s="13"/>
      <c r="B1109" s="254"/>
      <c r="C1109" s="255"/>
      <c r="D1109" s="256" t="s">
        <v>169</v>
      </c>
      <c r="E1109" s="257" t="s">
        <v>1</v>
      </c>
      <c r="F1109" s="258" t="s">
        <v>199</v>
      </c>
      <c r="G1109" s="255"/>
      <c r="H1109" s="257" t="s">
        <v>1</v>
      </c>
      <c r="I1109" s="259"/>
      <c r="J1109" s="255"/>
      <c r="K1109" s="255"/>
      <c r="L1109" s="260"/>
      <c r="M1109" s="261"/>
      <c r="N1109" s="262"/>
      <c r="O1109" s="262"/>
      <c r="P1109" s="262"/>
      <c r="Q1109" s="262"/>
      <c r="R1109" s="262"/>
      <c r="S1109" s="262"/>
      <c r="T1109" s="263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64" t="s">
        <v>169</v>
      </c>
      <c r="AU1109" s="264" t="s">
        <v>137</v>
      </c>
      <c r="AV1109" s="13" t="s">
        <v>82</v>
      </c>
      <c r="AW1109" s="13" t="s">
        <v>30</v>
      </c>
      <c r="AX1109" s="13" t="s">
        <v>75</v>
      </c>
      <c r="AY1109" s="264" t="s">
        <v>159</v>
      </c>
    </row>
    <row r="1110" s="14" customFormat="1">
      <c r="A1110" s="14"/>
      <c r="B1110" s="265"/>
      <c r="C1110" s="266"/>
      <c r="D1110" s="256" t="s">
        <v>169</v>
      </c>
      <c r="E1110" s="267" t="s">
        <v>1</v>
      </c>
      <c r="F1110" s="268" t="s">
        <v>200</v>
      </c>
      <c r="G1110" s="266"/>
      <c r="H1110" s="269">
        <v>8.5660000000000007</v>
      </c>
      <c r="I1110" s="270"/>
      <c r="J1110" s="266"/>
      <c r="K1110" s="266"/>
      <c r="L1110" s="271"/>
      <c r="M1110" s="272"/>
      <c r="N1110" s="273"/>
      <c r="O1110" s="273"/>
      <c r="P1110" s="273"/>
      <c r="Q1110" s="273"/>
      <c r="R1110" s="273"/>
      <c r="S1110" s="273"/>
      <c r="T1110" s="274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75" t="s">
        <v>169</v>
      </c>
      <c r="AU1110" s="275" t="s">
        <v>137</v>
      </c>
      <c r="AV1110" s="14" t="s">
        <v>137</v>
      </c>
      <c r="AW1110" s="14" t="s">
        <v>30</v>
      </c>
      <c r="AX1110" s="14" t="s">
        <v>75</v>
      </c>
      <c r="AY1110" s="275" t="s">
        <v>159</v>
      </c>
    </row>
    <row r="1111" s="15" customFormat="1">
      <c r="A1111" s="15"/>
      <c r="B1111" s="276"/>
      <c r="C1111" s="277"/>
      <c r="D1111" s="256" t="s">
        <v>169</v>
      </c>
      <c r="E1111" s="278" t="s">
        <v>1</v>
      </c>
      <c r="F1111" s="279" t="s">
        <v>187</v>
      </c>
      <c r="G1111" s="277"/>
      <c r="H1111" s="280">
        <v>10.243</v>
      </c>
      <c r="I1111" s="281"/>
      <c r="J1111" s="277"/>
      <c r="K1111" s="277"/>
      <c r="L1111" s="282"/>
      <c r="M1111" s="283"/>
      <c r="N1111" s="284"/>
      <c r="O1111" s="284"/>
      <c r="P1111" s="284"/>
      <c r="Q1111" s="284"/>
      <c r="R1111" s="284"/>
      <c r="S1111" s="284"/>
      <c r="T1111" s="285"/>
      <c r="U1111" s="15"/>
      <c r="V1111" s="15"/>
      <c r="W1111" s="15"/>
      <c r="X1111" s="15"/>
      <c r="Y1111" s="15"/>
      <c r="Z1111" s="15"/>
      <c r="AA1111" s="15"/>
      <c r="AB1111" s="15"/>
      <c r="AC1111" s="15"/>
      <c r="AD1111" s="15"/>
      <c r="AE1111" s="15"/>
      <c r="AT1111" s="286" t="s">
        <v>169</v>
      </c>
      <c r="AU1111" s="286" t="s">
        <v>137</v>
      </c>
      <c r="AV1111" s="15" t="s">
        <v>167</v>
      </c>
      <c r="AW1111" s="15" t="s">
        <v>30</v>
      </c>
      <c r="AX1111" s="15" t="s">
        <v>82</v>
      </c>
      <c r="AY1111" s="286" t="s">
        <v>159</v>
      </c>
    </row>
    <row r="1112" s="2" customFormat="1" ht="21.75" customHeight="1">
      <c r="A1112" s="40"/>
      <c r="B1112" s="41"/>
      <c r="C1112" s="241" t="s">
        <v>1321</v>
      </c>
      <c r="D1112" s="241" t="s">
        <v>163</v>
      </c>
      <c r="E1112" s="242" t="s">
        <v>1322</v>
      </c>
      <c r="F1112" s="243" t="s">
        <v>1323</v>
      </c>
      <c r="G1112" s="244" t="s">
        <v>166</v>
      </c>
      <c r="H1112" s="245">
        <v>2.9249999999999998</v>
      </c>
      <c r="I1112" s="246"/>
      <c r="J1112" s="247">
        <f>ROUND(I1112*H1112,2)</f>
        <v>0</v>
      </c>
      <c r="K1112" s="248"/>
      <c r="L1112" s="43"/>
      <c r="M1112" s="249" t="s">
        <v>1</v>
      </c>
      <c r="N1112" s="250" t="s">
        <v>41</v>
      </c>
      <c r="O1112" s="93"/>
      <c r="P1112" s="251">
        <f>O1112*H1112</f>
        <v>0</v>
      </c>
      <c r="Q1112" s="251">
        <v>0.0018</v>
      </c>
      <c r="R1112" s="251">
        <f>Q1112*H1112</f>
        <v>0.0052649999999999997</v>
      </c>
      <c r="S1112" s="251">
        <v>0</v>
      </c>
      <c r="T1112" s="252">
        <f>S1112*H1112</f>
        <v>0</v>
      </c>
      <c r="U1112" s="40"/>
      <c r="V1112" s="40"/>
      <c r="W1112" s="40"/>
      <c r="X1112" s="40"/>
      <c r="Y1112" s="40"/>
      <c r="Z1112" s="40"/>
      <c r="AA1112" s="40"/>
      <c r="AB1112" s="40"/>
      <c r="AC1112" s="40"/>
      <c r="AD1112" s="40"/>
      <c r="AE1112" s="40"/>
      <c r="AR1112" s="253" t="s">
        <v>324</v>
      </c>
      <c r="AT1112" s="253" t="s">
        <v>163</v>
      </c>
      <c r="AU1112" s="253" t="s">
        <v>137</v>
      </c>
      <c r="AY1112" s="17" t="s">
        <v>159</v>
      </c>
      <c r="BE1112" s="141">
        <f>IF(N1112="základní",J1112,0)</f>
        <v>0</v>
      </c>
      <c r="BF1112" s="141">
        <f>IF(N1112="snížená",J1112,0)</f>
        <v>0</v>
      </c>
      <c r="BG1112" s="141">
        <f>IF(N1112="zákl. přenesená",J1112,0)</f>
        <v>0</v>
      </c>
      <c r="BH1112" s="141">
        <f>IF(N1112="sníž. přenesená",J1112,0)</f>
        <v>0</v>
      </c>
      <c r="BI1112" s="141">
        <f>IF(N1112="nulová",J1112,0)</f>
        <v>0</v>
      </c>
      <c r="BJ1112" s="17" t="s">
        <v>137</v>
      </c>
      <c r="BK1112" s="141">
        <f>ROUND(I1112*H1112,2)</f>
        <v>0</v>
      </c>
      <c r="BL1112" s="17" t="s">
        <v>324</v>
      </c>
      <c r="BM1112" s="253" t="s">
        <v>1324</v>
      </c>
    </row>
    <row r="1113" s="13" customFormat="1">
      <c r="A1113" s="13"/>
      <c r="B1113" s="254"/>
      <c r="C1113" s="255"/>
      <c r="D1113" s="256" t="s">
        <v>169</v>
      </c>
      <c r="E1113" s="257" t="s">
        <v>1</v>
      </c>
      <c r="F1113" s="258" t="s">
        <v>205</v>
      </c>
      <c r="G1113" s="255"/>
      <c r="H1113" s="257" t="s">
        <v>1</v>
      </c>
      <c r="I1113" s="259"/>
      <c r="J1113" s="255"/>
      <c r="K1113" s="255"/>
      <c r="L1113" s="260"/>
      <c r="M1113" s="261"/>
      <c r="N1113" s="262"/>
      <c r="O1113" s="262"/>
      <c r="P1113" s="262"/>
      <c r="Q1113" s="262"/>
      <c r="R1113" s="262"/>
      <c r="S1113" s="262"/>
      <c r="T1113" s="263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64" t="s">
        <v>169</v>
      </c>
      <c r="AU1113" s="264" t="s">
        <v>137</v>
      </c>
      <c r="AV1113" s="13" t="s">
        <v>82</v>
      </c>
      <c r="AW1113" s="13" t="s">
        <v>30</v>
      </c>
      <c r="AX1113" s="13" t="s">
        <v>75</v>
      </c>
      <c r="AY1113" s="264" t="s">
        <v>159</v>
      </c>
    </row>
    <row r="1114" s="14" customFormat="1">
      <c r="A1114" s="14"/>
      <c r="B1114" s="265"/>
      <c r="C1114" s="266"/>
      <c r="D1114" s="256" t="s">
        <v>169</v>
      </c>
      <c r="E1114" s="267" t="s">
        <v>1</v>
      </c>
      <c r="F1114" s="268" t="s">
        <v>206</v>
      </c>
      <c r="G1114" s="266"/>
      <c r="H1114" s="269">
        <v>2.9249999999999998</v>
      </c>
      <c r="I1114" s="270"/>
      <c r="J1114" s="266"/>
      <c r="K1114" s="266"/>
      <c r="L1114" s="271"/>
      <c r="M1114" s="272"/>
      <c r="N1114" s="273"/>
      <c r="O1114" s="273"/>
      <c r="P1114" s="273"/>
      <c r="Q1114" s="273"/>
      <c r="R1114" s="273"/>
      <c r="S1114" s="273"/>
      <c r="T1114" s="274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75" t="s">
        <v>169</v>
      </c>
      <c r="AU1114" s="275" t="s">
        <v>137</v>
      </c>
      <c r="AV1114" s="14" t="s">
        <v>137</v>
      </c>
      <c r="AW1114" s="14" t="s">
        <v>30</v>
      </c>
      <c r="AX1114" s="14" t="s">
        <v>75</v>
      </c>
      <c r="AY1114" s="275" t="s">
        <v>159</v>
      </c>
    </row>
    <row r="1115" s="15" customFormat="1">
      <c r="A1115" s="15"/>
      <c r="B1115" s="276"/>
      <c r="C1115" s="277"/>
      <c r="D1115" s="256" t="s">
        <v>169</v>
      </c>
      <c r="E1115" s="278" t="s">
        <v>1</v>
      </c>
      <c r="F1115" s="279" t="s">
        <v>187</v>
      </c>
      <c r="G1115" s="277"/>
      <c r="H1115" s="280">
        <v>2.9249999999999998</v>
      </c>
      <c r="I1115" s="281"/>
      <c r="J1115" s="277"/>
      <c r="K1115" s="277"/>
      <c r="L1115" s="282"/>
      <c r="M1115" s="283"/>
      <c r="N1115" s="284"/>
      <c r="O1115" s="284"/>
      <c r="P1115" s="284"/>
      <c r="Q1115" s="284"/>
      <c r="R1115" s="284"/>
      <c r="S1115" s="284"/>
      <c r="T1115" s="285"/>
      <c r="U1115" s="15"/>
      <c r="V1115" s="15"/>
      <c r="W1115" s="15"/>
      <c r="X1115" s="15"/>
      <c r="Y1115" s="15"/>
      <c r="Z1115" s="15"/>
      <c r="AA1115" s="15"/>
      <c r="AB1115" s="15"/>
      <c r="AC1115" s="15"/>
      <c r="AD1115" s="15"/>
      <c r="AE1115" s="15"/>
      <c r="AT1115" s="286" t="s">
        <v>169</v>
      </c>
      <c r="AU1115" s="286" t="s">
        <v>137</v>
      </c>
      <c r="AV1115" s="15" t="s">
        <v>167</v>
      </c>
      <c r="AW1115" s="15" t="s">
        <v>30</v>
      </c>
      <c r="AX1115" s="15" t="s">
        <v>82</v>
      </c>
      <c r="AY1115" s="286" t="s">
        <v>159</v>
      </c>
    </row>
    <row r="1116" s="2" customFormat="1" ht="33" customHeight="1">
      <c r="A1116" s="40"/>
      <c r="B1116" s="41"/>
      <c r="C1116" s="287" t="s">
        <v>1325</v>
      </c>
      <c r="D1116" s="287" t="s">
        <v>291</v>
      </c>
      <c r="E1116" s="288" t="s">
        <v>1326</v>
      </c>
      <c r="F1116" s="289" t="s">
        <v>1327</v>
      </c>
      <c r="G1116" s="290" t="s">
        <v>166</v>
      </c>
      <c r="H1116" s="291">
        <v>15.608000000000001</v>
      </c>
      <c r="I1116" s="292"/>
      <c r="J1116" s="293">
        <f>ROUND(I1116*H1116,2)</f>
        <v>0</v>
      </c>
      <c r="K1116" s="294"/>
      <c r="L1116" s="295"/>
      <c r="M1116" s="296" t="s">
        <v>1</v>
      </c>
      <c r="N1116" s="297" t="s">
        <v>41</v>
      </c>
      <c r="O1116" s="93"/>
      <c r="P1116" s="251">
        <f>O1116*H1116</f>
        <v>0</v>
      </c>
      <c r="Q1116" s="251">
        <v>0.019199999999999998</v>
      </c>
      <c r="R1116" s="251">
        <f>Q1116*H1116</f>
        <v>0.29967359999999998</v>
      </c>
      <c r="S1116" s="251">
        <v>0</v>
      </c>
      <c r="T1116" s="252">
        <f>S1116*H1116</f>
        <v>0</v>
      </c>
      <c r="U1116" s="40"/>
      <c r="V1116" s="40"/>
      <c r="W1116" s="40"/>
      <c r="X1116" s="40"/>
      <c r="Y1116" s="40"/>
      <c r="Z1116" s="40"/>
      <c r="AA1116" s="40"/>
      <c r="AB1116" s="40"/>
      <c r="AC1116" s="40"/>
      <c r="AD1116" s="40"/>
      <c r="AE1116" s="40"/>
      <c r="AR1116" s="253" t="s">
        <v>620</v>
      </c>
      <c r="AT1116" s="253" t="s">
        <v>291</v>
      </c>
      <c r="AU1116" s="253" t="s">
        <v>137</v>
      </c>
      <c r="AY1116" s="17" t="s">
        <v>159</v>
      </c>
      <c r="BE1116" s="141">
        <f>IF(N1116="základní",J1116,0)</f>
        <v>0</v>
      </c>
      <c r="BF1116" s="141">
        <f>IF(N1116="snížená",J1116,0)</f>
        <v>0</v>
      </c>
      <c r="BG1116" s="141">
        <f>IF(N1116="zákl. přenesená",J1116,0)</f>
        <v>0</v>
      </c>
      <c r="BH1116" s="141">
        <f>IF(N1116="sníž. přenesená",J1116,0)</f>
        <v>0</v>
      </c>
      <c r="BI1116" s="141">
        <f>IF(N1116="nulová",J1116,0)</f>
        <v>0</v>
      </c>
      <c r="BJ1116" s="17" t="s">
        <v>137</v>
      </c>
      <c r="BK1116" s="141">
        <f>ROUND(I1116*H1116,2)</f>
        <v>0</v>
      </c>
      <c r="BL1116" s="17" t="s">
        <v>324</v>
      </c>
      <c r="BM1116" s="253" t="s">
        <v>1328</v>
      </c>
    </row>
    <row r="1117" s="13" customFormat="1">
      <c r="A1117" s="13"/>
      <c r="B1117" s="254"/>
      <c r="C1117" s="255"/>
      <c r="D1117" s="256" t="s">
        <v>169</v>
      </c>
      <c r="E1117" s="257" t="s">
        <v>1</v>
      </c>
      <c r="F1117" s="258" t="s">
        <v>1329</v>
      </c>
      <c r="G1117" s="255"/>
      <c r="H1117" s="257" t="s">
        <v>1</v>
      </c>
      <c r="I1117" s="259"/>
      <c r="J1117" s="255"/>
      <c r="K1117" s="255"/>
      <c r="L1117" s="260"/>
      <c r="M1117" s="261"/>
      <c r="N1117" s="262"/>
      <c r="O1117" s="262"/>
      <c r="P1117" s="262"/>
      <c r="Q1117" s="262"/>
      <c r="R1117" s="262"/>
      <c r="S1117" s="262"/>
      <c r="T1117" s="263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64" t="s">
        <v>169</v>
      </c>
      <c r="AU1117" s="264" t="s">
        <v>137</v>
      </c>
      <c r="AV1117" s="13" t="s">
        <v>82</v>
      </c>
      <c r="AW1117" s="13" t="s">
        <v>30</v>
      </c>
      <c r="AX1117" s="13" t="s">
        <v>75</v>
      </c>
      <c r="AY1117" s="264" t="s">
        <v>159</v>
      </c>
    </row>
    <row r="1118" s="14" customFormat="1">
      <c r="A1118" s="14"/>
      <c r="B1118" s="265"/>
      <c r="C1118" s="266"/>
      <c r="D1118" s="256" t="s">
        <v>169</v>
      </c>
      <c r="E1118" s="267" t="s">
        <v>1</v>
      </c>
      <c r="F1118" s="268" t="s">
        <v>1330</v>
      </c>
      <c r="G1118" s="266"/>
      <c r="H1118" s="269">
        <v>13.167999999999999</v>
      </c>
      <c r="I1118" s="270"/>
      <c r="J1118" s="266"/>
      <c r="K1118" s="266"/>
      <c r="L1118" s="271"/>
      <c r="M1118" s="272"/>
      <c r="N1118" s="273"/>
      <c r="O1118" s="273"/>
      <c r="P1118" s="273"/>
      <c r="Q1118" s="273"/>
      <c r="R1118" s="273"/>
      <c r="S1118" s="273"/>
      <c r="T1118" s="274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75" t="s">
        <v>169</v>
      </c>
      <c r="AU1118" s="275" t="s">
        <v>137</v>
      </c>
      <c r="AV1118" s="14" t="s">
        <v>137</v>
      </c>
      <c r="AW1118" s="14" t="s">
        <v>30</v>
      </c>
      <c r="AX1118" s="14" t="s">
        <v>75</v>
      </c>
      <c r="AY1118" s="275" t="s">
        <v>159</v>
      </c>
    </row>
    <row r="1119" s="13" customFormat="1">
      <c r="A1119" s="13"/>
      <c r="B1119" s="254"/>
      <c r="C1119" s="255"/>
      <c r="D1119" s="256" t="s">
        <v>169</v>
      </c>
      <c r="E1119" s="257" t="s">
        <v>1</v>
      </c>
      <c r="F1119" s="258" t="s">
        <v>1331</v>
      </c>
      <c r="G1119" s="255"/>
      <c r="H1119" s="257" t="s">
        <v>1</v>
      </c>
      <c r="I1119" s="259"/>
      <c r="J1119" s="255"/>
      <c r="K1119" s="255"/>
      <c r="L1119" s="260"/>
      <c r="M1119" s="261"/>
      <c r="N1119" s="262"/>
      <c r="O1119" s="262"/>
      <c r="P1119" s="262"/>
      <c r="Q1119" s="262"/>
      <c r="R1119" s="262"/>
      <c r="S1119" s="262"/>
      <c r="T1119" s="263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64" t="s">
        <v>169</v>
      </c>
      <c r="AU1119" s="264" t="s">
        <v>137</v>
      </c>
      <c r="AV1119" s="13" t="s">
        <v>82</v>
      </c>
      <c r="AW1119" s="13" t="s">
        <v>30</v>
      </c>
      <c r="AX1119" s="13" t="s">
        <v>75</v>
      </c>
      <c r="AY1119" s="264" t="s">
        <v>159</v>
      </c>
    </row>
    <row r="1120" s="14" customFormat="1">
      <c r="A1120" s="14"/>
      <c r="B1120" s="265"/>
      <c r="C1120" s="266"/>
      <c r="D1120" s="256" t="s">
        <v>169</v>
      </c>
      <c r="E1120" s="267" t="s">
        <v>1</v>
      </c>
      <c r="F1120" s="268" t="s">
        <v>1332</v>
      </c>
      <c r="G1120" s="266"/>
      <c r="H1120" s="269">
        <v>1.0209999999999999</v>
      </c>
      <c r="I1120" s="270"/>
      <c r="J1120" s="266"/>
      <c r="K1120" s="266"/>
      <c r="L1120" s="271"/>
      <c r="M1120" s="272"/>
      <c r="N1120" s="273"/>
      <c r="O1120" s="273"/>
      <c r="P1120" s="273"/>
      <c r="Q1120" s="273"/>
      <c r="R1120" s="273"/>
      <c r="S1120" s="273"/>
      <c r="T1120" s="274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75" t="s">
        <v>169</v>
      </c>
      <c r="AU1120" s="275" t="s">
        <v>137</v>
      </c>
      <c r="AV1120" s="14" t="s">
        <v>137</v>
      </c>
      <c r="AW1120" s="14" t="s">
        <v>30</v>
      </c>
      <c r="AX1120" s="14" t="s">
        <v>75</v>
      </c>
      <c r="AY1120" s="275" t="s">
        <v>159</v>
      </c>
    </row>
    <row r="1121" s="15" customFormat="1">
      <c r="A1121" s="15"/>
      <c r="B1121" s="276"/>
      <c r="C1121" s="277"/>
      <c r="D1121" s="256" t="s">
        <v>169</v>
      </c>
      <c r="E1121" s="278" t="s">
        <v>1</v>
      </c>
      <c r="F1121" s="279" t="s">
        <v>187</v>
      </c>
      <c r="G1121" s="277"/>
      <c r="H1121" s="280">
        <v>14.189</v>
      </c>
      <c r="I1121" s="281"/>
      <c r="J1121" s="277"/>
      <c r="K1121" s="277"/>
      <c r="L1121" s="282"/>
      <c r="M1121" s="283"/>
      <c r="N1121" s="284"/>
      <c r="O1121" s="284"/>
      <c r="P1121" s="284"/>
      <c r="Q1121" s="284"/>
      <c r="R1121" s="284"/>
      <c r="S1121" s="284"/>
      <c r="T1121" s="285"/>
      <c r="U1121" s="15"/>
      <c r="V1121" s="15"/>
      <c r="W1121" s="15"/>
      <c r="X1121" s="15"/>
      <c r="Y1121" s="15"/>
      <c r="Z1121" s="15"/>
      <c r="AA1121" s="15"/>
      <c r="AB1121" s="15"/>
      <c r="AC1121" s="15"/>
      <c r="AD1121" s="15"/>
      <c r="AE1121" s="15"/>
      <c r="AT1121" s="286" t="s">
        <v>169</v>
      </c>
      <c r="AU1121" s="286" t="s">
        <v>137</v>
      </c>
      <c r="AV1121" s="15" t="s">
        <v>167</v>
      </c>
      <c r="AW1121" s="15" t="s">
        <v>30</v>
      </c>
      <c r="AX1121" s="15" t="s">
        <v>82</v>
      </c>
      <c r="AY1121" s="286" t="s">
        <v>159</v>
      </c>
    </row>
    <row r="1122" s="14" customFormat="1">
      <c r="A1122" s="14"/>
      <c r="B1122" s="265"/>
      <c r="C1122" s="266"/>
      <c r="D1122" s="256" t="s">
        <v>169</v>
      </c>
      <c r="E1122" s="266"/>
      <c r="F1122" s="268" t="s">
        <v>1333</v>
      </c>
      <c r="G1122" s="266"/>
      <c r="H1122" s="269">
        <v>15.608000000000001</v>
      </c>
      <c r="I1122" s="270"/>
      <c r="J1122" s="266"/>
      <c r="K1122" s="266"/>
      <c r="L1122" s="271"/>
      <c r="M1122" s="272"/>
      <c r="N1122" s="273"/>
      <c r="O1122" s="273"/>
      <c r="P1122" s="273"/>
      <c r="Q1122" s="273"/>
      <c r="R1122" s="273"/>
      <c r="S1122" s="273"/>
      <c r="T1122" s="274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75" t="s">
        <v>169</v>
      </c>
      <c r="AU1122" s="275" t="s">
        <v>137</v>
      </c>
      <c r="AV1122" s="14" t="s">
        <v>137</v>
      </c>
      <c r="AW1122" s="14" t="s">
        <v>4</v>
      </c>
      <c r="AX1122" s="14" t="s">
        <v>82</v>
      </c>
      <c r="AY1122" s="275" t="s">
        <v>159</v>
      </c>
    </row>
    <row r="1123" s="2" customFormat="1" ht="21.75" customHeight="1">
      <c r="A1123" s="40"/>
      <c r="B1123" s="41"/>
      <c r="C1123" s="241" t="s">
        <v>1334</v>
      </c>
      <c r="D1123" s="241" t="s">
        <v>163</v>
      </c>
      <c r="E1123" s="242" t="s">
        <v>1335</v>
      </c>
      <c r="F1123" s="243" t="s">
        <v>1336</v>
      </c>
      <c r="G1123" s="244" t="s">
        <v>166</v>
      </c>
      <c r="H1123" s="245">
        <v>4.6020000000000003</v>
      </c>
      <c r="I1123" s="246"/>
      <c r="J1123" s="247">
        <f>ROUND(I1123*H1123,2)</f>
        <v>0</v>
      </c>
      <c r="K1123" s="248"/>
      <c r="L1123" s="43"/>
      <c r="M1123" s="249" t="s">
        <v>1</v>
      </c>
      <c r="N1123" s="250" t="s">
        <v>41</v>
      </c>
      <c r="O1123" s="93"/>
      <c r="P1123" s="251">
        <f>O1123*H1123</f>
        <v>0</v>
      </c>
      <c r="Q1123" s="251">
        <v>0</v>
      </c>
      <c r="R1123" s="251">
        <f>Q1123*H1123</f>
        <v>0</v>
      </c>
      <c r="S1123" s="251">
        <v>0</v>
      </c>
      <c r="T1123" s="252">
        <f>S1123*H1123</f>
        <v>0</v>
      </c>
      <c r="U1123" s="40"/>
      <c r="V1123" s="40"/>
      <c r="W1123" s="40"/>
      <c r="X1123" s="40"/>
      <c r="Y1123" s="40"/>
      <c r="Z1123" s="40"/>
      <c r="AA1123" s="40"/>
      <c r="AB1123" s="40"/>
      <c r="AC1123" s="40"/>
      <c r="AD1123" s="40"/>
      <c r="AE1123" s="40"/>
      <c r="AR1123" s="253" t="s">
        <v>324</v>
      </c>
      <c r="AT1123" s="253" t="s">
        <v>163</v>
      </c>
      <c r="AU1123" s="253" t="s">
        <v>137</v>
      </c>
      <c r="AY1123" s="17" t="s">
        <v>159</v>
      </c>
      <c r="BE1123" s="141">
        <f>IF(N1123="základní",J1123,0)</f>
        <v>0</v>
      </c>
      <c r="BF1123" s="141">
        <f>IF(N1123="snížená",J1123,0)</f>
        <v>0</v>
      </c>
      <c r="BG1123" s="141">
        <f>IF(N1123="zákl. přenesená",J1123,0)</f>
        <v>0</v>
      </c>
      <c r="BH1123" s="141">
        <f>IF(N1123="sníž. přenesená",J1123,0)</f>
        <v>0</v>
      </c>
      <c r="BI1123" s="141">
        <f>IF(N1123="nulová",J1123,0)</f>
        <v>0</v>
      </c>
      <c r="BJ1123" s="17" t="s">
        <v>137</v>
      </c>
      <c r="BK1123" s="141">
        <f>ROUND(I1123*H1123,2)</f>
        <v>0</v>
      </c>
      <c r="BL1123" s="17" t="s">
        <v>324</v>
      </c>
      <c r="BM1123" s="253" t="s">
        <v>1337</v>
      </c>
    </row>
    <row r="1124" s="14" customFormat="1">
      <c r="A1124" s="14"/>
      <c r="B1124" s="265"/>
      <c r="C1124" s="266"/>
      <c r="D1124" s="256" t="s">
        <v>169</v>
      </c>
      <c r="E1124" s="267" t="s">
        <v>1</v>
      </c>
      <c r="F1124" s="268" t="s">
        <v>1338</v>
      </c>
      <c r="G1124" s="266"/>
      <c r="H1124" s="269">
        <v>4.6020000000000003</v>
      </c>
      <c r="I1124" s="270"/>
      <c r="J1124" s="266"/>
      <c r="K1124" s="266"/>
      <c r="L1124" s="271"/>
      <c r="M1124" s="272"/>
      <c r="N1124" s="273"/>
      <c r="O1124" s="273"/>
      <c r="P1124" s="273"/>
      <c r="Q1124" s="273"/>
      <c r="R1124" s="273"/>
      <c r="S1124" s="273"/>
      <c r="T1124" s="274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75" t="s">
        <v>169</v>
      </c>
      <c r="AU1124" s="275" t="s">
        <v>137</v>
      </c>
      <c r="AV1124" s="14" t="s">
        <v>137</v>
      </c>
      <c r="AW1124" s="14" t="s">
        <v>30</v>
      </c>
      <c r="AX1124" s="14" t="s">
        <v>75</v>
      </c>
      <c r="AY1124" s="275" t="s">
        <v>159</v>
      </c>
    </row>
    <row r="1125" s="15" customFormat="1">
      <c r="A1125" s="15"/>
      <c r="B1125" s="276"/>
      <c r="C1125" s="277"/>
      <c r="D1125" s="256" t="s">
        <v>169</v>
      </c>
      <c r="E1125" s="278" t="s">
        <v>1</v>
      </c>
      <c r="F1125" s="279" t="s">
        <v>187</v>
      </c>
      <c r="G1125" s="277"/>
      <c r="H1125" s="280">
        <v>4.6020000000000003</v>
      </c>
      <c r="I1125" s="281"/>
      <c r="J1125" s="277"/>
      <c r="K1125" s="277"/>
      <c r="L1125" s="282"/>
      <c r="M1125" s="283"/>
      <c r="N1125" s="284"/>
      <c r="O1125" s="284"/>
      <c r="P1125" s="284"/>
      <c r="Q1125" s="284"/>
      <c r="R1125" s="284"/>
      <c r="S1125" s="284"/>
      <c r="T1125" s="285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286" t="s">
        <v>169</v>
      </c>
      <c r="AU1125" s="286" t="s">
        <v>137</v>
      </c>
      <c r="AV1125" s="15" t="s">
        <v>167</v>
      </c>
      <c r="AW1125" s="15" t="s">
        <v>30</v>
      </c>
      <c r="AX1125" s="15" t="s">
        <v>82</v>
      </c>
      <c r="AY1125" s="286" t="s">
        <v>159</v>
      </c>
    </row>
    <row r="1126" s="2" customFormat="1" ht="16.5" customHeight="1">
      <c r="A1126" s="40"/>
      <c r="B1126" s="41"/>
      <c r="C1126" s="241" t="s">
        <v>1339</v>
      </c>
      <c r="D1126" s="241" t="s">
        <v>163</v>
      </c>
      <c r="E1126" s="242" t="s">
        <v>1340</v>
      </c>
      <c r="F1126" s="243" t="s">
        <v>1341</v>
      </c>
      <c r="G1126" s="244" t="s">
        <v>181</v>
      </c>
      <c r="H1126" s="245">
        <v>22.792000000000002</v>
      </c>
      <c r="I1126" s="246"/>
      <c r="J1126" s="247">
        <f>ROUND(I1126*H1126,2)</f>
        <v>0</v>
      </c>
      <c r="K1126" s="248"/>
      <c r="L1126" s="43"/>
      <c r="M1126" s="249" t="s">
        <v>1</v>
      </c>
      <c r="N1126" s="250" t="s">
        <v>41</v>
      </c>
      <c r="O1126" s="93"/>
      <c r="P1126" s="251">
        <f>O1126*H1126</f>
        <v>0</v>
      </c>
      <c r="Q1126" s="251">
        <v>3.0000000000000001E-05</v>
      </c>
      <c r="R1126" s="251">
        <f>Q1126*H1126</f>
        <v>0.00068376000000000005</v>
      </c>
      <c r="S1126" s="251">
        <v>0</v>
      </c>
      <c r="T1126" s="252">
        <f>S1126*H1126</f>
        <v>0</v>
      </c>
      <c r="U1126" s="40"/>
      <c r="V1126" s="40"/>
      <c r="W1126" s="40"/>
      <c r="X1126" s="40"/>
      <c r="Y1126" s="40"/>
      <c r="Z1126" s="40"/>
      <c r="AA1126" s="40"/>
      <c r="AB1126" s="40"/>
      <c r="AC1126" s="40"/>
      <c r="AD1126" s="40"/>
      <c r="AE1126" s="40"/>
      <c r="AR1126" s="253" t="s">
        <v>324</v>
      </c>
      <c r="AT1126" s="253" t="s">
        <v>163</v>
      </c>
      <c r="AU1126" s="253" t="s">
        <v>137</v>
      </c>
      <c r="AY1126" s="17" t="s">
        <v>159</v>
      </c>
      <c r="BE1126" s="141">
        <f>IF(N1126="základní",J1126,0)</f>
        <v>0</v>
      </c>
      <c r="BF1126" s="141">
        <f>IF(N1126="snížená",J1126,0)</f>
        <v>0</v>
      </c>
      <c r="BG1126" s="141">
        <f>IF(N1126="zákl. přenesená",J1126,0)</f>
        <v>0</v>
      </c>
      <c r="BH1126" s="141">
        <f>IF(N1126="sníž. přenesená",J1126,0)</f>
        <v>0</v>
      </c>
      <c r="BI1126" s="141">
        <f>IF(N1126="nulová",J1126,0)</f>
        <v>0</v>
      </c>
      <c r="BJ1126" s="17" t="s">
        <v>137</v>
      </c>
      <c r="BK1126" s="141">
        <f>ROUND(I1126*H1126,2)</f>
        <v>0</v>
      </c>
      <c r="BL1126" s="17" t="s">
        <v>324</v>
      </c>
      <c r="BM1126" s="253" t="s">
        <v>1342</v>
      </c>
    </row>
    <row r="1127" s="13" customFormat="1">
      <c r="A1127" s="13"/>
      <c r="B1127" s="254"/>
      <c r="C1127" s="255"/>
      <c r="D1127" s="256" t="s">
        <v>169</v>
      </c>
      <c r="E1127" s="257" t="s">
        <v>1</v>
      </c>
      <c r="F1127" s="258" t="s">
        <v>203</v>
      </c>
      <c r="G1127" s="255"/>
      <c r="H1127" s="257" t="s">
        <v>1</v>
      </c>
      <c r="I1127" s="259"/>
      <c r="J1127" s="255"/>
      <c r="K1127" s="255"/>
      <c r="L1127" s="260"/>
      <c r="M1127" s="261"/>
      <c r="N1127" s="262"/>
      <c r="O1127" s="262"/>
      <c r="P1127" s="262"/>
      <c r="Q1127" s="262"/>
      <c r="R1127" s="262"/>
      <c r="S1127" s="262"/>
      <c r="T1127" s="263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64" t="s">
        <v>169</v>
      </c>
      <c r="AU1127" s="264" t="s">
        <v>137</v>
      </c>
      <c r="AV1127" s="13" t="s">
        <v>82</v>
      </c>
      <c r="AW1127" s="13" t="s">
        <v>30</v>
      </c>
      <c r="AX1127" s="13" t="s">
        <v>75</v>
      </c>
      <c r="AY1127" s="264" t="s">
        <v>159</v>
      </c>
    </row>
    <row r="1128" s="14" customFormat="1">
      <c r="A1128" s="14"/>
      <c r="B1128" s="265"/>
      <c r="C1128" s="266"/>
      <c r="D1128" s="256" t="s">
        <v>169</v>
      </c>
      <c r="E1128" s="267" t="s">
        <v>1</v>
      </c>
      <c r="F1128" s="268" t="s">
        <v>1343</v>
      </c>
      <c r="G1128" s="266"/>
      <c r="H1128" s="269">
        <v>5.6059999999999999</v>
      </c>
      <c r="I1128" s="270"/>
      <c r="J1128" s="266"/>
      <c r="K1128" s="266"/>
      <c r="L1128" s="271"/>
      <c r="M1128" s="272"/>
      <c r="N1128" s="273"/>
      <c r="O1128" s="273"/>
      <c r="P1128" s="273"/>
      <c r="Q1128" s="273"/>
      <c r="R1128" s="273"/>
      <c r="S1128" s="273"/>
      <c r="T1128" s="274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75" t="s">
        <v>169</v>
      </c>
      <c r="AU1128" s="275" t="s">
        <v>137</v>
      </c>
      <c r="AV1128" s="14" t="s">
        <v>137</v>
      </c>
      <c r="AW1128" s="14" t="s">
        <v>30</v>
      </c>
      <c r="AX1128" s="14" t="s">
        <v>75</v>
      </c>
      <c r="AY1128" s="275" t="s">
        <v>159</v>
      </c>
    </row>
    <row r="1129" s="13" customFormat="1">
      <c r="A1129" s="13"/>
      <c r="B1129" s="254"/>
      <c r="C1129" s="255"/>
      <c r="D1129" s="256" t="s">
        <v>169</v>
      </c>
      <c r="E1129" s="257" t="s">
        <v>1</v>
      </c>
      <c r="F1129" s="258" t="s">
        <v>205</v>
      </c>
      <c r="G1129" s="255"/>
      <c r="H1129" s="257" t="s">
        <v>1</v>
      </c>
      <c r="I1129" s="259"/>
      <c r="J1129" s="255"/>
      <c r="K1129" s="255"/>
      <c r="L1129" s="260"/>
      <c r="M1129" s="261"/>
      <c r="N1129" s="262"/>
      <c r="O1129" s="262"/>
      <c r="P1129" s="262"/>
      <c r="Q1129" s="262"/>
      <c r="R1129" s="262"/>
      <c r="S1129" s="262"/>
      <c r="T1129" s="263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64" t="s">
        <v>169</v>
      </c>
      <c r="AU1129" s="264" t="s">
        <v>137</v>
      </c>
      <c r="AV1129" s="13" t="s">
        <v>82</v>
      </c>
      <c r="AW1129" s="13" t="s">
        <v>30</v>
      </c>
      <c r="AX1129" s="13" t="s">
        <v>75</v>
      </c>
      <c r="AY1129" s="264" t="s">
        <v>159</v>
      </c>
    </row>
    <row r="1130" s="14" customFormat="1">
      <c r="A1130" s="14"/>
      <c r="B1130" s="265"/>
      <c r="C1130" s="266"/>
      <c r="D1130" s="256" t="s">
        <v>169</v>
      </c>
      <c r="E1130" s="267" t="s">
        <v>1</v>
      </c>
      <c r="F1130" s="268" t="s">
        <v>1344</v>
      </c>
      <c r="G1130" s="266"/>
      <c r="H1130" s="269">
        <v>6.9740000000000002</v>
      </c>
      <c r="I1130" s="270"/>
      <c r="J1130" s="266"/>
      <c r="K1130" s="266"/>
      <c r="L1130" s="271"/>
      <c r="M1130" s="272"/>
      <c r="N1130" s="273"/>
      <c r="O1130" s="273"/>
      <c r="P1130" s="273"/>
      <c r="Q1130" s="273"/>
      <c r="R1130" s="273"/>
      <c r="S1130" s="273"/>
      <c r="T1130" s="274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75" t="s">
        <v>169</v>
      </c>
      <c r="AU1130" s="275" t="s">
        <v>137</v>
      </c>
      <c r="AV1130" s="14" t="s">
        <v>137</v>
      </c>
      <c r="AW1130" s="14" t="s">
        <v>30</v>
      </c>
      <c r="AX1130" s="14" t="s">
        <v>75</v>
      </c>
      <c r="AY1130" s="275" t="s">
        <v>159</v>
      </c>
    </row>
    <row r="1131" s="13" customFormat="1">
      <c r="A1131" s="13"/>
      <c r="B1131" s="254"/>
      <c r="C1131" s="255"/>
      <c r="D1131" s="256" t="s">
        <v>169</v>
      </c>
      <c r="E1131" s="257" t="s">
        <v>1</v>
      </c>
      <c r="F1131" s="258" t="s">
        <v>199</v>
      </c>
      <c r="G1131" s="255"/>
      <c r="H1131" s="257" t="s">
        <v>1</v>
      </c>
      <c r="I1131" s="259"/>
      <c r="J1131" s="255"/>
      <c r="K1131" s="255"/>
      <c r="L1131" s="260"/>
      <c r="M1131" s="261"/>
      <c r="N1131" s="262"/>
      <c r="O1131" s="262"/>
      <c r="P1131" s="262"/>
      <c r="Q1131" s="262"/>
      <c r="R1131" s="262"/>
      <c r="S1131" s="262"/>
      <c r="T1131" s="263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64" t="s">
        <v>169</v>
      </c>
      <c r="AU1131" s="264" t="s">
        <v>137</v>
      </c>
      <c r="AV1131" s="13" t="s">
        <v>82</v>
      </c>
      <c r="AW1131" s="13" t="s">
        <v>30</v>
      </c>
      <c r="AX1131" s="13" t="s">
        <v>75</v>
      </c>
      <c r="AY1131" s="264" t="s">
        <v>159</v>
      </c>
    </row>
    <row r="1132" s="14" customFormat="1">
      <c r="A1132" s="14"/>
      <c r="B1132" s="265"/>
      <c r="C1132" s="266"/>
      <c r="D1132" s="256" t="s">
        <v>169</v>
      </c>
      <c r="E1132" s="267" t="s">
        <v>1</v>
      </c>
      <c r="F1132" s="268" t="s">
        <v>1308</v>
      </c>
      <c r="G1132" s="266"/>
      <c r="H1132" s="269">
        <v>10.212</v>
      </c>
      <c r="I1132" s="270"/>
      <c r="J1132" s="266"/>
      <c r="K1132" s="266"/>
      <c r="L1132" s="271"/>
      <c r="M1132" s="272"/>
      <c r="N1132" s="273"/>
      <c r="O1132" s="273"/>
      <c r="P1132" s="273"/>
      <c r="Q1132" s="273"/>
      <c r="R1132" s="273"/>
      <c r="S1132" s="273"/>
      <c r="T1132" s="274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75" t="s">
        <v>169</v>
      </c>
      <c r="AU1132" s="275" t="s">
        <v>137</v>
      </c>
      <c r="AV1132" s="14" t="s">
        <v>137</v>
      </c>
      <c r="AW1132" s="14" t="s">
        <v>30</v>
      </c>
      <c r="AX1132" s="14" t="s">
        <v>75</v>
      </c>
      <c r="AY1132" s="275" t="s">
        <v>159</v>
      </c>
    </row>
    <row r="1133" s="15" customFormat="1">
      <c r="A1133" s="15"/>
      <c r="B1133" s="276"/>
      <c r="C1133" s="277"/>
      <c r="D1133" s="256" t="s">
        <v>169</v>
      </c>
      <c r="E1133" s="278" t="s">
        <v>1</v>
      </c>
      <c r="F1133" s="279" t="s">
        <v>187</v>
      </c>
      <c r="G1133" s="277"/>
      <c r="H1133" s="280">
        <v>22.792000000000002</v>
      </c>
      <c r="I1133" s="281"/>
      <c r="J1133" s="277"/>
      <c r="K1133" s="277"/>
      <c r="L1133" s="282"/>
      <c r="M1133" s="283"/>
      <c r="N1133" s="284"/>
      <c r="O1133" s="284"/>
      <c r="P1133" s="284"/>
      <c r="Q1133" s="284"/>
      <c r="R1133" s="284"/>
      <c r="S1133" s="284"/>
      <c r="T1133" s="285"/>
      <c r="U1133" s="15"/>
      <c r="V1133" s="15"/>
      <c r="W1133" s="15"/>
      <c r="X1133" s="15"/>
      <c r="Y1133" s="15"/>
      <c r="Z1133" s="15"/>
      <c r="AA1133" s="15"/>
      <c r="AB1133" s="15"/>
      <c r="AC1133" s="15"/>
      <c r="AD1133" s="15"/>
      <c r="AE1133" s="15"/>
      <c r="AT1133" s="286" t="s">
        <v>169</v>
      </c>
      <c r="AU1133" s="286" t="s">
        <v>137</v>
      </c>
      <c r="AV1133" s="15" t="s">
        <v>167</v>
      </c>
      <c r="AW1133" s="15" t="s">
        <v>30</v>
      </c>
      <c r="AX1133" s="15" t="s">
        <v>82</v>
      </c>
      <c r="AY1133" s="286" t="s">
        <v>159</v>
      </c>
    </row>
    <row r="1134" s="2" customFormat="1" ht="21.75" customHeight="1">
      <c r="A1134" s="40"/>
      <c r="B1134" s="41"/>
      <c r="C1134" s="241" t="s">
        <v>1345</v>
      </c>
      <c r="D1134" s="241" t="s">
        <v>163</v>
      </c>
      <c r="E1134" s="242" t="s">
        <v>1346</v>
      </c>
      <c r="F1134" s="243" t="s">
        <v>1347</v>
      </c>
      <c r="G1134" s="244" t="s">
        <v>181</v>
      </c>
      <c r="H1134" s="245">
        <v>12.58</v>
      </c>
      <c r="I1134" s="246"/>
      <c r="J1134" s="247">
        <f>ROUND(I1134*H1134,2)</f>
        <v>0</v>
      </c>
      <c r="K1134" s="248"/>
      <c r="L1134" s="43"/>
      <c r="M1134" s="249" t="s">
        <v>1</v>
      </c>
      <c r="N1134" s="250" t="s">
        <v>41</v>
      </c>
      <c r="O1134" s="93"/>
      <c r="P1134" s="251">
        <f>O1134*H1134</f>
        <v>0</v>
      </c>
      <c r="Q1134" s="251">
        <v>0.00017000000000000001</v>
      </c>
      <c r="R1134" s="251">
        <f>Q1134*H1134</f>
        <v>0.0021386</v>
      </c>
      <c r="S1134" s="251">
        <v>0</v>
      </c>
      <c r="T1134" s="252">
        <f>S1134*H1134</f>
        <v>0</v>
      </c>
      <c r="U1134" s="40"/>
      <c r="V1134" s="40"/>
      <c r="W1134" s="40"/>
      <c r="X1134" s="40"/>
      <c r="Y1134" s="40"/>
      <c r="Z1134" s="40"/>
      <c r="AA1134" s="40"/>
      <c r="AB1134" s="40"/>
      <c r="AC1134" s="40"/>
      <c r="AD1134" s="40"/>
      <c r="AE1134" s="40"/>
      <c r="AR1134" s="253" t="s">
        <v>324</v>
      </c>
      <c r="AT1134" s="253" t="s">
        <v>163</v>
      </c>
      <c r="AU1134" s="253" t="s">
        <v>137</v>
      </c>
      <c r="AY1134" s="17" t="s">
        <v>159</v>
      </c>
      <c r="BE1134" s="141">
        <f>IF(N1134="základní",J1134,0)</f>
        <v>0</v>
      </c>
      <c r="BF1134" s="141">
        <f>IF(N1134="snížená",J1134,0)</f>
        <v>0</v>
      </c>
      <c r="BG1134" s="141">
        <f>IF(N1134="zákl. přenesená",J1134,0)</f>
        <v>0</v>
      </c>
      <c r="BH1134" s="141">
        <f>IF(N1134="sníž. přenesená",J1134,0)</f>
        <v>0</v>
      </c>
      <c r="BI1134" s="141">
        <f>IF(N1134="nulová",J1134,0)</f>
        <v>0</v>
      </c>
      <c r="BJ1134" s="17" t="s">
        <v>137</v>
      </c>
      <c r="BK1134" s="141">
        <f>ROUND(I1134*H1134,2)</f>
        <v>0</v>
      </c>
      <c r="BL1134" s="17" t="s">
        <v>324</v>
      </c>
      <c r="BM1134" s="253" t="s">
        <v>1348</v>
      </c>
    </row>
    <row r="1135" s="13" customFormat="1">
      <c r="A1135" s="13"/>
      <c r="B1135" s="254"/>
      <c r="C1135" s="255"/>
      <c r="D1135" s="256" t="s">
        <v>169</v>
      </c>
      <c r="E1135" s="257" t="s">
        <v>1</v>
      </c>
      <c r="F1135" s="258" t="s">
        <v>203</v>
      </c>
      <c r="G1135" s="255"/>
      <c r="H1135" s="257" t="s">
        <v>1</v>
      </c>
      <c r="I1135" s="259"/>
      <c r="J1135" s="255"/>
      <c r="K1135" s="255"/>
      <c r="L1135" s="260"/>
      <c r="M1135" s="261"/>
      <c r="N1135" s="262"/>
      <c r="O1135" s="262"/>
      <c r="P1135" s="262"/>
      <c r="Q1135" s="262"/>
      <c r="R1135" s="262"/>
      <c r="S1135" s="262"/>
      <c r="T1135" s="263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64" t="s">
        <v>169</v>
      </c>
      <c r="AU1135" s="264" t="s">
        <v>137</v>
      </c>
      <c r="AV1135" s="13" t="s">
        <v>82</v>
      </c>
      <c r="AW1135" s="13" t="s">
        <v>30</v>
      </c>
      <c r="AX1135" s="13" t="s">
        <v>75</v>
      </c>
      <c r="AY1135" s="264" t="s">
        <v>159</v>
      </c>
    </row>
    <row r="1136" s="14" customFormat="1">
      <c r="A1136" s="14"/>
      <c r="B1136" s="265"/>
      <c r="C1136" s="266"/>
      <c r="D1136" s="256" t="s">
        <v>169</v>
      </c>
      <c r="E1136" s="267" t="s">
        <v>1</v>
      </c>
      <c r="F1136" s="268" t="s">
        <v>1343</v>
      </c>
      <c r="G1136" s="266"/>
      <c r="H1136" s="269">
        <v>5.6059999999999999</v>
      </c>
      <c r="I1136" s="270"/>
      <c r="J1136" s="266"/>
      <c r="K1136" s="266"/>
      <c r="L1136" s="271"/>
      <c r="M1136" s="272"/>
      <c r="N1136" s="273"/>
      <c r="O1136" s="273"/>
      <c r="P1136" s="273"/>
      <c r="Q1136" s="273"/>
      <c r="R1136" s="273"/>
      <c r="S1136" s="273"/>
      <c r="T1136" s="274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75" t="s">
        <v>169</v>
      </c>
      <c r="AU1136" s="275" t="s">
        <v>137</v>
      </c>
      <c r="AV1136" s="14" t="s">
        <v>137</v>
      </c>
      <c r="AW1136" s="14" t="s">
        <v>30</v>
      </c>
      <c r="AX1136" s="14" t="s">
        <v>75</v>
      </c>
      <c r="AY1136" s="275" t="s">
        <v>159</v>
      </c>
    </row>
    <row r="1137" s="13" customFormat="1">
      <c r="A1137" s="13"/>
      <c r="B1137" s="254"/>
      <c r="C1137" s="255"/>
      <c r="D1137" s="256" t="s">
        <v>169</v>
      </c>
      <c r="E1137" s="257" t="s">
        <v>1</v>
      </c>
      <c r="F1137" s="258" t="s">
        <v>205</v>
      </c>
      <c r="G1137" s="255"/>
      <c r="H1137" s="257" t="s">
        <v>1</v>
      </c>
      <c r="I1137" s="259"/>
      <c r="J1137" s="255"/>
      <c r="K1137" s="255"/>
      <c r="L1137" s="260"/>
      <c r="M1137" s="261"/>
      <c r="N1137" s="262"/>
      <c r="O1137" s="262"/>
      <c r="P1137" s="262"/>
      <c r="Q1137" s="262"/>
      <c r="R1137" s="262"/>
      <c r="S1137" s="262"/>
      <c r="T1137" s="263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64" t="s">
        <v>169</v>
      </c>
      <c r="AU1137" s="264" t="s">
        <v>137</v>
      </c>
      <c r="AV1137" s="13" t="s">
        <v>82</v>
      </c>
      <c r="AW1137" s="13" t="s">
        <v>30</v>
      </c>
      <c r="AX1137" s="13" t="s">
        <v>75</v>
      </c>
      <c r="AY1137" s="264" t="s">
        <v>159</v>
      </c>
    </row>
    <row r="1138" s="14" customFormat="1">
      <c r="A1138" s="14"/>
      <c r="B1138" s="265"/>
      <c r="C1138" s="266"/>
      <c r="D1138" s="256" t="s">
        <v>169</v>
      </c>
      <c r="E1138" s="267" t="s">
        <v>1</v>
      </c>
      <c r="F1138" s="268" t="s">
        <v>1344</v>
      </c>
      <c r="G1138" s="266"/>
      <c r="H1138" s="269">
        <v>6.9740000000000002</v>
      </c>
      <c r="I1138" s="270"/>
      <c r="J1138" s="266"/>
      <c r="K1138" s="266"/>
      <c r="L1138" s="271"/>
      <c r="M1138" s="272"/>
      <c r="N1138" s="273"/>
      <c r="O1138" s="273"/>
      <c r="P1138" s="273"/>
      <c r="Q1138" s="273"/>
      <c r="R1138" s="273"/>
      <c r="S1138" s="273"/>
      <c r="T1138" s="274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75" t="s">
        <v>169</v>
      </c>
      <c r="AU1138" s="275" t="s">
        <v>137</v>
      </c>
      <c r="AV1138" s="14" t="s">
        <v>137</v>
      </c>
      <c r="AW1138" s="14" t="s">
        <v>30</v>
      </c>
      <c r="AX1138" s="14" t="s">
        <v>75</v>
      </c>
      <c r="AY1138" s="275" t="s">
        <v>159</v>
      </c>
    </row>
    <row r="1139" s="15" customFormat="1">
      <c r="A1139" s="15"/>
      <c r="B1139" s="276"/>
      <c r="C1139" s="277"/>
      <c r="D1139" s="256" t="s">
        <v>169</v>
      </c>
      <c r="E1139" s="278" t="s">
        <v>1</v>
      </c>
      <c r="F1139" s="279" t="s">
        <v>187</v>
      </c>
      <c r="G1139" s="277"/>
      <c r="H1139" s="280">
        <v>12.58</v>
      </c>
      <c r="I1139" s="281"/>
      <c r="J1139" s="277"/>
      <c r="K1139" s="277"/>
      <c r="L1139" s="282"/>
      <c r="M1139" s="283"/>
      <c r="N1139" s="284"/>
      <c r="O1139" s="284"/>
      <c r="P1139" s="284"/>
      <c r="Q1139" s="284"/>
      <c r="R1139" s="284"/>
      <c r="S1139" s="284"/>
      <c r="T1139" s="285"/>
      <c r="U1139" s="15"/>
      <c r="V1139" s="15"/>
      <c r="W1139" s="15"/>
      <c r="X1139" s="15"/>
      <c r="Y1139" s="15"/>
      <c r="Z1139" s="15"/>
      <c r="AA1139" s="15"/>
      <c r="AB1139" s="15"/>
      <c r="AC1139" s="15"/>
      <c r="AD1139" s="15"/>
      <c r="AE1139" s="15"/>
      <c r="AT1139" s="286" t="s">
        <v>169</v>
      </c>
      <c r="AU1139" s="286" t="s">
        <v>137</v>
      </c>
      <c r="AV1139" s="15" t="s">
        <v>167</v>
      </c>
      <c r="AW1139" s="15" t="s">
        <v>30</v>
      </c>
      <c r="AX1139" s="15" t="s">
        <v>82</v>
      </c>
      <c r="AY1139" s="286" t="s">
        <v>159</v>
      </c>
    </row>
    <row r="1140" s="2" customFormat="1" ht="16.5" customHeight="1">
      <c r="A1140" s="40"/>
      <c r="B1140" s="41"/>
      <c r="C1140" s="287" t="s">
        <v>1349</v>
      </c>
      <c r="D1140" s="287" t="s">
        <v>291</v>
      </c>
      <c r="E1140" s="288" t="s">
        <v>1350</v>
      </c>
      <c r="F1140" s="289" t="s">
        <v>1351</v>
      </c>
      <c r="G1140" s="290" t="s">
        <v>181</v>
      </c>
      <c r="H1140" s="291">
        <v>13.209</v>
      </c>
      <c r="I1140" s="292"/>
      <c r="J1140" s="293">
        <f>ROUND(I1140*H1140,2)</f>
        <v>0</v>
      </c>
      <c r="K1140" s="294"/>
      <c r="L1140" s="295"/>
      <c r="M1140" s="296" t="s">
        <v>1</v>
      </c>
      <c r="N1140" s="297" t="s">
        <v>41</v>
      </c>
      <c r="O1140" s="93"/>
      <c r="P1140" s="251">
        <f>O1140*H1140</f>
        <v>0</v>
      </c>
      <c r="Q1140" s="251">
        <v>3.0000000000000001E-05</v>
      </c>
      <c r="R1140" s="251">
        <f>Q1140*H1140</f>
        <v>0.00039627</v>
      </c>
      <c r="S1140" s="251">
        <v>0</v>
      </c>
      <c r="T1140" s="252">
        <f>S1140*H1140</f>
        <v>0</v>
      </c>
      <c r="U1140" s="40"/>
      <c r="V1140" s="40"/>
      <c r="W1140" s="40"/>
      <c r="X1140" s="40"/>
      <c r="Y1140" s="40"/>
      <c r="Z1140" s="40"/>
      <c r="AA1140" s="40"/>
      <c r="AB1140" s="40"/>
      <c r="AC1140" s="40"/>
      <c r="AD1140" s="40"/>
      <c r="AE1140" s="40"/>
      <c r="AR1140" s="253" t="s">
        <v>620</v>
      </c>
      <c r="AT1140" s="253" t="s">
        <v>291</v>
      </c>
      <c r="AU1140" s="253" t="s">
        <v>137</v>
      </c>
      <c r="AY1140" s="17" t="s">
        <v>159</v>
      </c>
      <c r="BE1140" s="141">
        <f>IF(N1140="základní",J1140,0)</f>
        <v>0</v>
      </c>
      <c r="BF1140" s="141">
        <f>IF(N1140="snížená",J1140,0)</f>
        <v>0</v>
      </c>
      <c r="BG1140" s="141">
        <f>IF(N1140="zákl. přenesená",J1140,0)</f>
        <v>0</v>
      </c>
      <c r="BH1140" s="141">
        <f>IF(N1140="sníž. přenesená",J1140,0)</f>
        <v>0</v>
      </c>
      <c r="BI1140" s="141">
        <f>IF(N1140="nulová",J1140,0)</f>
        <v>0</v>
      </c>
      <c r="BJ1140" s="17" t="s">
        <v>137</v>
      </c>
      <c r="BK1140" s="141">
        <f>ROUND(I1140*H1140,2)</f>
        <v>0</v>
      </c>
      <c r="BL1140" s="17" t="s">
        <v>324</v>
      </c>
      <c r="BM1140" s="253" t="s">
        <v>1352</v>
      </c>
    </row>
    <row r="1141" s="14" customFormat="1">
      <c r="A1141" s="14"/>
      <c r="B1141" s="265"/>
      <c r="C1141" s="266"/>
      <c r="D1141" s="256" t="s">
        <v>169</v>
      </c>
      <c r="E1141" s="267" t="s">
        <v>1</v>
      </c>
      <c r="F1141" s="268" t="s">
        <v>1353</v>
      </c>
      <c r="G1141" s="266"/>
      <c r="H1141" s="269">
        <v>12.58</v>
      </c>
      <c r="I1141" s="270"/>
      <c r="J1141" s="266"/>
      <c r="K1141" s="266"/>
      <c r="L1141" s="271"/>
      <c r="M1141" s="272"/>
      <c r="N1141" s="273"/>
      <c r="O1141" s="273"/>
      <c r="P1141" s="273"/>
      <c r="Q1141" s="273"/>
      <c r="R1141" s="273"/>
      <c r="S1141" s="273"/>
      <c r="T1141" s="274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75" t="s">
        <v>169</v>
      </c>
      <c r="AU1141" s="275" t="s">
        <v>137</v>
      </c>
      <c r="AV1141" s="14" t="s">
        <v>137</v>
      </c>
      <c r="AW1141" s="14" t="s">
        <v>30</v>
      </c>
      <c r="AX1141" s="14" t="s">
        <v>82</v>
      </c>
      <c r="AY1141" s="275" t="s">
        <v>159</v>
      </c>
    </row>
    <row r="1142" s="14" customFormat="1">
      <c r="A1142" s="14"/>
      <c r="B1142" s="265"/>
      <c r="C1142" s="266"/>
      <c r="D1142" s="256" t="s">
        <v>169</v>
      </c>
      <c r="E1142" s="266"/>
      <c r="F1142" s="268" t="s">
        <v>1354</v>
      </c>
      <c r="G1142" s="266"/>
      <c r="H1142" s="269">
        <v>13.209</v>
      </c>
      <c r="I1142" s="270"/>
      <c r="J1142" s="266"/>
      <c r="K1142" s="266"/>
      <c r="L1142" s="271"/>
      <c r="M1142" s="272"/>
      <c r="N1142" s="273"/>
      <c r="O1142" s="273"/>
      <c r="P1142" s="273"/>
      <c r="Q1142" s="273"/>
      <c r="R1142" s="273"/>
      <c r="S1142" s="273"/>
      <c r="T1142" s="274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75" t="s">
        <v>169</v>
      </c>
      <c r="AU1142" s="275" t="s">
        <v>137</v>
      </c>
      <c r="AV1142" s="14" t="s">
        <v>137</v>
      </c>
      <c r="AW1142" s="14" t="s">
        <v>4</v>
      </c>
      <c r="AX1142" s="14" t="s">
        <v>82</v>
      </c>
      <c r="AY1142" s="275" t="s">
        <v>159</v>
      </c>
    </row>
    <row r="1143" s="2" customFormat="1" ht="16.5" customHeight="1">
      <c r="A1143" s="40"/>
      <c r="B1143" s="41"/>
      <c r="C1143" s="287" t="s">
        <v>1355</v>
      </c>
      <c r="D1143" s="287" t="s">
        <v>291</v>
      </c>
      <c r="E1143" s="288" t="s">
        <v>1356</v>
      </c>
      <c r="F1143" s="289" t="s">
        <v>1357</v>
      </c>
      <c r="G1143" s="290" t="s">
        <v>267</v>
      </c>
      <c r="H1143" s="291">
        <v>2.1000000000000001</v>
      </c>
      <c r="I1143" s="292"/>
      <c r="J1143" s="293">
        <f>ROUND(I1143*H1143,2)</f>
        <v>0</v>
      </c>
      <c r="K1143" s="294"/>
      <c r="L1143" s="295"/>
      <c r="M1143" s="296" t="s">
        <v>1</v>
      </c>
      <c r="N1143" s="297" t="s">
        <v>41</v>
      </c>
      <c r="O1143" s="93"/>
      <c r="P1143" s="251">
        <f>O1143*H1143</f>
        <v>0</v>
      </c>
      <c r="Q1143" s="251">
        <v>3.0000000000000001E-05</v>
      </c>
      <c r="R1143" s="251">
        <f>Q1143*H1143</f>
        <v>6.3E-05</v>
      </c>
      <c r="S1143" s="251">
        <v>0</v>
      </c>
      <c r="T1143" s="252">
        <f>S1143*H1143</f>
        <v>0</v>
      </c>
      <c r="U1143" s="40"/>
      <c r="V1143" s="40"/>
      <c r="W1143" s="40"/>
      <c r="X1143" s="40"/>
      <c r="Y1143" s="40"/>
      <c r="Z1143" s="40"/>
      <c r="AA1143" s="40"/>
      <c r="AB1143" s="40"/>
      <c r="AC1143" s="40"/>
      <c r="AD1143" s="40"/>
      <c r="AE1143" s="40"/>
      <c r="AR1143" s="253" t="s">
        <v>620</v>
      </c>
      <c r="AT1143" s="253" t="s">
        <v>291</v>
      </c>
      <c r="AU1143" s="253" t="s">
        <v>137</v>
      </c>
      <c r="AY1143" s="17" t="s">
        <v>159</v>
      </c>
      <c r="BE1143" s="141">
        <f>IF(N1143="základní",J1143,0)</f>
        <v>0</v>
      </c>
      <c r="BF1143" s="141">
        <f>IF(N1143="snížená",J1143,0)</f>
        <v>0</v>
      </c>
      <c r="BG1143" s="141">
        <f>IF(N1143="zákl. přenesená",J1143,0)</f>
        <v>0</v>
      </c>
      <c r="BH1143" s="141">
        <f>IF(N1143="sníž. přenesená",J1143,0)</f>
        <v>0</v>
      </c>
      <c r="BI1143" s="141">
        <f>IF(N1143="nulová",J1143,0)</f>
        <v>0</v>
      </c>
      <c r="BJ1143" s="17" t="s">
        <v>137</v>
      </c>
      <c r="BK1143" s="141">
        <f>ROUND(I1143*H1143,2)</f>
        <v>0</v>
      </c>
      <c r="BL1143" s="17" t="s">
        <v>324</v>
      </c>
      <c r="BM1143" s="253" t="s">
        <v>1358</v>
      </c>
    </row>
    <row r="1144" s="13" customFormat="1">
      <c r="A1144" s="13"/>
      <c r="B1144" s="254"/>
      <c r="C1144" s="255"/>
      <c r="D1144" s="256" t="s">
        <v>169</v>
      </c>
      <c r="E1144" s="257" t="s">
        <v>1</v>
      </c>
      <c r="F1144" s="258" t="s">
        <v>554</v>
      </c>
      <c r="G1144" s="255"/>
      <c r="H1144" s="257" t="s">
        <v>1</v>
      </c>
      <c r="I1144" s="259"/>
      <c r="J1144" s="255"/>
      <c r="K1144" s="255"/>
      <c r="L1144" s="260"/>
      <c r="M1144" s="261"/>
      <c r="N1144" s="262"/>
      <c r="O1144" s="262"/>
      <c r="P1144" s="262"/>
      <c r="Q1144" s="262"/>
      <c r="R1144" s="262"/>
      <c r="S1144" s="262"/>
      <c r="T1144" s="263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64" t="s">
        <v>169</v>
      </c>
      <c r="AU1144" s="264" t="s">
        <v>137</v>
      </c>
      <c r="AV1144" s="13" t="s">
        <v>82</v>
      </c>
      <c r="AW1144" s="13" t="s">
        <v>30</v>
      </c>
      <c r="AX1144" s="13" t="s">
        <v>75</v>
      </c>
      <c r="AY1144" s="264" t="s">
        <v>159</v>
      </c>
    </row>
    <row r="1145" s="14" customFormat="1">
      <c r="A1145" s="14"/>
      <c r="B1145" s="265"/>
      <c r="C1145" s="266"/>
      <c r="D1145" s="256" t="s">
        <v>169</v>
      </c>
      <c r="E1145" s="267" t="s">
        <v>1</v>
      </c>
      <c r="F1145" s="268" t="s">
        <v>521</v>
      </c>
      <c r="G1145" s="266"/>
      <c r="H1145" s="269">
        <v>2</v>
      </c>
      <c r="I1145" s="270"/>
      <c r="J1145" s="266"/>
      <c r="K1145" s="266"/>
      <c r="L1145" s="271"/>
      <c r="M1145" s="272"/>
      <c r="N1145" s="273"/>
      <c r="O1145" s="273"/>
      <c r="P1145" s="273"/>
      <c r="Q1145" s="273"/>
      <c r="R1145" s="273"/>
      <c r="S1145" s="273"/>
      <c r="T1145" s="274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75" t="s">
        <v>169</v>
      </c>
      <c r="AU1145" s="275" t="s">
        <v>137</v>
      </c>
      <c r="AV1145" s="14" t="s">
        <v>137</v>
      </c>
      <c r="AW1145" s="14" t="s">
        <v>30</v>
      </c>
      <c r="AX1145" s="14" t="s">
        <v>82</v>
      </c>
      <c r="AY1145" s="275" t="s">
        <v>159</v>
      </c>
    </row>
    <row r="1146" s="14" customFormat="1">
      <c r="A1146" s="14"/>
      <c r="B1146" s="265"/>
      <c r="C1146" s="266"/>
      <c r="D1146" s="256" t="s">
        <v>169</v>
      </c>
      <c r="E1146" s="266"/>
      <c r="F1146" s="268" t="s">
        <v>1359</v>
      </c>
      <c r="G1146" s="266"/>
      <c r="H1146" s="269">
        <v>2.1000000000000001</v>
      </c>
      <c r="I1146" s="270"/>
      <c r="J1146" s="266"/>
      <c r="K1146" s="266"/>
      <c r="L1146" s="271"/>
      <c r="M1146" s="272"/>
      <c r="N1146" s="273"/>
      <c r="O1146" s="273"/>
      <c r="P1146" s="273"/>
      <c r="Q1146" s="273"/>
      <c r="R1146" s="273"/>
      <c r="S1146" s="273"/>
      <c r="T1146" s="274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75" t="s">
        <v>169</v>
      </c>
      <c r="AU1146" s="275" t="s">
        <v>137</v>
      </c>
      <c r="AV1146" s="14" t="s">
        <v>137</v>
      </c>
      <c r="AW1146" s="14" t="s">
        <v>4</v>
      </c>
      <c r="AX1146" s="14" t="s">
        <v>82</v>
      </c>
      <c r="AY1146" s="275" t="s">
        <v>159</v>
      </c>
    </row>
    <row r="1147" s="2" customFormat="1" ht="16.5" customHeight="1">
      <c r="A1147" s="40"/>
      <c r="B1147" s="41"/>
      <c r="C1147" s="287" t="s">
        <v>1360</v>
      </c>
      <c r="D1147" s="287" t="s">
        <v>291</v>
      </c>
      <c r="E1147" s="288" t="s">
        <v>1361</v>
      </c>
      <c r="F1147" s="289" t="s">
        <v>1362</v>
      </c>
      <c r="G1147" s="290" t="s">
        <v>267</v>
      </c>
      <c r="H1147" s="291">
        <v>10.5</v>
      </c>
      <c r="I1147" s="292"/>
      <c r="J1147" s="293">
        <f>ROUND(I1147*H1147,2)</f>
        <v>0</v>
      </c>
      <c r="K1147" s="294"/>
      <c r="L1147" s="295"/>
      <c r="M1147" s="296" t="s">
        <v>1</v>
      </c>
      <c r="N1147" s="297" t="s">
        <v>41</v>
      </c>
      <c r="O1147" s="93"/>
      <c r="P1147" s="251">
        <f>O1147*H1147</f>
        <v>0</v>
      </c>
      <c r="Q1147" s="251">
        <v>4.0000000000000003E-05</v>
      </c>
      <c r="R1147" s="251">
        <f>Q1147*H1147</f>
        <v>0.00042000000000000002</v>
      </c>
      <c r="S1147" s="251">
        <v>0</v>
      </c>
      <c r="T1147" s="252">
        <f>S1147*H1147</f>
        <v>0</v>
      </c>
      <c r="U1147" s="40"/>
      <c r="V1147" s="40"/>
      <c r="W1147" s="40"/>
      <c r="X1147" s="40"/>
      <c r="Y1147" s="40"/>
      <c r="Z1147" s="40"/>
      <c r="AA1147" s="40"/>
      <c r="AB1147" s="40"/>
      <c r="AC1147" s="40"/>
      <c r="AD1147" s="40"/>
      <c r="AE1147" s="40"/>
      <c r="AR1147" s="253" t="s">
        <v>620</v>
      </c>
      <c r="AT1147" s="253" t="s">
        <v>291</v>
      </c>
      <c r="AU1147" s="253" t="s">
        <v>137</v>
      </c>
      <c r="AY1147" s="17" t="s">
        <v>159</v>
      </c>
      <c r="BE1147" s="141">
        <f>IF(N1147="základní",J1147,0)</f>
        <v>0</v>
      </c>
      <c r="BF1147" s="141">
        <f>IF(N1147="snížená",J1147,0)</f>
        <v>0</v>
      </c>
      <c r="BG1147" s="141">
        <f>IF(N1147="zákl. přenesená",J1147,0)</f>
        <v>0</v>
      </c>
      <c r="BH1147" s="141">
        <f>IF(N1147="sníž. přenesená",J1147,0)</f>
        <v>0</v>
      </c>
      <c r="BI1147" s="141">
        <f>IF(N1147="nulová",J1147,0)</f>
        <v>0</v>
      </c>
      <c r="BJ1147" s="17" t="s">
        <v>137</v>
      </c>
      <c r="BK1147" s="141">
        <f>ROUND(I1147*H1147,2)</f>
        <v>0</v>
      </c>
      <c r="BL1147" s="17" t="s">
        <v>324</v>
      </c>
      <c r="BM1147" s="253" t="s">
        <v>1363</v>
      </c>
    </row>
    <row r="1148" s="13" customFormat="1">
      <c r="A1148" s="13"/>
      <c r="B1148" s="254"/>
      <c r="C1148" s="255"/>
      <c r="D1148" s="256" t="s">
        <v>169</v>
      </c>
      <c r="E1148" s="257" t="s">
        <v>1</v>
      </c>
      <c r="F1148" s="258" t="s">
        <v>1364</v>
      </c>
      <c r="G1148" s="255"/>
      <c r="H1148" s="257" t="s">
        <v>1</v>
      </c>
      <c r="I1148" s="259"/>
      <c r="J1148" s="255"/>
      <c r="K1148" s="255"/>
      <c r="L1148" s="260"/>
      <c r="M1148" s="261"/>
      <c r="N1148" s="262"/>
      <c r="O1148" s="262"/>
      <c r="P1148" s="262"/>
      <c r="Q1148" s="262"/>
      <c r="R1148" s="262"/>
      <c r="S1148" s="262"/>
      <c r="T1148" s="263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64" t="s">
        <v>169</v>
      </c>
      <c r="AU1148" s="264" t="s">
        <v>137</v>
      </c>
      <c r="AV1148" s="13" t="s">
        <v>82</v>
      </c>
      <c r="AW1148" s="13" t="s">
        <v>30</v>
      </c>
      <c r="AX1148" s="13" t="s">
        <v>75</v>
      </c>
      <c r="AY1148" s="264" t="s">
        <v>159</v>
      </c>
    </row>
    <row r="1149" s="14" customFormat="1">
      <c r="A1149" s="14"/>
      <c r="B1149" s="265"/>
      <c r="C1149" s="266"/>
      <c r="D1149" s="256" t="s">
        <v>169</v>
      </c>
      <c r="E1149" s="267" t="s">
        <v>1</v>
      </c>
      <c r="F1149" s="268" t="s">
        <v>1365</v>
      </c>
      <c r="G1149" s="266"/>
      <c r="H1149" s="269">
        <v>10</v>
      </c>
      <c r="I1149" s="270"/>
      <c r="J1149" s="266"/>
      <c r="K1149" s="266"/>
      <c r="L1149" s="271"/>
      <c r="M1149" s="272"/>
      <c r="N1149" s="273"/>
      <c r="O1149" s="273"/>
      <c r="P1149" s="273"/>
      <c r="Q1149" s="273"/>
      <c r="R1149" s="273"/>
      <c r="S1149" s="273"/>
      <c r="T1149" s="274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75" t="s">
        <v>169</v>
      </c>
      <c r="AU1149" s="275" t="s">
        <v>137</v>
      </c>
      <c r="AV1149" s="14" t="s">
        <v>137</v>
      </c>
      <c r="AW1149" s="14" t="s">
        <v>30</v>
      </c>
      <c r="AX1149" s="14" t="s">
        <v>82</v>
      </c>
      <c r="AY1149" s="275" t="s">
        <v>159</v>
      </c>
    </row>
    <row r="1150" s="14" customFormat="1">
      <c r="A1150" s="14"/>
      <c r="B1150" s="265"/>
      <c r="C1150" s="266"/>
      <c r="D1150" s="256" t="s">
        <v>169</v>
      </c>
      <c r="E1150" s="266"/>
      <c r="F1150" s="268" t="s">
        <v>1366</v>
      </c>
      <c r="G1150" s="266"/>
      <c r="H1150" s="269">
        <v>10.5</v>
      </c>
      <c r="I1150" s="270"/>
      <c r="J1150" s="266"/>
      <c r="K1150" s="266"/>
      <c r="L1150" s="271"/>
      <c r="M1150" s="272"/>
      <c r="N1150" s="273"/>
      <c r="O1150" s="273"/>
      <c r="P1150" s="273"/>
      <c r="Q1150" s="273"/>
      <c r="R1150" s="273"/>
      <c r="S1150" s="273"/>
      <c r="T1150" s="274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75" t="s">
        <v>169</v>
      </c>
      <c r="AU1150" s="275" t="s">
        <v>137</v>
      </c>
      <c r="AV1150" s="14" t="s">
        <v>137</v>
      </c>
      <c r="AW1150" s="14" t="s">
        <v>4</v>
      </c>
      <c r="AX1150" s="14" t="s">
        <v>82</v>
      </c>
      <c r="AY1150" s="275" t="s">
        <v>159</v>
      </c>
    </row>
    <row r="1151" s="2" customFormat="1" ht="21.75" customHeight="1">
      <c r="A1151" s="40"/>
      <c r="B1151" s="41"/>
      <c r="C1151" s="241" t="s">
        <v>1367</v>
      </c>
      <c r="D1151" s="241" t="s">
        <v>163</v>
      </c>
      <c r="E1151" s="242" t="s">
        <v>1368</v>
      </c>
      <c r="F1151" s="243" t="s">
        <v>1369</v>
      </c>
      <c r="G1151" s="244" t="s">
        <v>166</v>
      </c>
      <c r="H1151" s="245">
        <v>13.167999999999999</v>
      </c>
      <c r="I1151" s="246"/>
      <c r="J1151" s="247">
        <f>ROUND(I1151*H1151,2)</f>
        <v>0</v>
      </c>
      <c r="K1151" s="248"/>
      <c r="L1151" s="43"/>
      <c r="M1151" s="249" t="s">
        <v>1</v>
      </c>
      <c r="N1151" s="250" t="s">
        <v>41</v>
      </c>
      <c r="O1151" s="93"/>
      <c r="P1151" s="251">
        <f>O1151*H1151</f>
        <v>0</v>
      </c>
      <c r="Q1151" s="251">
        <v>5.0000000000000002E-05</v>
      </c>
      <c r="R1151" s="251">
        <f>Q1151*H1151</f>
        <v>0.00065839999999999996</v>
      </c>
      <c r="S1151" s="251">
        <v>0</v>
      </c>
      <c r="T1151" s="252">
        <f>S1151*H1151</f>
        <v>0</v>
      </c>
      <c r="U1151" s="40"/>
      <c r="V1151" s="40"/>
      <c r="W1151" s="40"/>
      <c r="X1151" s="40"/>
      <c r="Y1151" s="40"/>
      <c r="Z1151" s="40"/>
      <c r="AA1151" s="40"/>
      <c r="AB1151" s="40"/>
      <c r="AC1151" s="40"/>
      <c r="AD1151" s="40"/>
      <c r="AE1151" s="40"/>
      <c r="AR1151" s="253" t="s">
        <v>324</v>
      </c>
      <c r="AT1151" s="253" t="s">
        <v>163</v>
      </c>
      <c r="AU1151" s="253" t="s">
        <v>137</v>
      </c>
      <c r="AY1151" s="17" t="s">
        <v>159</v>
      </c>
      <c r="BE1151" s="141">
        <f>IF(N1151="základní",J1151,0)</f>
        <v>0</v>
      </c>
      <c r="BF1151" s="141">
        <f>IF(N1151="snížená",J1151,0)</f>
        <v>0</v>
      </c>
      <c r="BG1151" s="141">
        <f>IF(N1151="zákl. přenesená",J1151,0)</f>
        <v>0</v>
      </c>
      <c r="BH1151" s="141">
        <f>IF(N1151="sníž. přenesená",J1151,0)</f>
        <v>0</v>
      </c>
      <c r="BI1151" s="141">
        <f>IF(N1151="nulová",J1151,0)</f>
        <v>0</v>
      </c>
      <c r="BJ1151" s="17" t="s">
        <v>137</v>
      </c>
      <c r="BK1151" s="141">
        <f>ROUND(I1151*H1151,2)</f>
        <v>0</v>
      </c>
      <c r="BL1151" s="17" t="s">
        <v>324</v>
      </c>
      <c r="BM1151" s="253" t="s">
        <v>1370</v>
      </c>
    </row>
    <row r="1152" s="13" customFormat="1">
      <c r="A1152" s="13"/>
      <c r="B1152" s="254"/>
      <c r="C1152" s="255"/>
      <c r="D1152" s="256" t="s">
        <v>169</v>
      </c>
      <c r="E1152" s="257" t="s">
        <v>1</v>
      </c>
      <c r="F1152" s="258" t="s">
        <v>203</v>
      </c>
      <c r="G1152" s="255"/>
      <c r="H1152" s="257" t="s">
        <v>1</v>
      </c>
      <c r="I1152" s="259"/>
      <c r="J1152" s="255"/>
      <c r="K1152" s="255"/>
      <c r="L1152" s="260"/>
      <c r="M1152" s="261"/>
      <c r="N1152" s="262"/>
      <c r="O1152" s="262"/>
      <c r="P1152" s="262"/>
      <c r="Q1152" s="262"/>
      <c r="R1152" s="262"/>
      <c r="S1152" s="262"/>
      <c r="T1152" s="263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64" t="s">
        <v>169</v>
      </c>
      <c r="AU1152" s="264" t="s">
        <v>137</v>
      </c>
      <c r="AV1152" s="13" t="s">
        <v>82</v>
      </c>
      <c r="AW1152" s="13" t="s">
        <v>30</v>
      </c>
      <c r="AX1152" s="13" t="s">
        <v>75</v>
      </c>
      <c r="AY1152" s="264" t="s">
        <v>159</v>
      </c>
    </row>
    <row r="1153" s="14" customFormat="1">
      <c r="A1153" s="14"/>
      <c r="B1153" s="265"/>
      <c r="C1153" s="266"/>
      <c r="D1153" s="256" t="s">
        <v>169</v>
      </c>
      <c r="E1153" s="267" t="s">
        <v>1</v>
      </c>
      <c r="F1153" s="268" t="s">
        <v>204</v>
      </c>
      <c r="G1153" s="266"/>
      <c r="H1153" s="269">
        <v>1.6770000000000001</v>
      </c>
      <c r="I1153" s="270"/>
      <c r="J1153" s="266"/>
      <c r="K1153" s="266"/>
      <c r="L1153" s="271"/>
      <c r="M1153" s="272"/>
      <c r="N1153" s="273"/>
      <c r="O1153" s="273"/>
      <c r="P1153" s="273"/>
      <c r="Q1153" s="273"/>
      <c r="R1153" s="273"/>
      <c r="S1153" s="273"/>
      <c r="T1153" s="274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75" t="s">
        <v>169</v>
      </c>
      <c r="AU1153" s="275" t="s">
        <v>137</v>
      </c>
      <c r="AV1153" s="14" t="s">
        <v>137</v>
      </c>
      <c r="AW1153" s="14" t="s">
        <v>30</v>
      </c>
      <c r="AX1153" s="14" t="s">
        <v>75</v>
      </c>
      <c r="AY1153" s="275" t="s">
        <v>159</v>
      </c>
    </row>
    <row r="1154" s="13" customFormat="1">
      <c r="A1154" s="13"/>
      <c r="B1154" s="254"/>
      <c r="C1154" s="255"/>
      <c r="D1154" s="256" t="s">
        <v>169</v>
      </c>
      <c r="E1154" s="257" t="s">
        <v>1</v>
      </c>
      <c r="F1154" s="258" t="s">
        <v>205</v>
      </c>
      <c r="G1154" s="255"/>
      <c r="H1154" s="257" t="s">
        <v>1</v>
      </c>
      <c r="I1154" s="259"/>
      <c r="J1154" s="255"/>
      <c r="K1154" s="255"/>
      <c r="L1154" s="260"/>
      <c r="M1154" s="261"/>
      <c r="N1154" s="262"/>
      <c r="O1154" s="262"/>
      <c r="P1154" s="262"/>
      <c r="Q1154" s="262"/>
      <c r="R1154" s="262"/>
      <c r="S1154" s="262"/>
      <c r="T1154" s="263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64" t="s">
        <v>169</v>
      </c>
      <c r="AU1154" s="264" t="s">
        <v>137</v>
      </c>
      <c r="AV1154" s="13" t="s">
        <v>82</v>
      </c>
      <c r="AW1154" s="13" t="s">
        <v>30</v>
      </c>
      <c r="AX1154" s="13" t="s">
        <v>75</v>
      </c>
      <c r="AY1154" s="264" t="s">
        <v>159</v>
      </c>
    </row>
    <row r="1155" s="14" customFormat="1">
      <c r="A1155" s="14"/>
      <c r="B1155" s="265"/>
      <c r="C1155" s="266"/>
      <c r="D1155" s="256" t="s">
        <v>169</v>
      </c>
      <c r="E1155" s="267" t="s">
        <v>1</v>
      </c>
      <c r="F1155" s="268" t="s">
        <v>206</v>
      </c>
      <c r="G1155" s="266"/>
      <c r="H1155" s="269">
        <v>2.9249999999999998</v>
      </c>
      <c r="I1155" s="270"/>
      <c r="J1155" s="266"/>
      <c r="K1155" s="266"/>
      <c r="L1155" s="271"/>
      <c r="M1155" s="272"/>
      <c r="N1155" s="273"/>
      <c r="O1155" s="273"/>
      <c r="P1155" s="273"/>
      <c r="Q1155" s="273"/>
      <c r="R1155" s="273"/>
      <c r="S1155" s="273"/>
      <c r="T1155" s="274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75" t="s">
        <v>169</v>
      </c>
      <c r="AU1155" s="275" t="s">
        <v>137</v>
      </c>
      <c r="AV1155" s="14" t="s">
        <v>137</v>
      </c>
      <c r="AW1155" s="14" t="s">
        <v>30</v>
      </c>
      <c r="AX1155" s="14" t="s">
        <v>75</v>
      </c>
      <c r="AY1155" s="275" t="s">
        <v>159</v>
      </c>
    </row>
    <row r="1156" s="13" customFormat="1">
      <c r="A1156" s="13"/>
      <c r="B1156" s="254"/>
      <c r="C1156" s="255"/>
      <c r="D1156" s="256" t="s">
        <v>169</v>
      </c>
      <c r="E1156" s="257" t="s">
        <v>1</v>
      </c>
      <c r="F1156" s="258" t="s">
        <v>199</v>
      </c>
      <c r="G1156" s="255"/>
      <c r="H1156" s="257" t="s">
        <v>1</v>
      </c>
      <c r="I1156" s="259"/>
      <c r="J1156" s="255"/>
      <c r="K1156" s="255"/>
      <c r="L1156" s="260"/>
      <c r="M1156" s="261"/>
      <c r="N1156" s="262"/>
      <c r="O1156" s="262"/>
      <c r="P1156" s="262"/>
      <c r="Q1156" s="262"/>
      <c r="R1156" s="262"/>
      <c r="S1156" s="262"/>
      <c r="T1156" s="263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64" t="s">
        <v>169</v>
      </c>
      <c r="AU1156" s="264" t="s">
        <v>137</v>
      </c>
      <c r="AV1156" s="13" t="s">
        <v>82</v>
      </c>
      <c r="AW1156" s="13" t="s">
        <v>30</v>
      </c>
      <c r="AX1156" s="13" t="s">
        <v>75</v>
      </c>
      <c r="AY1156" s="264" t="s">
        <v>159</v>
      </c>
    </row>
    <row r="1157" s="14" customFormat="1">
      <c r="A1157" s="14"/>
      <c r="B1157" s="265"/>
      <c r="C1157" s="266"/>
      <c r="D1157" s="256" t="s">
        <v>169</v>
      </c>
      <c r="E1157" s="267" t="s">
        <v>1</v>
      </c>
      <c r="F1157" s="268" t="s">
        <v>200</v>
      </c>
      <c r="G1157" s="266"/>
      <c r="H1157" s="269">
        <v>8.5660000000000007</v>
      </c>
      <c r="I1157" s="270"/>
      <c r="J1157" s="266"/>
      <c r="K1157" s="266"/>
      <c r="L1157" s="271"/>
      <c r="M1157" s="272"/>
      <c r="N1157" s="273"/>
      <c r="O1157" s="273"/>
      <c r="P1157" s="273"/>
      <c r="Q1157" s="273"/>
      <c r="R1157" s="273"/>
      <c r="S1157" s="273"/>
      <c r="T1157" s="274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75" t="s">
        <v>169</v>
      </c>
      <c r="AU1157" s="275" t="s">
        <v>137</v>
      </c>
      <c r="AV1157" s="14" t="s">
        <v>137</v>
      </c>
      <c r="AW1157" s="14" t="s">
        <v>30</v>
      </c>
      <c r="AX1157" s="14" t="s">
        <v>75</v>
      </c>
      <c r="AY1157" s="275" t="s">
        <v>159</v>
      </c>
    </row>
    <row r="1158" s="15" customFormat="1">
      <c r="A1158" s="15"/>
      <c r="B1158" s="276"/>
      <c r="C1158" s="277"/>
      <c r="D1158" s="256" t="s">
        <v>169</v>
      </c>
      <c r="E1158" s="278" t="s">
        <v>1</v>
      </c>
      <c r="F1158" s="279" t="s">
        <v>187</v>
      </c>
      <c r="G1158" s="277"/>
      <c r="H1158" s="280">
        <v>13.167999999999999</v>
      </c>
      <c r="I1158" s="281"/>
      <c r="J1158" s="277"/>
      <c r="K1158" s="277"/>
      <c r="L1158" s="282"/>
      <c r="M1158" s="283"/>
      <c r="N1158" s="284"/>
      <c r="O1158" s="284"/>
      <c r="P1158" s="284"/>
      <c r="Q1158" s="284"/>
      <c r="R1158" s="284"/>
      <c r="S1158" s="284"/>
      <c r="T1158" s="285"/>
      <c r="U1158" s="15"/>
      <c r="V1158" s="15"/>
      <c r="W1158" s="15"/>
      <c r="X1158" s="15"/>
      <c r="Y1158" s="15"/>
      <c r="Z1158" s="15"/>
      <c r="AA1158" s="15"/>
      <c r="AB1158" s="15"/>
      <c r="AC1158" s="15"/>
      <c r="AD1158" s="15"/>
      <c r="AE1158" s="15"/>
      <c r="AT1158" s="286" t="s">
        <v>169</v>
      </c>
      <c r="AU1158" s="286" t="s">
        <v>137</v>
      </c>
      <c r="AV1158" s="15" t="s">
        <v>167</v>
      </c>
      <c r="AW1158" s="15" t="s">
        <v>30</v>
      </c>
      <c r="AX1158" s="15" t="s">
        <v>82</v>
      </c>
      <c r="AY1158" s="286" t="s">
        <v>159</v>
      </c>
    </row>
    <row r="1159" s="2" customFormat="1" ht="21.75" customHeight="1">
      <c r="A1159" s="40"/>
      <c r="B1159" s="41"/>
      <c r="C1159" s="241" t="s">
        <v>1371</v>
      </c>
      <c r="D1159" s="241" t="s">
        <v>163</v>
      </c>
      <c r="E1159" s="242" t="s">
        <v>1372</v>
      </c>
      <c r="F1159" s="243" t="s">
        <v>1373</v>
      </c>
      <c r="G1159" s="244" t="s">
        <v>396</v>
      </c>
      <c r="H1159" s="245">
        <v>0.38400000000000001</v>
      </c>
      <c r="I1159" s="246"/>
      <c r="J1159" s="247">
        <f>ROUND(I1159*H1159,2)</f>
        <v>0</v>
      </c>
      <c r="K1159" s="248"/>
      <c r="L1159" s="43"/>
      <c r="M1159" s="249" t="s">
        <v>1</v>
      </c>
      <c r="N1159" s="250" t="s">
        <v>41</v>
      </c>
      <c r="O1159" s="93"/>
      <c r="P1159" s="251">
        <f>O1159*H1159</f>
        <v>0</v>
      </c>
      <c r="Q1159" s="251">
        <v>0</v>
      </c>
      <c r="R1159" s="251">
        <f>Q1159*H1159</f>
        <v>0</v>
      </c>
      <c r="S1159" s="251">
        <v>0</v>
      </c>
      <c r="T1159" s="252">
        <f>S1159*H1159</f>
        <v>0</v>
      </c>
      <c r="U1159" s="40"/>
      <c r="V1159" s="40"/>
      <c r="W1159" s="40"/>
      <c r="X1159" s="40"/>
      <c r="Y1159" s="40"/>
      <c r="Z1159" s="40"/>
      <c r="AA1159" s="40"/>
      <c r="AB1159" s="40"/>
      <c r="AC1159" s="40"/>
      <c r="AD1159" s="40"/>
      <c r="AE1159" s="40"/>
      <c r="AR1159" s="253" t="s">
        <v>324</v>
      </c>
      <c r="AT1159" s="253" t="s">
        <v>163</v>
      </c>
      <c r="AU1159" s="253" t="s">
        <v>137</v>
      </c>
      <c r="AY1159" s="17" t="s">
        <v>159</v>
      </c>
      <c r="BE1159" s="141">
        <f>IF(N1159="základní",J1159,0)</f>
        <v>0</v>
      </c>
      <c r="BF1159" s="141">
        <f>IF(N1159="snížená",J1159,0)</f>
        <v>0</v>
      </c>
      <c r="BG1159" s="141">
        <f>IF(N1159="zákl. přenesená",J1159,0)</f>
        <v>0</v>
      </c>
      <c r="BH1159" s="141">
        <f>IF(N1159="sníž. přenesená",J1159,0)</f>
        <v>0</v>
      </c>
      <c r="BI1159" s="141">
        <f>IF(N1159="nulová",J1159,0)</f>
        <v>0</v>
      </c>
      <c r="BJ1159" s="17" t="s">
        <v>137</v>
      </c>
      <c r="BK1159" s="141">
        <f>ROUND(I1159*H1159,2)</f>
        <v>0</v>
      </c>
      <c r="BL1159" s="17" t="s">
        <v>324</v>
      </c>
      <c r="BM1159" s="253" t="s">
        <v>1374</v>
      </c>
    </row>
    <row r="1160" s="2" customFormat="1" ht="21.75" customHeight="1">
      <c r="A1160" s="40"/>
      <c r="B1160" s="41"/>
      <c r="C1160" s="241" t="s">
        <v>1375</v>
      </c>
      <c r="D1160" s="241" t="s">
        <v>163</v>
      </c>
      <c r="E1160" s="242" t="s">
        <v>1376</v>
      </c>
      <c r="F1160" s="243" t="s">
        <v>1377</v>
      </c>
      <c r="G1160" s="244" t="s">
        <v>396</v>
      </c>
      <c r="H1160" s="245">
        <v>0.38400000000000001</v>
      </c>
      <c r="I1160" s="246"/>
      <c r="J1160" s="247">
        <f>ROUND(I1160*H1160,2)</f>
        <v>0</v>
      </c>
      <c r="K1160" s="248"/>
      <c r="L1160" s="43"/>
      <c r="M1160" s="249" t="s">
        <v>1</v>
      </c>
      <c r="N1160" s="250" t="s">
        <v>41</v>
      </c>
      <c r="O1160" s="93"/>
      <c r="P1160" s="251">
        <f>O1160*H1160</f>
        <v>0</v>
      </c>
      <c r="Q1160" s="251">
        <v>0</v>
      </c>
      <c r="R1160" s="251">
        <f>Q1160*H1160</f>
        <v>0</v>
      </c>
      <c r="S1160" s="251">
        <v>0</v>
      </c>
      <c r="T1160" s="252">
        <f>S1160*H1160</f>
        <v>0</v>
      </c>
      <c r="U1160" s="40"/>
      <c r="V1160" s="40"/>
      <c r="W1160" s="40"/>
      <c r="X1160" s="40"/>
      <c r="Y1160" s="40"/>
      <c r="Z1160" s="40"/>
      <c r="AA1160" s="40"/>
      <c r="AB1160" s="40"/>
      <c r="AC1160" s="40"/>
      <c r="AD1160" s="40"/>
      <c r="AE1160" s="40"/>
      <c r="AR1160" s="253" t="s">
        <v>324</v>
      </c>
      <c r="AT1160" s="253" t="s">
        <v>163</v>
      </c>
      <c r="AU1160" s="253" t="s">
        <v>137</v>
      </c>
      <c r="AY1160" s="17" t="s">
        <v>159</v>
      </c>
      <c r="BE1160" s="141">
        <f>IF(N1160="základní",J1160,0)</f>
        <v>0</v>
      </c>
      <c r="BF1160" s="141">
        <f>IF(N1160="snížená",J1160,0)</f>
        <v>0</v>
      </c>
      <c r="BG1160" s="141">
        <f>IF(N1160="zákl. přenesená",J1160,0)</f>
        <v>0</v>
      </c>
      <c r="BH1160" s="141">
        <f>IF(N1160="sníž. přenesená",J1160,0)</f>
        <v>0</v>
      </c>
      <c r="BI1160" s="141">
        <f>IF(N1160="nulová",J1160,0)</f>
        <v>0</v>
      </c>
      <c r="BJ1160" s="17" t="s">
        <v>137</v>
      </c>
      <c r="BK1160" s="141">
        <f>ROUND(I1160*H1160,2)</f>
        <v>0</v>
      </c>
      <c r="BL1160" s="17" t="s">
        <v>324</v>
      </c>
      <c r="BM1160" s="253" t="s">
        <v>1378</v>
      </c>
    </row>
    <row r="1161" s="2" customFormat="1" ht="21.75" customHeight="1">
      <c r="A1161" s="40"/>
      <c r="B1161" s="41"/>
      <c r="C1161" s="241" t="s">
        <v>1379</v>
      </c>
      <c r="D1161" s="241" t="s">
        <v>163</v>
      </c>
      <c r="E1161" s="242" t="s">
        <v>1380</v>
      </c>
      <c r="F1161" s="243" t="s">
        <v>1381</v>
      </c>
      <c r="G1161" s="244" t="s">
        <v>396</v>
      </c>
      <c r="H1161" s="245">
        <v>0.38400000000000001</v>
      </c>
      <c r="I1161" s="246"/>
      <c r="J1161" s="247">
        <f>ROUND(I1161*H1161,2)</f>
        <v>0</v>
      </c>
      <c r="K1161" s="248"/>
      <c r="L1161" s="43"/>
      <c r="M1161" s="249" t="s">
        <v>1</v>
      </c>
      <c r="N1161" s="250" t="s">
        <v>41</v>
      </c>
      <c r="O1161" s="93"/>
      <c r="P1161" s="251">
        <f>O1161*H1161</f>
        <v>0</v>
      </c>
      <c r="Q1161" s="251">
        <v>0</v>
      </c>
      <c r="R1161" s="251">
        <f>Q1161*H1161</f>
        <v>0</v>
      </c>
      <c r="S1161" s="251">
        <v>0</v>
      </c>
      <c r="T1161" s="252">
        <f>S1161*H1161</f>
        <v>0</v>
      </c>
      <c r="U1161" s="40"/>
      <c r="V1161" s="40"/>
      <c r="W1161" s="40"/>
      <c r="X1161" s="40"/>
      <c r="Y1161" s="40"/>
      <c r="Z1161" s="40"/>
      <c r="AA1161" s="40"/>
      <c r="AB1161" s="40"/>
      <c r="AC1161" s="40"/>
      <c r="AD1161" s="40"/>
      <c r="AE1161" s="40"/>
      <c r="AR1161" s="253" t="s">
        <v>324</v>
      </c>
      <c r="AT1161" s="253" t="s">
        <v>163</v>
      </c>
      <c r="AU1161" s="253" t="s">
        <v>137</v>
      </c>
      <c r="AY1161" s="17" t="s">
        <v>159</v>
      </c>
      <c r="BE1161" s="141">
        <f>IF(N1161="základní",J1161,0)</f>
        <v>0</v>
      </c>
      <c r="BF1161" s="141">
        <f>IF(N1161="snížená",J1161,0)</f>
        <v>0</v>
      </c>
      <c r="BG1161" s="141">
        <f>IF(N1161="zákl. přenesená",J1161,0)</f>
        <v>0</v>
      </c>
      <c r="BH1161" s="141">
        <f>IF(N1161="sníž. přenesená",J1161,0)</f>
        <v>0</v>
      </c>
      <c r="BI1161" s="141">
        <f>IF(N1161="nulová",J1161,0)</f>
        <v>0</v>
      </c>
      <c r="BJ1161" s="17" t="s">
        <v>137</v>
      </c>
      <c r="BK1161" s="141">
        <f>ROUND(I1161*H1161,2)</f>
        <v>0</v>
      </c>
      <c r="BL1161" s="17" t="s">
        <v>324</v>
      </c>
      <c r="BM1161" s="253" t="s">
        <v>1382</v>
      </c>
    </row>
    <row r="1162" s="12" customFormat="1" ht="22.8" customHeight="1">
      <c r="A1162" s="12"/>
      <c r="B1162" s="225"/>
      <c r="C1162" s="226"/>
      <c r="D1162" s="227" t="s">
        <v>74</v>
      </c>
      <c r="E1162" s="239" t="s">
        <v>1383</v>
      </c>
      <c r="F1162" s="239" t="s">
        <v>1384</v>
      </c>
      <c r="G1162" s="226"/>
      <c r="H1162" s="226"/>
      <c r="I1162" s="229"/>
      <c r="J1162" s="240">
        <f>BK1162</f>
        <v>0</v>
      </c>
      <c r="K1162" s="226"/>
      <c r="L1162" s="231"/>
      <c r="M1162" s="232"/>
      <c r="N1162" s="233"/>
      <c r="O1162" s="233"/>
      <c r="P1162" s="234">
        <f>SUM(P1163:P1219)</f>
        <v>0</v>
      </c>
      <c r="Q1162" s="233"/>
      <c r="R1162" s="234">
        <f>SUM(R1163:R1219)</f>
        <v>0.076363820000000013</v>
      </c>
      <c r="S1162" s="233"/>
      <c r="T1162" s="235">
        <f>SUM(T1163:T1219)</f>
        <v>0.036142000000000001</v>
      </c>
      <c r="U1162" s="12"/>
      <c r="V1162" s="12"/>
      <c r="W1162" s="12"/>
      <c r="X1162" s="12"/>
      <c r="Y1162" s="12"/>
      <c r="Z1162" s="12"/>
      <c r="AA1162" s="12"/>
      <c r="AB1162" s="12"/>
      <c r="AC1162" s="12"/>
      <c r="AD1162" s="12"/>
      <c r="AE1162" s="12"/>
      <c r="AR1162" s="236" t="s">
        <v>137</v>
      </c>
      <c r="AT1162" s="237" t="s">
        <v>74</v>
      </c>
      <c r="AU1162" s="237" t="s">
        <v>82</v>
      </c>
      <c r="AY1162" s="236" t="s">
        <v>159</v>
      </c>
      <c r="BK1162" s="238">
        <f>SUM(BK1163:BK1219)</f>
        <v>0</v>
      </c>
    </row>
    <row r="1163" s="2" customFormat="1" ht="21.75" customHeight="1">
      <c r="A1163" s="40"/>
      <c r="B1163" s="41"/>
      <c r="C1163" s="241" t="s">
        <v>1385</v>
      </c>
      <c r="D1163" s="241" t="s">
        <v>163</v>
      </c>
      <c r="E1163" s="242" t="s">
        <v>1386</v>
      </c>
      <c r="F1163" s="243" t="s">
        <v>1387</v>
      </c>
      <c r="G1163" s="244" t="s">
        <v>181</v>
      </c>
      <c r="H1163" s="245">
        <v>30.516999999999999</v>
      </c>
      <c r="I1163" s="246"/>
      <c r="J1163" s="247">
        <f>ROUND(I1163*H1163,2)</f>
        <v>0</v>
      </c>
      <c r="K1163" s="248"/>
      <c r="L1163" s="43"/>
      <c r="M1163" s="249" t="s">
        <v>1</v>
      </c>
      <c r="N1163" s="250" t="s">
        <v>41</v>
      </c>
      <c r="O1163" s="93"/>
      <c r="P1163" s="251">
        <f>O1163*H1163</f>
        <v>0</v>
      </c>
      <c r="Q1163" s="251">
        <v>0</v>
      </c>
      <c r="R1163" s="251">
        <f>Q1163*H1163</f>
        <v>0</v>
      </c>
      <c r="S1163" s="251">
        <v>0.001</v>
      </c>
      <c r="T1163" s="252">
        <f>S1163*H1163</f>
        <v>0.030516999999999999</v>
      </c>
      <c r="U1163" s="40"/>
      <c r="V1163" s="40"/>
      <c r="W1163" s="40"/>
      <c r="X1163" s="40"/>
      <c r="Y1163" s="40"/>
      <c r="Z1163" s="40"/>
      <c r="AA1163" s="40"/>
      <c r="AB1163" s="40"/>
      <c r="AC1163" s="40"/>
      <c r="AD1163" s="40"/>
      <c r="AE1163" s="40"/>
      <c r="AR1163" s="253" t="s">
        <v>324</v>
      </c>
      <c r="AT1163" s="253" t="s">
        <v>163</v>
      </c>
      <c r="AU1163" s="253" t="s">
        <v>137</v>
      </c>
      <c r="AY1163" s="17" t="s">
        <v>159</v>
      </c>
      <c r="BE1163" s="141">
        <f>IF(N1163="základní",J1163,0)</f>
        <v>0</v>
      </c>
      <c r="BF1163" s="141">
        <f>IF(N1163="snížená",J1163,0)</f>
        <v>0</v>
      </c>
      <c r="BG1163" s="141">
        <f>IF(N1163="zákl. přenesená",J1163,0)</f>
        <v>0</v>
      </c>
      <c r="BH1163" s="141">
        <f>IF(N1163="sníž. přenesená",J1163,0)</f>
        <v>0</v>
      </c>
      <c r="BI1163" s="141">
        <f>IF(N1163="nulová",J1163,0)</f>
        <v>0</v>
      </c>
      <c r="BJ1163" s="17" t="s">
        <v>137</v>
      </c>
      <c r="BK1163" s="141">
        <f>ROUND(I1163*H1163,2)</f>
        <v>0</v>
      </c>
      <c r="BL1163" s="17" t="s">
        <v>324</v>
      </c>
      <c r="BM1163" s="253" t="s">
        <v>1388</v>
      </c>
    </row>
    <row r="1164" s="13" customFormat="1">
      <c r="A1164" s="13"/>
      <c r="B1164" s="254"/>
      <c r="C1164" s="255"/>
      <c r="D1164" s="256" t="s">
        <v>169</v>
      </c>
      <c r="E1164" s="257" t="s">
        <v>1</v>
      </c>
      <c r="F1164" s="258" t="s">
        <v>207</v>
      </c>
      <c r="G1164" s="255"/>
      <c r="H1164" s="257" t="s">
        <v>1</v>
      </c>
      <c r="I1164" s="259"/>
      <c r="J1164" s="255"/>
      <c r="K1164" s="255"/>
      <c r="L1164" s="260"/>
      <c r="M1164" s="261"/>
      <c r="N1164" s="262"/>
      <c r="O1164" s="262"/>
      <c r="P1164" s="262"/>
      <c r="Q1164" s="262"/>
      <c r="R1164" s="262"/>
      <c r="S1164" s="262"/>
      <c r="T1164" s="263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64" t="s">
        <v>169</v>
      </c>
      <c r="AU1164" s="264" t="s">
        <v>137</v>
      </c>
      <c r="AV1164" s="13" t="s">
        <v>82</v>
      </c>
      <c r="AW1164" s="13" t="s">
        <v>30</v>
      </c>
      <c r="AX1164" s="13" t="s">
        <v>75</v>
      </c>
      <c r="AY1164" s="264" t="s">
        <v>159</v>
      </c>
    </row>
    <row r="1165" s="14" customFormat="1">
      <c r="A1165" s="14"/>
      <c r="B1165" s="265"/>
      <c r="C1165" s="266"/>
      <c r="D1165" s="256" t="s">
        <v>169</v>
      </c>
      <c r="E1165" s="267" t="s">
        <v>1</v>
      </c>
      <c r="F1165" s="268" t="s">
        <v>1389</v>
      </c>
      <c r="G1165" s="266"/>
      <c r="H1165" s="269">
        <v>13.938000000000001</v>
      </c>
      <c r="I1165" s="270"/>
      <c r="J1165" s="266"/>
      <c r="K1165" s="266"/>
      <c r="L1165" s="271"/>
      <c r="M1165" s="272"/>
      <c r="N1165" s="273"/>
      <c r="O1165" s="273"/>
      <c r="P1165" s="273"/>
      <c r="Q1165" s="273"/>
      <c r="R1165" s="273"/>
      <c r="S1165" s="273"/>
      <c r="T1165" s="274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75" t="s">
        <v>169</v>
      </c>
      <c r="AU1165" s="275" t="s">
        <v>137</v>
      </c>
      <c r="AV1165" s="14" t="s">
        <v>137</v>
      </c>
      <c r="AW1165" s="14" t="s">
        <v>30</v>
      </c>
      <c r="AX1165" s="14" t="s">
        <v>75</v>
      </c>
      <c r="AY1165" s="275" t="s">
        <v>159</v>
      </c>
    </row>
    <row r="1166" s="13" customFormat="1">
      <c r="A1166" s="13"/>
      <c r="B1166" s="254"/>
      <c r="C1166" s="255"/>
      <c r="D1166" s="256" t="s">
        <v>169</v>
      </c>
      <c r="E1166" s="257" t="s">
        <v>1</v>
      </c>
      <c r="F1166" s="258" t="s">
        <v>209</v>
      </c>
      <c r="G1166" s="255"/>
      <c r="H1166" s="257" t="s">
        <v>1</v>
      </c>
      <c r="I1166" s="259"/>
      <c r="J1166" s="255"/>
      <c r="K1166" s="255"/>
      <c r="L1166" s="260"/>
      <c r="M1166" s="261"/>
      <c r="N1166" s="262"/>
      <c r="O1166" s="262"/>
      <c r="P1166" s="262"/>
      <c r="Q1166" s="262"/>
      <c r="R1166" s="262"/>
      <c r="S1166" s="262"/>
      <c r="T1166" s="263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64" t="s">
        <v>169</v>
      </c>
      <c r="AU1166" s="264" t="s">
        <v>137</v>
      </c>
      <c r="AV1166" s="13" t="s">
        <v>82</v>
      </c>
      <c r="AW1166" s="13" t="s">
        <v>30</v>
      </c>
      <c r="AX1166" s="13" t="s">
        <v>75</v>
      </c>
      <c r="AY1166" s="264" t="s">
        <v>159</v>
      </c>
    </row>
    <row r="1167" s="14" customFormat="1">
      <c r="A1167" s="14"/>
      <c r="B1167" s="265"/>
      <c r="C1167" s="266"/>
      <c r="D1167" s="256" t="s">
        <v>169</v>
      </c>
      <c r="E1167" s="267" t="s">
        <v>1</v>
      </c>
      <c r="F1167" s="268" t="s">
        <v>1390</v>
      </c>
      <c r="G1167" s="266"/>
      <c r="H1167" s="269">
        <v>16.579000000000001</v>
      </c>
      <c r="I1167" s="270"/>
      <c r="J1167" s="266"/>
      <c r="K1167" s="266"/>
      <c r="L1167" s="271"/>
      <c r="M1167" s="272"/>
      <c r="N1167" s="273"/>
      <c r="O1167" s="273"/>
      <c r="P1167" s="273"/>
      <c r="Q1167" s="273"/>
      <c r="R1167" s="273"/>
      <c r="S1167" s="273"/>
      <c r="T1167" s="274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75" t="s">
        <v>169</v>
      </c>
      <c r="AU1167" s="275" t="s">
        <v>137</v>
      </c>
      <c r="AV1167" s="14" t="s">
        <v>137</v>
      </c>
      <c r="AW1167" s="14" t="s">
        <v>30</v>
      </c>
      <c r="AX1167" s="14" t="s">
        <v>75</v>
      </c>
      <c r="AY1167" s="275" t="s">
        <v>159</v>
      </c>
    </row>
    <row r="1168" s="15" customFormat="1">
      <c r="A1168" s="15"/>
      <c r="B1168" s="276"/>
      <c r="C1168" s="277"/>
      <c r="D1168" s="256" t="s">
        <v>169</v>
      </c>
      <c r="E1168" s="278" t="s">
        <v>1</v>
      </c>
      <c r="F1168" s="279" t="s">
        <v>187</v>
      </c>
      <c r="G1168" s="277"/>
      <c r="H1168" s="280">
        <v>30.517000000000003</v>
      </c>
      <c r="I1168" s="281"/>
      <c r="J1168" s="277"/>
      <c r="K1168" s="277"/>
      <c r="L1168" s="282"/>
      <c r="M1168" s="283"/>
      <c r="N1168" s="284"/>
      <c r="O1168" s="284"/>
      <c r="P1168" s="284"/>
      <c r="Q1168" s="284"/>
      <c r="R1168" s="284"/>
      <c r="S1168" s="284"/>
      <c r="T1168" s="285"/>
      <c r="U1168" s="15"/>
      <c r="V1168" s="15"/>
      <c r="W1168" s="15"/>
      <c r="X1168" s="15"/>
      <c r="Y1168" s="15"/>
      <c r="Z1168" s="15"/>
      <c r="AA1168" s="15"/>
      <c r="AB1168" s="15"/>
      <c r="AC1168" s="15"/>
      <c r="AD1168" s="15"/>
      <c r="AE1168" s="15"/>
      <c r="AT1168" s="286" t="s">
        <v>169</v>
      </c>
      <c r="AU1168" s="286" t="s">
        <v>137</v>
      </c>
      <c r="AV1168" s="15" t="s">
        <v>167</v>
      </c>
      <c r="AW1168" s="15" t="s">
        <v>30</v>
      </c>
      <c r="AX1168" s="15" t="s">
        <v>82</v>
      </c>
      <c r="AY1168" s="286" t="s">
        <v>159</v>
      </c>
    </row>
    <row r="1169" s="2" customFormat="1" ht="21.75" customHeight="1">
      <c r="A1169" s="40"/>
      <c r="B1169" s="41"/>
      <c r="C1169" s="241" t="s">
        <v>1391</v>
      </c>
      <c r="D1169" s="241" t="s">
        <v>163</v>
      </c>
      <c r="E1169" s="242" t="s">
        <v>1392</v>
      </c>
      <c r="F1169" s="243" t="s">
        <v>1393</v>
      </c>
      <c r="G1169" s="244" t="s">
        <v>181</v>
      </c>
      <c r="H1169" s="245">
        <v>32.006</v>
      </c>
      <c r="I1169" s="246"/>
      <c r="J1169" s="247">
        <f>ROUND(I1169*H1169,2)</f>
        <v>0</v>
      </c>
      <c r="K1169" s="248"/>
      <c r="L1169" s="43"/>
      <c r="M1169" s="249" t="s">
        <v>1</v>
      </c>
      <c r="N1169" s="250" t="s">
        <v>41</v>
      </c>
      <c r="O1169" s="93"/>
      <c r="P1169" s="251">
        <f>O1169*H1169</f>
        <v>0</v>
      </c>
      <c r="Q1169" s="251">
        <v>3.0000000000000001E-05</v>
      </c>
      <c r="R1169" s="251">
        <f>Q1169*H1169</f>
        <v>0.00096018000000000004</v>
      </c>
      <c r="S1169" s="251">
        <v>0</v>
      </c>
      <c r="T1169" s="252">
        <f>S1169*H1169</f>
        <v>0</v>
      </c>
      <c r="U1169" s="40"/>
      <c r="V1169" s="40"/>
      <c r="W1169" s="40"/>
      <c r="X1169" s="40"/>
      <c r="Y1169" s="40"/>
      <c r="Z1169" s="40"/>
      <c r="AA1169" s="40"/>
      <c r="AB1169" s="40"/>
      <c r="AC1169" s="40"/>
      <c r="AD1169" s="40"/>
      <c r="AE1169" s="40"/>
      <c r="AR1169" s="253" t="s">
        <v>324</v>
      </c>
      <c r="AT1169" s="253" t="s">
        <v>163</v>
      </c>
      <c r="AU1169" s="253" t="s">
        <v>137</v>
      </c>
      <c r="AY1169" s="17" t="s">
        <v>159</v>
      </c>
      <c r="BE1169" s="141">
        <f>IF(N1169="základní",J1169,0)</f>
        <v>0</v>
      </c>
      <c r="BF1169" s="141">
        <f>IF(N1169="snížená",J1169,0)</f>
        <v>0</v>
      </c>
      <c r="BG1169" s="141">
        <f>IF(N1169="zákl. přenesená",J1169,0)</f>
        <v>0</v>
      </c>
      <c r="BH1169" s="141">
        <f>IF(N1169="sníž. přenesená",J1169,0)</f>
        <v>0</v>
      </c>
      <c r="BI1169" s="141">
        <f>IF(N1169="nulová",J1169,0)</f>
        <v>0</v>
      </c>
      <c r="BJ1169" s="17" t="s">
        <v>137</v>
      </c>
      <c r="BK1169" s="141">
        <f>ROUND(I1169*H1169,2)</f>
        <v>0</v>
      </c>
      <c r="BL1169" s="17" t="s">
        <v>324</v>
      </c>
      <c r="BM1169" s="253" t="s">
        <v>1394</v>
      </c>
    </row>
    <row r="1170" s="13" customFormat="1">
      <c r="A1170" s="13"/>
      <c r="B1170" s="254"/>
      <c r="C1170" s="255"/>
      <c r="D1170" s="256" t="s">
        <v>169</v>
      </c>
      <c r="E1170" s="257" t="s">
        <v>1</v>
      </c>
      <c r="F1170" s="258" t="s">
        <v>207</v>
      </c>
      <c r="G1170" s="255"/>
      <c r="H1170" s="257" t="s">
        <v>1</v>
      </c>
      <c r="I1170" s="259"/>
      <c r="J1170" s="255"/>
      <c r="K1170" s="255"/>
      <c r="L1170" s="260"/>
      <c r="M1170" s="261"/>
      <c r="N1170" s="262"/>
      <c r="O1170" s="262"/>
      <c r="P1170" s="262"/>
      <c r="Q1170" s="262"/>
      <c r="R1170" s="262"/>
      <c r="S1170" s="262"/>
      <c r="T1170" s="263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64" t="s">
        <v>169</v>
      </c>
      <c r="AU1170" s="264" t="s">
        <v>137</v>
      </c>
      <c r="AV1170" s="13" t="s">
        <v>82</v>
      </c>
      <c r="AW1170" s="13" t="s">
        <v>30</v>
      </c>
      <c r="AX1170" s="13" t="s">
        <v>75</v>
      </c>
      <c r="AY1170" s="264" t="s">
        <v>159</v>
      </c>
    </row>
    <row r="1171" s="14" customFormat="1">
      <c r="A1171" s="14"/>
      <c r="B1171" s="265"/>
      <c r="C1171" s="266"/>
      <c r="D1171" s="256" t="s">
        <v>169</v>
      </c>
      <c r="E1171" s="267" t="s">
        <v>1</v>
      </c>
      <c r="F1171" s="268" t="s">
        <v>1389</v>
      </c>
      <c r="G1171" s="266"/>
      <c r="H1171" s="269">
        <v>13.938000000000001</v>
      </c>
      <c r="I1171" s="270"/>
      <c r="J1171" s="266"/>
      <c r="K1171" s="266"/>
      <c r="L1171" s="271"/>
      <c r="M1171" s="272"/>
      <c r="N1171" s="273"/>
      <c r="O1171" s="273"/>
      <c r="P1171" s="273"/>
      <c r="Q1171" s="273"/>
      <c r="R1171" s="273"/>
      <c r="S1171" s="273"/>
      <c r="T1171" s="274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75" t="s">
        <v>169</v>
      </c>
      <c r="AU1171" s="275" t="s">
        <v>137</v>
      </c>
      <c r="AV1171" s="14" t="s">
        <v>137</v>
      </c>
      <c r="AW1171" s="14" t="s">
        <v>30</v>
      </c>
      <c r="AX1171" s="14" t="s">
        <v>75</v>
      </c>
      <c r="AY1171" s="275" t="s">
        <v>159</v>
      </c>
    </row>
    <row r="1172" s="13" customFormat="1">
      <c r="A1172" s="13"/>
      <c r="B1172" s="254"/>
      <c r="C1172" s="255"/>
      <c r="D1172" s="256" t="s">
        <v>169</v>
      </c>
      <c r="E1172" s="257" t="s">
        <v>1</v>
      </c>
      <c r="F1172" s="258" t="s">
        <v>209</v>
      </c>
      <c r="G1172" s="255"/>
      <c r="H1172" s="257" t="s">
        <v>1</v>
      </c>
      <c r="I1172" s="259"/>
      <c r="J1172" s="255"/>
      <c r="K1172" s="255"/>
      <c r="L1172" s="260"/>
      <c r="M1172" s="261"/>
      <c r="N1172" s="262"/>
      <c r="O1172" s="262"/>
      <c r="P1172" s="262"/>
      <c r="Q1172" s="262"/>
      <c r="R1172" s="262"/>
      <c r="S1172" s="262"/>
      <c r="T1172" s="263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64" t="s">
        <v>169</v>
      </c>
      <c r="AU1172" s="264" t="s">
        <v>137</v>
      </c>
      <c r="AV1172" s="13" t="s">
        <v>82</v>
      </c>
      <c r="AW1172" s="13" t="s">
        <v>30</v>
      </c>
      <c r="AX1172" s="13" t="s">
        <v>75</v>
      </c>
      <c r="AY1172" s="264" t="s">
        <v>159</v>
      </c>
    </row>
    <row r="1173" s="14" customFormat="1">
      <c r="A1173" s="14"/>
      <c r="B1173" s="265"/>
      <c r="C1173" s="266"/>
      <c r="D1173" s="256" t="s">
        <v>169</v>
      </c>
      <c r="E1173" s="267" t="s">
        <v>1</v>
      </c>
      <c r="F1173" s="268" t="s">
        <v>1395</v>
      </c>
      <c r="G1173" s="266"/>
      <c r="H1173" s="269">
        <v>18.068000000000001</v>
      </c>
      <c r="I1173" s="270"/>
      <c r="J1173" s="266"/>
      <c r="K1173" s="266"/>
      <c r="L1173" s="271"/>
      <c r="M1173" s="272"/>
      <c r="N1173" s="273"/>
      <c r="O1173" s="273"/>
      <c r="P1173" s="273"/>
      <c r="Q1173" s="273"/>
      <c r="R1173" s="273"/>
      <c r="S1173" s="273"/>
      <c r="T1173" s="274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75" t="s">
        <v>169</v>
      </c>
      <c r="AU1173" s="275" t="s">
        <v>137</v>
      </c>
      <c r="AV1173" s="14" t="s">
        <v>137</v>
      </c>
      <c r="AW1173" s="14" t="s">
        <v>30</v>
      </c>
      <c r="AX1173" s="14" t="s">
        <v>75</v>
      </c>
      <c r="AY1173" s="275" t="s">
        <v>159</v>
      </c>
    </row>
    <row r="1174" s="15" customFormat="1">
      <c r="A1174" s="15"/>
      <c r="B1174" s="276"/>
      <c r="C1174" s="277"/>
      <c r="D1174" s="256" t="s">
        <v>169</v>
      </c>
      <c r="E1174" s="278" t="s">
        <v>1</v>
      </c>
      <c r="F1174" s="279" t="s">
        <v>187</v>
      </c>
      <c r="G1174" s="277"/>
      <c r="H1174" s="280">
        <v>32.006</v>
      </c>
      <c r="I1174" s="281"/>
      <c r="J1174" s="277"/>
      <c r="K1174" s="277"/>
      <c r="L1174" s="282"/>
      <c r="M1174" s="283"/>
      <c r="N1174" s="284"/>
      <c r="O1174" s="284"/>
      <c r="P1174" s="284"/>
      <c r="Q1174" s="284"/>
      <c r="R1174" s="284"/>
      <c r="S1174" s="284"/>
      <c r="T1174" s="285"/>
      <c r="U1174" s="15"/>
      <c r="V1174" s="15"/>
      <c r="W1174" s="15"/>
      <c r="X1174" s="15"/>
      <c r="Y1174" s="15"/>
      <c r="Z1174" s="15"/>
      <c r="AA1174" s="15"/>
      <c r="AB1174" s="15"/>
      <c r="AC1174" s="15"/>
      <c r="AD1174" s="15"/>
      <c r="AE1174" s="15"/>
      <c r="AT1174" s="286" t="s">
        <v>169</v>
      </c>
      <c r="AU1174" s="286" t="s">
        <v>137</v>
      </c>
      <c r="AV1174" s="15" t="s">
        <v>167</v>
      </c>
      <c r="AW1174" s="15" t="s">
        <v>30</v>
      </c>
      <c r="AX1174" s="15" t="s">
        <v>82</v>
      </c>
      <c r="AY1174" s="286" t="s">
        <v>159</v>
      </c>
    </row>
    <row r="1175" s="2" customFormat="1" ht="16.5" customHeight="1">
      <c r="A1175" s="40"/>
      <c r="B1175" s="41"/>
      <c r="C1175" s="287" t="s">
        <v>1396</v>
      </c>
      <c r="D1175" s="287" t="s">
        <v>291</v>
      </c>
      <c r="E1175" s="288" t="s">
        <v>1397</v>
      </c>
      <c r="F1175" s="289" t="s">
        <v>1398</v>
      </c>
      <c r="G1175" s="290" t="s">
        <v>181</v>
      </c>
      <c r="H1175" s="291">
        <v>33.606000000000002</v>
      </c>
      <c r="I1175" s="292"/>
      <c r="J1175" s="293">
        <f>ROUND(I1175*H1175,2)</f>
        <v>0</v>
      </c>
      <c r="K1175" s="294"/>
      <c r="L1175" s="295"/>
      <c r="M1175" s="296" t="s">
        <v>1</v>
      </c>
      <c r="N1175" s="297" t="s">
        <v>41</v>
      </c>
      <c r="O1175" s="93"/>
      <c r="P1175" s="251">
        <f>O1175*H1175</f>
        <v>0</v>
      </c>
      <c r="Q1175" s="251">
        <v>0.00020000000000000001</v>
      </c>
      <c r="R1175" s="251">
        <f>Q1175*H1175</f>
        <v>0.006721200000000001</v>
      </c>
      <c r="S1175" s="251">
        <v>0</v>
      </c>
      <c r="T1175" s="252">
        <f>S1175*H1175</f>
        <v>0</v>
      </c>
      <c r="U1175" s="40"/>
      <c r="V1175" s="40"/>
      <c r="W1175" s="40"/>
      <c r="X1175" s="40"/>
      <c r="Y1175" s="40"/>
      <c r="Z1175" s="40"/>
      <c r="AA1175" s="40"/>
      <c r="AB1175" s="40"/>
      <c r="AC1175" s="40"/>
      <c r="AD1175" s="40"/>
      <c r="AE1175" s="40"/>
      <c r="AR1175" s="253" t="s">
        <v>620</v>
      </c>
      <c r="AT1175" s="253" t="s">
        <v>291</v>
      </c>
      <c r="AU1175" s="253" t="s">
        <v>137</v>
      </c>
      <c r="AY1175" s="17" t="s">
        <v>159</v>
      </c>
      <c r="BE1175" s="141">
        <f>IF(N1175="základní",J1175,0)</f>
        <v>0</v>
      </c>
      <c r="BF1175" s="141">
        <f>IF(N1175="snížená",J1175,0)</f>
        <v>0</v>
      </c>
      <c r="BG1175" s="141">
        <f>IF(N1175="zákl. přenesená",J1175,0)</f>
        <v>0</v>
      </c>
      <c r="BH1175" s="141">
        <f>IF(N1175="sníž. přenesená",J1175,0)</f>
        <v>0</v>
      </c>
      <c r="BI1175" s="141">
        <f>IF(N1175="nulová",J1175,0)</f>
        <v>0</v>
      </c>
      <c r="BJ1175" s="17" t="s">
        <v>137</v>
      </c>
      <c r="BK1175" s="141">
        <f>ROUND(I1175*H1175,2)</f>
        <v>0</v>
      </c>
      <c r="BL1175" s="17" t="s">
        <v>324</v>
      </c>
      <c r="BM1175" s="253" t="s">
        <v>1399</v>
      </c>
    </row>
    <row r="1176" s="2" customFormat="1" ht="21.75" customHeight="1">
      <c r="A1176" s="40"/>
      <c r="B1176" s="41"/>
      <c r="C1176" s="241" t="s">
        <v>1400</v>
      </c>
      <c r="D1176" s="241" t="s">
        <v>163</v>
      </c>
      <c r="E1176" s="242" t="s">
        <v>1401</v>
      </c>
      <c r="F1176" s="243" t="s">
        <v>1402</v>
      </c>
      <c r="G1176" s="244" t="s">
        <v>267</v>
      </c>
      <c r="H1176" s="245">
        <v>2</v>
      </c>
      <c r="I1176" s="246"/>
      <c r="J1176" s="247">
        <f>ROUND(I1176*H1176,2)</f>
        <v>0</v>
      </c>
      <c r="K1176" s="248"/>
      <c r="L1176" s="43"/>
      <c r="M1176" s="249" t="s">
        <v>1</v>
      </c>
      <c r="N1176" s="250" t="s">
        <v>41</v>
      </c>
      <c r="O1176" s="93"/>
      <c r="P1176" s="251">
        <f>O1176*H1176</f>
        <v>0</v>
      </c>
      <c r="Q1176" s="251">
        <v>0.00013999999999999999</v>
      </c>
      <c r="R1176" s="251">
        <f>Q1176*H1176</f>
        <v>0.00027999999999999998</v>
      </c>
      <c r="S1176" s="251">
        <v>0</v>
      </c>
      <c r="T1176" s="252">
        <f>S1176*H1176</f>
        <v>0</v>
      </c>
      <c r="U1176" s="40"/>
      <c r="V1176" s="40"/>
      <c r="W1176" s="40"/>
      <c r="X1176" s="40"/>
      <c r="Y1176" s="40"/>
      <c r="Z1176" s="40"/>
      <c r="AA1176" s="40"/>
      <c r="AB1176" s="40"/>
      <c r="AC1176" s="40"/>
      <c r="AD1176" s="40"/>
      <c r="AE1176" s="40"/>
      <c r="AR1176" s="253" t="s">
        <v>324</v>
      </c>
      <c r="AT1176" s="253" t="s">
        <v>163</v>
      </c>
      <c r="AU1176" s="253" t="s">
        <v>137</v>
      </c>
      <c r="AY1176" s="17" t="s">
        <v>159</v>
      </c>
      <c r="BE1176" s="141">
        <f>IF(N1176="základní",J1176,0)</f>
        <v>0</v>
      </c>
      <c r="BF1176" s="141">
        <f>IF(N1176="snížená",J1176,0)</f>
        <v>0</v>
      </c>
      <c r="BG1176" s="141">
        <f>IF(N1176="zákl. přenesená",J1176,0)</f>
        <v>0</v>
      </c>
      <c r="BH1176" s="141">
        <f>IF(N1176="sníž. přenesená",J1176,0)</f>
        <v>0</v>
      </c>
      <c r="BI1176" s="141">
        <f>IF(N1176="nulová",J1176,0)</f>
        <v>0</v>
      </c>
      <c r="BJ1176" s="17" t="s">
        <v>137</v>
      </c>
      <c r="BK1176" s="141">
        <f>ROUND(I1176*H1176,2)</f>
        <v>0</v>
      </c>
      <c r="BL1176" s="17" t="s">
        <v>324</v>
      </c>
      <c r="BM1176" s="253" t="s">
        <v>1403</v>
      </c>
    </row>
    <row r="1177" s="13" customFormat="1">
      <c r="A1177" s="13"/>
      <c r="B1177" s="254"/>
      <c r="C1177" s="255"/>
      <c r="D1177" s="256" t="s">
        <v>169</v>
      </c>
      <c r="E1177" s="257" t="s">
        <v>1</v>
      </c>
      <c r="F1177" s="258" t="s">
        <v>207</v>
      </c>
      <c r="G1177" s="255"/>
      <c r="H1177" s="257" t="s">
        <v>1</v>
      </c>
      <c r="I1177" s="259"/>
      <c r="J1177" s="255"/>
      <c r="K1177" s="255"/>
      <c r="L1177" s="260"/>
      <c r="M1177" s="261"/>
      <c r="N1177" s="262"/>
      <c r="O1177" s="262"/>
      <c r="P1177" s="262"/>
      <c r="Q1177" s="262"/>
      <c r="R1177" s="262"/>
      <c r="S1177" s="262"/>
      <c r="T1177" s="263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64" t="s">
        <v>169</v>
      </c>
      <c r="AU1177" s="264" t="s">
        <v>137</v>
      </c>
      <c r="AV1177" s="13" t="s">
        <v>82</v>
      </c>
      <c r="AW1177" s="13" t="s">
        <v>30</v>
      </c>
      <c r="AX1177" s="13" t="s">
        <v>75</v>
      </c>
      <c r="AY1177" s="264" t="s">
        <v>159</v>
      </c>
    </row>
    <row r="1178" s="14" customFormat="1">
      <c r="A1178" s="14"/>
      <c r="B1178" s="265"/>
      <c r="C1178" s="266"/>
      <c r="D1178" s="256" t="s">
        <v>169</v>
      </c>
      <c r="E1178" s="267" t="s">
        <v>1</v>
      </c>
      <c r="F1178" s="268" t="s">
        <v>82</v>
      </c>
      <c r="G1178" s="266"/>
      <c r="H1178" s="269">
        <v>1</v>
      </c>
      <c r="I1178" s="270"/>
      <c r="J1178" s="266"/>
      <c r="K1178" s="266"/>
      <c r="L1178" s="271"/>
      <c r="M1178" s="272"/>
      <c r="N1178" s="273"/>
      <c r="O1178" s="273"/>
      <c r="P1178" s="273"/>
      <c r="Q1178" s="273"/>
      <c r="R1178" s="273"/>
      <c r="S1178" s="273"/>
      <c r="T1178" s="274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75" t="s">
        <v>169</v>
      </c>
      <c r="AU1178" s="275" t="s">
        <v>137</v>
      </c>
      <c r="AV1178" s="14" t="s">
        <v>137</v>
      </c>
      <c r="AW1178" s="14" t="s">
        <v>30</v>
      </c>
      <c r="AX1178" s="14" t="s">
        <v>75</v>
      </c>
      <c r="AY1178" s="275" t="s">
        <v>159</v>
      </c>
    </row>
    <row r="1179" s="13" customFormat="1">
      <c r="A1179" s="13"/>
      <c r="B1179" s="254"/>
      <c r="C1179" s="255"/>
      <c r="D1179" s="256" t="s">
        <v>169</v>
      </c>
      <c r="E1179" s="257" t="s">
        <v>1</v>
      </c>
      <c r="F1179" s="258" t="s">
        <v>209</v>
      </c>
      <c r="G1179" s="255"/>
      <c r="H1179" s="257" t="s">
        <v>1</v>
      </c>
      <c r="I1179" s="259"/>
      <c r="J1179" s="255"/>
      <c r="K1179" s="255"/>
      <c r="L1179" s="260"/>
      <c r="M1179" s="261"/>
      <c r="N1179" s="262"/>
      <c r="O1179" s="262"/>
      <c r="P1179" s="262"/>
      <c r="Q1179" s="262"/>
      <c r="R1179" s="262"/>
      <c r="S1179" s="262"/>
      <c r="T1179" s="263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64" t="s">
        <v>169</v>
      </c>
      <c r="AU1179" s="264" t="s">
        <v>137</v>
      </c>
      <c r="AV1179" s="13" t="s">
        <v>82</v>
      </c>
      <c r="AW1179" s="13" t="s">
        <v>30</v>
      </c>
      <c r="AX1179" s="13" t="s">
        <v>75</v>
      </c>
      <c r="AY1179" s="264" t="s">
        <v>159</v>
      </c>
    </row>
    <row r="1180" s="14" customFormat="1">
      <c r="A1180" s="14"/>
      <c r="B1180" s="265"/>
      <c r="C1180" s="266"/>
      <c r="D1180" s="256" t="s">
        <v>169</v>
      </c>
      <c r="E1180" s="267" t="s">
        <v>1</v>
      </c>
      <c r="F1180" s="268" t="s">
        <v>82</v>
      </c>
      <c r="G1180" s="266"/>
      <c r="H1180" s="269">
        <v>1</v>
      </c>
      <c r="I1180" s="270"/>
      <c r="J1180" s="266"/>
      <c r="K1180" s="266"/>
      <c r="L1180" s="271"/>
      <c r="M1180" s="272"/>
      <c r="N1180" s="273"/>
      <c r="O1180" s="273"/>
      <c r="P1180" s="273"/>
      <c r="Q1180" s="273"/>
      <c r="R1180" s="273"/>
      <c r="S1180" s="273"/>
      <c r="T1180" s="274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75" t="s">
        <v>169</v>
      </c>
      <c r="AU1180" s="275" t="s">
        <v>137</v>
      </c>
      <c r="AV1180" s="14" t="s">
        <v>137</v>
      </c>
      <c r="AW1180" s="14" t="s">
        <v>30</v>
      </c>
      <c r="AX1180" s="14" t="s">
        <v>75</v>
      </c>
      <c r="AY1180" s="275" t="s">
        <v>159</v>
      </c>
    </row>
    <row r="1181" s="15" customFormat="1">
      <c r="A1181" s="15"/>
      <c r="B1181" s="276"/>
      <c r="C1181" s="277"/>
      <c r="D1181" s="256" t="s">
        <v>169</v>
      </c>
      <c r="E1181" s="278" t="s">
        <v>1</v>
      </c>
      <c r="F1181" s="279" t="s">
        <v>187</v>
      </c>
      <c r="G1181" s="277"/>
      <c r="H1181" s="280">
        <v>2</v>
      </c>
      <c r="I1181" s="281"/>
      <c r="J1181" s="277"/>
      <c r="K1181" s="277"/>
      <c r="L1181" s="282"/>
      <c r="M1181" s="283"/>
      <c r="N1181" s="284"/>
      <c r="O1181" s="284"/>
      <c r="P1181" s="284"/>
      <c r="Q1181" s="284"/>
      <c r="R1181" s="284"/>
      <c r="S1181" s="284"/>
      <c r="T1181" s="285"/>
      <c r="U1181" s="15"/>
      <c r="V1181" s="15"/>
      <c r="W1181" s="15"/>
      <c r="X1181" s="15"/>
      <c r="Y1181" s="15"/>
      <c r="Z1181" s="15"/>
      <c r="AA1181" s="15"/>
      <c r="AB1181" s="15"/>
      <c r="AC1181" s="15"/>
      <c r="AD1181" s="15"/>
      <c r="AE1181" s="15"/>
      <c r="AT1181" s="286" t="s">
        <v>169</v>
      </c>
      <c r="AU1181" s="286" t="s">
        <v>137</v>
      </c>
      <c r="AV1181" s="15" t="s">
        <v>167</v>
      </c>
      <c r="AW1181" s="15" t="s">
        <v>30</v>
      </c>
      <c r="AX1181" s="15" t="s">
        <v>82</v>
      </c>
      <c r="AY1181" s="286" t="s">
        <v>159</v>
      </c>
    </row>
    <row r="1182" s="2" customFormat="1" ht="21.75" customHeight="1">
      <c r="A1182" s="40"/>
      <c r="B1182" s="41"/>
      <c r="C1182" s="287" t="s">
        <v>1404</v>
      </c>
      <c r="D1182" s="287" t="s">
        <v>291</v>
      </c>
      <c r="E1182" s="288" t="s">
        <v>1405</v>
      </c>
      <c r="F1182" s="289" t="s">
        <v>1406</v>
      </c>
      <c r="G1182" s="290" t="s">
        <v>166</v>
      </c>
      <c r="H1182" s="291">
        <v>3</v>
      </c>
      <c r="I1182" s="292"/>
      <c r="J1182" s="293">
        <f>ROUND(I1182*H1182,2)</f>
        <v>0</v>
      </c>
      <c r="K1182" s="294"/>
      <c r="L1182" s="295"/>
      <c r="M1182" s="296" t="s">
        <v>1</v>
      </c>
      <c r="N1182" s="297" t="s">
        <v>41</v>
      </c>
      <c r="O1182" s="93"/>
      <c r="P1182" s="251">
        <f>O1182*H1182</f>
        <v>0</v>
      </c>
      <c r="Q1182" s="251">
        <v>0.01617</v>
      </c>
      <c r="R1182" s="251">
        <f>Q1182*H1182</f>
        <v>0.048509999999999998</v>
      </c>
      <c r="S1182" s="251">
        <v>0</v>
      </c>
      <c r="T1182" s="252">
        <f>S1182*H1182</f>
        <v>0</v>
      </c>
      <c r="U1182" s="40"/>
      <c r="V1182" s="40"/>
      <c r="W1182" s="40"/>
      <c r="X1182" s="40"/>
      <c r="Y1182" s="40"/>
      <c r="Z1182" s="40"/>
      <c r="AA1182" s="40"/>
      <c r="AB1182" s="40"/>
      <c r="AC1182" s="40"/>
      <c r="AD1182" s="40"/>
      <c r="AE1182" s="40"/>
      <c r="AR1182" s="253" t="s">
        <v>620</v>
      </c>
      <c r="AT1182" s="253" t="s">
        <v>291</v>
      </c>
      <c r="AU1182" s="253" t="s">
        <v>137</v>
      </c>
      <c r="AY1182" s="17" t="s">
        <v>159</v>
      </c>
      <c r="BE1182" s="141">
        <f>IF(N1182="základní",J1182,0)</f>
        <v>0</v>
      </c>
      <c r="BF1182" s="141">
        <f>IF(N1182="snížená",J1182,0)</f>
        <v>0</v>
      </c>
      <c r="BG1182" s="141">
        <f>IF(N1182="zákl. přenesená",J1182,0)</f>
        <v>0</v>
      </c>
      <c r="BH1182" s="141">
        <f>IF(N1182="sníž. přenesená",J1182,0)</f>
        <v>0</v>
      </c>
      <c r="BI1182" s="141">
        <f>IF(N1182="nulová",J1182,0)</f>
        <v>0</v>
      </c>
      <c r="BJ1182" s="17" t="s">
        <v>137</v>
      </c>
      <c r="BK1182" s="141">
        <f>ROUND(I1182*H1182,2)</f>
        <v>0</v>
      </c>
      <c r="BL1182" s="17" t="s">
        <v>324</v>
      </c>
      <c r="BM1182" s="253" t="s">
        <v>1407</v>
      </c>
    </row>
    <row r="1183" s="14" customFormat="1">
      <c r="A1183" s="14"/>
      <c r="B1183" s="265"/>
      <c r="C1183" s="266"/>
      <c r="D1183" s="256" t="s">
        <v>169</v>
      </c>
      <c r="E1183" s="267" t="s">
        <v>1</v>
      </c>
      <c r="F1183" s="268" t="s">
        <v>1408</v>
      </c>
      <c r="G1183" s="266"/>
      <c r="H1183" s="269">
        <v>3</v>
      </c>
      <c r="I1183" s="270"/>
      <c r="J1183" s="266"/>
      <c r="K1183" s="266"/>
      <c r="L1183" s="271"/>
      <c r="M1183" s="272"/>
      <c r="N1183" s="273"/>
      <c r="O1183" s="273"/>
      <c r="P1183" s="273"/>
      <c r="Q1183" s="273"/>
      <c r="R1183" s="273"/>
      <c r="S1183" s="273"/>
      <c r="T1183" s="274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75" t="s">
        <v>169</v>
      </c>
      <c r="AU1183" s="275" t="s">
        <v>137</v>
      </c>
      <c r="AV1183" s="14" t="s">
        <v>137</v>
      </c>
      <c r="AW1183" s="14" t="s">
        <v>30</v>
      </c>
      <c r="AX1183" s="14" t="s">
        <v>82</v>
      </c>
      <c r="AY1183" s="275" t="s">
        <v>159</v>
      </c>
    </row>
    <row r="1184" s="2" customFormat="1" ht="21.75" customHeight="1">
      <c r="A1184" s="40"/>
      <c r="B1184" s="41"/>
      <c r="C1184" s="241" t="s">
        <v>1409</v>
      </c>
      <c r="D1184" s="241" t="s">
        <v>163</v>
      </c>
      <c r="E1184" s="242" t="s">
        <v>1410</v>
      </c>
      <c r="F1184" s="243" t="s">
        <v>1411</v>
      </c>
      <c r="G1184" s="244" t="s">
        <v>166</v>
      </c>
      <c r="H1184" s="245">
        <v>0.22500000000000001</v>
      </c>
      <c r="I1184" s="246"/>
      <c r="J1184" s="247">
        <f>ROUND(I1184*H1184,2)</f>
        <v>0</v>
      </c>
      <c r="K1184" s="248"/>
      <c r="L1184" s="43"/>
      <c r="M1184" s="249" t="s">
        <v>1</v>
      </c>
      <c r="N1184" s="250" t="s">
        <v>41</v>
      </c>
      <c r="O1184" s="93"/>
      <c r="P1184" s="251">
        <f>O1184*H1184</f>
        <v>0</v>
      </c>
      <c r="Q1184" s="251">
        <v>0</v>
      </c>
      <c r="R1184" s="251">
        <f>Q1184*H1184</f>
        <v>0</v>
      </c>
      <c r="S1184" s="251">
        <v>0.025000000000000001</v>
      </c>
      <c r="T1184" s="252">
        <f>S1184*H1184</f>
        <v>0.0056250000000000007</v>
      </c>
      <c r="U1184" s="40"/>
      <c r="V1184" s="40"/>
      <c r="W1184" s="40"/>
      <c r="X1184" s="40"/>
      <c r="Y1184" s="40"/>
      <c r="Z1184" s="40"/>
      <c r="AA1184" s="40"/>
      <c r="AB1184" s="40"/>
      <c r="AC1184" s="40"/>
      <c r="AD1184" s="40"/>
      <c r="AE1184" s="40"/>
      <c r="AR1184" s="253" t="s">
        <v>324</v>
      </c>
      <c r="AT1184" s="253" t="s">
        <v>163</v>
      </c>
      <c r="AU1184" s="253" t="s">
        <v>137</v>
      </c>
      <c r="AY1184" s="17" t="s">
        <v>159</v>
      </c>
      <c r="BE1184" s="141">
        <f>IF(N1184="základní",J1184,0)</f>
        <v>0</v>
      </c>
      <c r="BF1184" s="141">
        <f>IF(N1184="snížená",J1184,0)</f>
        <v>0</v>
      </c>
      <c r="BG1184" s="141">
        <f>IF(N1184="zákl. přenesená",J1184,0)</f>
        <v>0</v>
      </c>
      <c r="BH1184" s="141">
        <f>IF(N1184="sníž. přenesená",J1184,0)</f>
        <v>0</v>
      </c>
      <c r="BI1184" s="141">
        <f>IF(N1184="nulová",J1184,0)</f>
        <v>0</v>
      </c>
      <c r="BJ1184" s="17" t="s">
        <v>137</v>
      </c>
      <c r="BK1184" s="141">
        <f>ROUND(I1184*H1184,2)</f>
        <v>0</v>
      </c>
      <c r="BL1184" s="17" t="s">
        <v>324</v>
      </c>
      <c r="BM1184" s="253" t="s">
        <v>1412</v>
      </c>
    </row>
    <row r="1185" s="13" customFormat="1">
      <c r="A1185" s="13"/>
      <c r="B1185" s="254"/>
      <c r="C1185" s="255"/>
      <c r="D1185" s="256" t="s">
        <v>169</v>
      </c>
      <c r="E1185" s="257" t="s">
        <v>1</v>
      </c>
      <c r="F1185" s="258" t="s">
        <v>176</v>
      </c>
      <c r="G1185" s="255"/>
      <c r="H1185" s="257" t="s">
        <v>1</v>
      </c>
      <c r="I1185" s="259"/>
      <c r="J1185" s="255"/>
      <c r="K1185" s="255"/>
      <c r="L1185" s="260"/>
      <c r="M1185" s="261"/>
      <c r="N1185" s="262"/>
      <c r="O1185" s="262"/>
      <c r="P1185" s="262"/>
      <c r="Q1185" s="262"/>
      <c r="R1185" s="262"/>
      <c r="S1185" s="262"/>
      <c r="T1185" s="263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64" t="s">
        <v>169</v>
      </c>
      <c r="AU1185" s="264" t="s">
        <v>137</v>
      </c>
      <c r="AV1185" s="13" t="s">
        <v>82</v>
      </c>
      <c r="AW1185" s="13" t="s">
        <v>30</v>
      </c>
      <c r="AX1185" s="13" t="s">
        <v>75</v>
      </c>
      <c r="AY1185" s="264" t="s">
        <v>159</v>
      </c>
    </row>
    <row r="1186" s="14" customFormat="1">
      <c r="A1186" s="14"/>
      <c r="B1186" s="265"/>
      <c r="C1186" s="266"/>
      <c r="D1186" s="256" t="s">
        <v>169</v>
      </c>
      <c r="E1186" s="267" t="s">
        <v>1</v>
      </c>
      <c r="F1186" s="268" t="s">
        <v>1413</v>
      </c>
      <c r="G1186" s="266"/>
      <c r="H1186" s="269">
        <v>0.22500000000000001</v>
      </c>
      <c r="I1186" s="270"/>
      <c r="J1186" s="266"/>
      <c r="K1186" s="266"/>
      <c r="L1186" s="271"/>
      <c r="M1186" s="272"/>
      <c r="N1186" s="273"/>
      <c r="O1186" s="273"/>
      <c r="P1186" s="273"/>
      <c r="Q1186" s="273"/>
      <c r="R1186" s="273"/>
      <c r="S1186" s="273"/>
      <c r="T1186" s="274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75" t="s">
        <v>169</v>
      </c>
      <c r="AU1186" s="275" t="s">
        <v>137</v>
      </c>
      <c r="AV1186" s="14" t="s">
        <v>137</v>
      </c>
      <c r="AW1186" s="14" t="s">
        <v>30</v>
      </c>
      <c r="AX1186" s="14" t="s">
        <v>82</v>
      </c>
      <c r="AY1186" s="275" t="s">
        <v>159</v>
      </c>
    </row>
    <row r="1187" s="2" customFormat="1" ht="21.75" customHeight="1">
      <c r="A1187" s="40"/>
      <c r="B1187" s="41"/>
      <c r="C1187" s="241" t="s">
        <v>1414</v>
      </c>
      <c r="D1187" s="241" t="s">
        <v>163</v>
      </c>
      <c r="E1187" s="242" t="s">
        <v>1415</v>
      </c>
      <c r="F1187" s="243" t="s">
        <v>1416</v>
      </c>
      <c r="G1187" s="244" t="s">
        <v>166</v>
      </c>
      <c r="H1187" s="245">
        <v>33.716000000000001</v>
      </c>
      <c r="I1187" s="246"/>
      <c r="J1187" s="247">
        <f>ROUND(I1187*H1187,2)</f>
        <v>0</v>
      </c>
      <c r="K1187" s="248"/>
      <c r="L1187" s="43"/>
      <c r="M1187" s="249" t="s">
        <v>1</v>
      </c>
      <c r="N1187" s="250" t="s">
        <v>41</v>
      </c>
      <c r="O1187" s="93"/>
      <c r="P1187" s="251">
        <f>O1187*H1187</f>
        <v>0</v>
      </c>
      <c r="Q1187" s="251">
        <v>0.00017000000000000001</v>
      </c>
      <c r="R1187" s="251">
        <f>Q1187*H1187</f>
        <v>0.0057317200000000009</v>
      </c>
      <c r="S1187" s="251">
        <v>0</v>
      </c>
      <c r="T1187" s="252">
        <f>S1187*H1187</f>
        <v>0</v>
      </c>
      <c r="U1187" s="40"/>
      <c r="V1187" s="40"/>
      <c r="W1187" s="40"/>
      <c r="X1187" s="40"/>
      <c r="Y1187" s="40"/>
      <c r="Z1187" s="40"/>
      <c r="AA1187" s="40"/>
      <c r="AB1187" s="40"/>
      <c r="AC1187" s="40"/>
      <c r="AD1187" s="40"/>
      <c r="AE1187" s="40"/>
      <c r="AR1187" s="253" t="s">
        <v>324</v>
      </c>
      <c r="AT1187" s="253" t="s">
        <v>163</v>
      </c>
      <c r="AU1187" s="253" t="s">
        <v>137</v>
      </c>
      <c r="AY1187" s="17" t="s">
        <v>159</v>
      </c>
      <c r="BE1187" s="141">
        <f>IF(N1187="základní",J1187,0)</f>
        <v>0</v>
      </c>
      <c r="BF1187" s="141">
        <f>IF(N1187="snížená",J1187,0)</f>
        <v>0</v>
      </c>
      <c r="BG1187" s="141">
        <f>IF(N1187="zákl. přenesená",J1187,0)</f>
        <v>0</v>
      </c>
      <c r="BH1187" s="141">
        <f>IF(N1187="sníž. přenesená",J1187,0)</f>
        <v>0</v>
      </c>
      <c r="BI1187" s="141">
        <f>IF(N1187="nulová",J1187,0)</f>
        <v>0</v>
      </c>
      <c r="BJ1187" s="17" t="s">
        <v>137</v>
      </c>
      <c r="BK1187" s="141">
        <f>ROUND(I1187*H1187,2)</f>
        <v>0</v>
      </c>
      <c r="BL1187" s="17" t="s">
        <v>324</v>
      </c>
      <c r="BM1187" s="253" t="s">
        <v>1417</v>
      </c>
    </row>
    <row r="1188" s="13" customFormat="1">
      <c r="A1188" s="13"/>
      <c r="B1188" s="254"/>
      <c r="C1188" s="255"/>
      <c r="D1188" s="256" t="s">
        <v>169</v>
      </c>
      <c r="E1188" s="257" t="s">
        <v>1</v>
      </c>
      <c r="F1188" s="258" t="s">
        <v>207</v>
      </c>
      <c r="G1188" s="255"/>
      <c r="H1188" s="257" t="s">
        <v>1</v>
      </c>
      <c r="I1188" s="259"/>
      <c r="J1188" s="255"/>
      <c r="K1188" s="255"/>
      <c r="L1188" s="260"/>
      <c r="M1188" s="261"/>
      <c r="N1188" s="262"/>
      <c r="O1188" s="262"/>
      <c r="P1188" s="262"/>
      <c r="Q1188" s="262"/>
      <c r="R1188" s="262"/>
      <c r="S1188" s="262"/>
      <c r="T1188" s="263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64" t="s">
        <v>169</v>
      </c>
      <c r="AU1188" s="264" t="s">
        <v>137</v>
      </c>
      <c r="AV1188" s="13" t="s">
        <v>82</v>
      </c>
      <c r="AW1188" s="13" t="s">
        <v>30</v>
      </c>
      <c r="AX1188" s="13" t="s">
        <v>75</v>
      </c>
      <c r="AY1188" s="264" t="s">
        <v>159</v>
      </c>
    </row>
    <row r="1189" s="14" customFormat="1">
      <c r="A1189" s="14"/>
      <c r="B1189" s="265"/>
      <c r="C1189" s="266"/>
      <c r="D1189" s="256" t="s">
        <v>169</v>
      </c>
      <c r="E1189" s="267" t="s">
        <v>1</v>
      </c>
      <c r="F1189" s="268" t="s">
        <v>208</v>
      </c>
      <c r="G1189" s="266"/>
      <c r="H1189" s="269">
        <v>13.327</v>
      </c>
      <c r="I1189" s="270"/>
      <c r="J1189" s="266"/>
      <c r="K1189" s="266"/>
      <c r="L1189" s="271"/>
      <c r="M1189" s="272"/>
      <c r="N1189" s="273"/>
      <c r="O1189" s="273"/>
      <c r="P1189" s="273"/>
      <c r="Q1189" s="273"/>
      <c r="R1189" s="273"/>
      <c r="S1189" s="273"/>
      <c r="T1189" s="274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75" t="s">
        <v>169</v>
      </c>
      <c r="AU1189" s="275" t="s">
        <v>137</v>
      </c>
      <c r="AV1189" s="14" t="s">
        <v>137</v>
      </c>
      <c r="AW1189" s="14" t="s">
        <v>30</v>
      </c>
      <c r="AX1189" s="14" t="s">
        <v>75</v>
      </c>
      <c r="AY1189" s="275" t="s">
        <v>159</v>
      </c>
    </row>
    <row r="1190" s="13" customFormat="1">
      <c r="A1190" s="13"/>
      <c r="B1190" s="254"/>
      <c r="C1190" s="255"/>
      <c r="D1190" s="256" t="s">
        <v>169</v>
      </c>
      <c r="E1190" s="257" t="s">
        <v>1</v>
      </c>
      <c r="F1190" s="258" t="s">
        <v>209</v>
      </c>
      <c r="G1190" s="255"/>
      <c r="H1190" s="257" t="s">
        <v>1</v>
      </c>
      <c r="I1190" s="259"/>
      <c r="J1190" s="255"/>
      <c r="K1190" s="255"/>
      <c r="L1190" s="260"/>
      <c r="M1190" s="261"/>
      <c r="N1190" s="262"/>
      <c r="O1190" s="262"/>
      <c r="P1190" s="262"/>
      <c r="Q1190" s="262"/>
      <c r="R1190" s="262"/>
      <c r="S1190" s="262"/>
      <c r="T1190" s="263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64" t="s">
        <v>169</v>
      </c>
      <c r="AU1190" s="264" t="s">
        <v>137</v>
      </c>
      <c r="AV1190" s="13" t="s">
        <v>82</v>
      </c>
      <c r="AW1190" s="13" t="s">
        <v>30</v>
      </c>
      <c r="AX1190" s="13" t="s">
        <v>75</v>
      </c>
      <c r="AY1190" s="264" t="s">
        <v>159</v>
      </c>
    </row>
    <row r="1191" s="14" customFormat="1">
      <c r="A1191" s="14"/>
      <c r="B1191" s="265"/>
      <c r="C1191" s="266"/>
      <c r="D1191" s="256" t="s">
        <v>169</v>
      </c>
      <c r="E1191" s="267" t="s">
        <v>1</v>
      </c>
      <c r="F1191" s="268" t="s">
        <v>210</v>
      </c>
      <c r="G1191" s="266"/>
      <c r="H1191" s="269">
        <v>20.388999999999999</v>
      </c>
      <c r="I1191" s="270"/>
      <c r="J1191" s="266"/>
      <c r="K1191" s="266"/>
      <c r="L1191" s="271"/>
      <c r="M1191" s="272"/>
      <c r="N1191" s="273"/>
      <c r="O1191" s="273"/>
      <c r="P1191" s="273"/>
      <c r="Q1191" s="273"/>
      <c r="R1191" s="273"/>
      <c r="S1191" s="273"/>
      <c r="T1191" s="274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75" t="s">
        <v>169</v>
      </c>
      <c r="AU1191" s="275" t="s">
        <v>137</v>
      </c>
      <c r="AV1191" s="14" t="s">
        <v>137</v>
      </c>
      <c r="AW1191" s="14" t="s">
        <v>30</v>
      </c>
      <c r="AX1191" s="14" t="s">
        <v>75</v>
      </c>
      <c r="AY1191" s="275" t="s">
        <v>159</v>
      </c>
    </row>
    <row r="1192" s="15" customFormat="1">
      <c r="A1192" s="15"/>
      <c r="B1192" s="276"/>
      <c r="C1192" s="277"/>
      <c r="D1192" s="256" t="s">
        <v>169</v>
      </c>
      <c r="E1192" s="278" t="s">
        <v>1</v>
      </c>
      <c r="F1192" s="279" t="s">
        <v>187</v>
      </c>
      <c r="G1192" s="277"/>
      <c r="H1192" s="280">
        <v>33.716000000000001</v>
      </c>
      <c r="I1192" s="281"/>
      <c r="J1192" s="277"/>
      <c r="K1192" s="277"/>
      <c r="L1192" s="282"/>
      <c r="M1192" s="283"/>
      <c r="N1192" s="284"/>
      <c r="O1192" s="284"/>
      <c r="P1192" s="284"/>
      <c r="Q1192" s="284"/>
      <c r="R1192" s="284"/>
      <c r="S1192" s="284"/>
      <c r="T1192" s="285"/>
      <c r="U1192" s="15"/>
      <c r="V1192" s="15"/>
      <c r="W1192" s="15"/>
      <c r="X1192" s="15"/>
      <c r="Y1192" s="15"/>
      <c r="Z1192" s="15"/>
      <c r="AA1192" s="15"/>
      <c r="AB1192" s="15"/>
      <c r="AC1192" s="15"/>
      <c r="AD1192" s="15"/>
      <c r="AE1192" s="15"/>
      <c r="AT1192" s="286" t="s">
        <v>169</v>
      </c>
      <c r="AU1192" s="286" t="s">
        <v>137</v>
      </c>
      <c r="AV1192" s="15" t="s">
        <v>167</v>
      </c>
      <c r="AW1192" s="15" t="s">
        <v>30</v>
      </c>
      <c r="AX1192" s="15" t="s">
        <v>82</v>
      </c>
      <c r="AY1192" s="286" t="s">
        <v>159</v>
      </c>
    </row>
    <row r="1193" s="2" customFormat="1" ht="16.5" customHeight="1">
      <c r="A1193" s="40"/>
      <c r="B1193" s="41"/>
      <c r="C1193" s="241" t="s">
        <v>1418</v>
      </c>
      <c r="D1193" s="241" t="s">
        <v>163</v>
      </c>
      <c r="E1193" s="242" t="s">
        <v>1419</v>
      </c>
      <c r="F1193" s="243" t="s">
        <v>1420</v>
      </c>
      <c r="G1193" s="244" t="s">
        <v>166</v>
      </c>
      <c r="H1193" s="245">
        <v>33.716000000000001</v>
      </c>
      <c r="I1193" s="246"/>
      <c r="J1193" s="247">
        <f>ROUND(I1193*H1193,2)</f>
        <v>0</v>
      </c>
      <c r="K1193" s="248"/>
      <c r="L1193" s="43"/>
      <c r="M1193" s="249" t="s">
        <v>1</v>
      </c>
      <c r="N1193" s="250" t="s">
        <v>41</v>
      </c>
      <c r="O1193" s="93"/>
      <c r="P1193" s="251">
        <f>O1193*H1193</f>
        <v>0</v>
      </c>
      <c r="Q1193" s="251">
        <v>0</v>
      </c>
      <c r="R1193" s="251">
        <f>Q1193*H1193</f>
        <v>0</v>
      </c>
      <c r="S1193" s="251">
        <v>0</v>
      </c>
      <c r="T1193" s="252">
        <f>S1193*H1193</f>
        <v>0</v>
      </c>
      <c r="U1193" s="40"/>
      <c r="V1193" s="40"/>
      <c r="W1193" s="40"/>
      <c r="X1193" s="40"/>
      <c r="Y1193" s="40"/>
      <c r="Z1193" s="40"/>
      <c r="AA1193" s="40"/>
      <c r="AB1193" s="40"/>
      <c r="AC1193" s="40"/>
      <c r="AD1193" s="40"/>
      <c r="AE1193" s="40"/>
      <c r="AR1193" s="253" t="s">
        <v>324</v>
      </c>
      <c r="AT1193" s="253" t="s">
        <v>163</v>
      </c>
      <c r="AU1193" s="253" t="s">
        <v>137</v>
      </c>
      <c r="AY1193" s="17" t="s">
        <v>159</v>
      </c>
      <c r="BE1193" s="141">
        <f>IF(N1193="základní",J1193,0)</f>
        <v>0</v>
      </c>
      <c r="BF1193" s="141">
        <f>IF(N1193="snížená",J1193,0)</f>
        <v>0</v>
      </c>
      <c r="BG1193" s="141">
        <f>IF(N1193="zákl. přenesená",J1193,0)</f>
        <v>0</v>
      </c>
      <c r="BH1193" s="141">
        <f>IF(N1193="sníž. přenesená",J1193,0)</f>
        <v>0</v>
      </c>
      <c r="BI1193" s="141">
        <f>IF(N1193="nulová",J1193,0)</f>
        <v>0</v>
      </c>
      <c r="BJ1193" s="17" t="s">
        <v>137</v>
      </c>
      <c r="BK1193" s="141">
        <f>ROUND(I1193*H1193,2)</f>
        <v>0</v>
      </c>
      <c r="BL1193" s="17" t="s">
        <v>324</v>
      </c>
      <c r="BM1193" s="253" t="s">
        <v>1421</v>
      </c>
    </row>
    <row r="1194" s="13" customFormat="1">
      <c r="A1194" s="13"/>
      <c r="B1194" s="254"/>
      <c r="C1194" s="255"/>
      <c r="D1194" s="256" t="s">
        <v>169</v>
      </c>
      <c r="E1194" s="257" t="s">
        <v>1</v>
      </c>
      <c r="F1194" s="258" t="s">
        <v>207</v>
      </c>
      <c r="G1194" s="255"/>
      <c r="H1194" s="257" t="s">
        <v>1</v>
      </c>
      <c r="I1194" s="259"/>
      <c r="J1194" s="255"/>
      <c r="K1194" s="255"/>
      <c r="L1194" s="260"/>
      <c r="M1194" s="261"/>
      <c r="N1194" s="262"/>
      <c r="O1194" s="262"/>
      <c r="P1194" s="262"/>
      <c r="Q1194" s="262"/>
      <c r="R1194" s="262"/>
      <c r="S1194" s="262"/>
      <c r="T1194" s="263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64" t="s">
        <v>169</v>
      </c>
      <c r="AU1194" s="264" t="s">
        <v>137</v>
      </c>
      <c r="AV1194" s="13" t="s">
        <v>82</v>
      </c>
      <c r="AW1194" s="13" t="s">
        <v>30</v>
      </c>
      <c r="AX1194" s="13" t="s">
        <v>75</v>
      </c>
      <c r="AY1194" s="264" t="s">
        <v>159</v>
      </c>
    </row>
    <row r="1195" s="14" customFormat="1">
      <c r="A1195" s="14"/>
      <c r="B1195" s="265"/>
      <c r="C1195" s="266"/>
      <c r="D1195" s="256" t="s">
        <v>169</v>
      </c>
      <c r="E1195" s="267" t="s">
        <v>1</v>
      </c>
      <c r="F1195" s="268" t="s">
        <v>208</v>
      </c>
      <c r="G1195" s="266"/>
      <c r="H1195" s="269">
        <v>13.327</v>
      </c>
      <c r="I1195" s="270"/>
      <c r="J1195" s="266"/>
      <c r="K1195" s="266"/>
      <c r="L1195" s="271"/>
      <c r="M1195" s="272"/>
      <c r="N1195" s="273"/>
      <c r="O1195" s="273"/>
      <c r="P1195" s="273"/>
      <c r="Q1195" s="273"/>
      <c r="R1195" s="273"/>
      <c r="S1195" s="273"/>
      <c r="T1195" s="274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75" t="s">
        <v>169</v>
      </c>
      <c r="AU1195" s="275" t="s">
        <v>137</v>
      </c>
      <c r="AV1195" s="14" t="s">
        <v>137</v>
      </c>
      <c r="AW1195" s="14" t="s">
        <v>30</v>
      </c>
      <c r="AX1195" s="14" t="s">
        <v>75</v>
      </c>
      <c r="AY1195" s="275" t="s">
        <v>159</v>
      </c>
    </row>
    <row r="1196" s="13" customFormat="1">
      <c r="A1196" s="13"/>
      <c r="B1196" s="254"/>
      <c r="C1196" s="255"/>
      <c r="D1196" s="256" t="s">
        <v>169</v>
      </c>
      <c r="E1196" s="257" t="s">
        <v>1</v>
      </c>
      <c r="F1196" s="258" t="s">
        <v>209</v>
      </c>
      <c r="G1196" s="255"/>
      <c r="H1196" s="257" t="s">
        <v>1</v>
      </c>
      <c r="I1196" s="259"/>
      <c r="J1196" s="255"/>
      <c r="K1196" s="255"/>
      <c r="L1196" s="260"/>
      <c r="M1196" s="261"/>
      <c r="N1196" s="262"/>
      <c r="O1196" s="262"/>
      <c r="P1196" s="262"/>
      <c r="Q1196" s="262"/>
      <c r="R1196" s="262"/>
      <c r="S1196" s="262"/>
      <c r="T1196" s="263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64" t="s">
        <v>169</v>
      </c>
      <c r="AU1196" s="264" t="s">
        <v>137</v>
      </c>
      <c r="AV1196" s="13" t="s">
        <v>82</v>
      </c>
      <c r="AW1196" s="13" t="s">
        <v>30</v>
      </c>
      <c r="AX1196" s="13" t="s">
        <v>75</v>
      </c>
      <c r="AY1196" s="264" t="s">
        <v>159</v>
      </c>
    </row>
    <row r="1197" s="14" customFormat="1">
      <c r="A1197" s="14"/>
      <c r="B1197" s="265"/>
      <c r="C1197" s="266"/>
      <c r="D1197" s="256" t="s">
        <v>169</v>
      </c>
      <c r="E1197" s="267" t="s">
        <v>1</v>
      </c>
      <c r="F1197" s="268" t="s">
        <v>210</v>
      </c>
      <c r="G1197" s="266"/>
      <c r="H1197" s="269">
        <v>20.388999999999999</v>
      </c>
      <c r="I1197" s="270"/>
      <c r="J1197" s="266"/>
      <c r="K1197" s="266"/>
      <c r="L1197" s="271"/>
      <c r="M1197" s="272"/>
      <c r="N1197" s="273"/>
      <c r="O1197" s="273"/>
      <c r="P1197" s="273"/>
      <c r="Q1197" s="273"/>
      <c r="R1197" s="273"/>
      <c r="S1197" s="273"/>
      <c r="T1197" s="274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75" t="s">
        <v>169</v>
      </c>
      <c r="AU1197" s="275" t="s">
        <v>137</v>
      </c>
      <c r="AV1197" s="14" t="s">
        <v>137</v>
      </c>
      <c r="AW1197" s="14" t="s">
        <v>30</v>
      </c>
      <c r="AX1197" s="14" t="s">
        <v>75</v>
      </c>
      <c r="AY1197" s="275" t="s">
        <v>159</v>
      </c>
    </row>
    <row r="1198" s="15" customFormat="1">
      <c r="A1198" s="15"/>
      <c r="B1198" s="276"/>
      <c r="C1198" s="277"/>
      <c r="D1198" s="256" t="s">
        <v>169</v>
      </c>
      <c r="E1198" s="278" t="s">
        <v>1</v>
      </c>
      <c r="F1198" s="279" t="s">
        <v>187</v>
      </c>
      <c r="G1198" s="277"/>
      <c r="H1198" s="280">
        <v>33.716000000000001</v>
      </c>
      <c r="I1198" s="281"/>
      <c r="J1198" s="277"/>
      <c r="K1198" s="277"/>
      <c r="L1198" s="282"/>
      <c r="M1198" s="283"/>
      <c r="N1198" s="284"/>
      <c r="O1198" s="284"/>
      <c r="P1198" s="284"/>
      <c r="Q1198" s="284"/>
      <c r="R1198" s="284"/>
      <c r="S1198" s="284"/>
      <c r="T1198" s="285"/>
      <c r="U1198" s="15"/>
      <c r="V1198" s="15"/>
      <c r="W1198" s="15"/>
      <c r="X1198" s="15"/>
      <c r="Y1198" s="15"/>
      <c r="Z1198" s="15"/>
      <c r="AA1198" s="15"/>
      <c r="AB1198" s="15"/>
      <c r="AC1198" s="15"/>
      <c r="AD1198" s="15"/>
      <c r="AE1198" s="15"/>
      <c r="AT1198" s="286" t="s">
        <v>169</v>
      </c>
      <c r="AU1198" s="286" t="s">
        <v>137</v>
      </c>
      <c r="AV1198" s="15" t="s">
        <v>167</v>
      </c>
      <c r="AW1198" s="15" t="s">
        <v>30</v>
      </c>
      <c r="AX1198" s="15" t="s">
        <v>82</v>
      </c>
      <c r="AY1198" s="286" t="s">
        <v>159</v>
      </c>
    </row>
    <row r="1199" s="2" customFormat="1" ht="16.5" customHeight="1">
      <c r="A1199" s="40"/>
      <c r="B1199" s="41"/>
      <c r="C1199" s="241" t="s">
        <v>1422</v>
      </c>
      <c r="D1199" s="241" t="s">
        <v>163</v>
      </c>
      <c r="E1199" s="242" t="s">
        <v>1423</v>
      </c>
      <c r="F1199" s="243" t="s">
        <v>1424</v>
      </c>
      <c r="G1199" s="244" t="s">
        <v>166</v>
      </c>
      <c r="H1199" s="245">
        <v>33.716000000000001</v>
      </c>
      <c r="I1199" s="246"/>
      <c r="J1199" s="247">
        <f>ROUND(I1199*H1199,2)</f>
        <v>0</v>
      </c>
      <c r="K1199" s="248"/>
      <c r="L1199" s="43"/>
      <c r="M1199" s="249" t="s">
        <v>1</v>
      </c>
      <c r="N1199" s="250" t="s">
        <v>41</v>
      </c>
      <c r="O1199" s="93"/>
      <c r="P1199" s="251">
        <f>O1199*H1199</f>
        <v>0</v>
      </c>
      <c r="Q1199" s="251">
        <v>0.00025999999999999998</v>
      </c>
      <c r="R1199" s="251">
        <f>Q1199*H1199</f>
        <v>0.0087661600000000003</v>
      </c>
      <c r="S1199" s="251">
        <v>0</v>
      </c>
      <c r="T1199" s="252">
        <f>S1199*H1199</f>
        <v>0</v>
      </c>
      <c r="U1199" s="40"/>
      <c r="V1199" s="40"/>
      <c r="W1199" s="40"/>
      <c r="X1199" s="40"/>
      <c r="Y1199" s="40"/>
      <c r="Z1199" s="40"/>
      <c r="AA1199" s="40"/>
      <c r="AB1199" s="40"/>
      <c r="AC1199" s="40"/>
      <c r="AD1199" s="40"/>
      <c r="AE1199" s="40"/>
      <c r="AR1199" s="253" t="s">
        <v>324</v>
      </c>
      <c r="AT1199" s="253" t="s">
        <v>163</v>
      </c>
      <c r="AU1199" s="253" t="s">
        <v>137</v>
      </c>
      <c r="AY1199" s="17" t="s">
        <v>159</v>
      </c>
      <c r="BE1199" s="141">
        <f>IF(N1199="základní",J1199,0)</f>
        <v>0</v>
      </c>
      <c r="BF1199" s="141">
        <f>IF(N1199="snížená",J1199,0)</f>
        <v>0</v>
      </c>
      <c r="BG1199" s="141">
        <f>IF(N1199="zákl. přenesená",J1199,0)</f>
        <v>0</v>
      </c>
      <c r="BH1199" s="141">
        <f>IF(N1199="sníž. přenesená",J1199,0)</f>
        <v>0</v>
      </c>
      <c r="BI1199" s="141">
        <f>IF(N1199="nulová",J1199,0)</f>
        <v>0</v>
      </c>
      <c r="BJ1199" s="17" t="s">
        <v>137</v>
      </c>
      <c r="BK1199" s="141">
        <f>ROUND(I1199*H1199,2)</f>
        <v>0</v>
      </c>
      <c r="BL1199" s="17" t="s">
        <v>324</v>
      </c>
      <c r="BM1199" s="253" t="s">
        <v>1425</v>
      </c>
    </row>
    <row r="1200" s="13" customFormat="1">
      <c r="A1200" s="13"/>
      <c r="B1200" s="254"/>
      <c r="C1200" s="255"/>
      <c r="D1200" s="256" t="s">
        <v>169</v>
      </c>
      <c r="E1200" s="257" t="s">
        <v>1</v>
      </c>
      <c r="F1200" s="258" t="s">
        <v>207</v>
      </c>
      <c r="G1200" s="255"/>
      <c r="H1200" s="257" t="s">
        <v>1</v>
      </c>
      <c r="I1200" s="259"/>
      <c r="J1200" s="255"/>
      <c r="K1200" s="255"/>
      <c r="L1200" s="260"/>
      <c r="M1200" s="261"/>
      <c r="N1200" s="262"/>
      <c r="O1200" s="262"/>
      <c r="P1200" s="262"/>
      <c r="Q1200" s="262"/>
      <c r="R1200" s="262"/>
      <c r="S1200" s="262"/>
      <c r="T1200" s="263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64" t="s">
        <v>169</v>
      </c>
      <c r="AU1200" s="264" t="s">
        <v>137</v>
      </c>
      <c r="AV1200" s="13" t="s">
        <v>82</v>
      </c>
      <c r="AW1200" s="13" t="s">
        <v>30</v>
      </c>
      <c r="AX1200" s="13" t="s">
        <v>75</v>
      </c>
      <c r="AY1200" s="264" t="s">
        <v>159</v>
      </c>
    </row>
    <row r="1201" s="14" customFormat="1">
      <c r="A1201" s="14"/>
      <c r="B1201" s="265"/>
      <c r="C1201" s="266"/>
      <c r="D1201" s="256" t="s">
        <v>169</v>
      </c>
      <c r="E1201" s="267" t="s">
        <v>1</v>
      </c>
      <c r="F1201" s="268" t="s">
        <v>208</v>
      </c>
      <c r="G1201" s="266"/>
      <c r="H1201" s="269">
        <v>13.327</v>
      </c>
      <c r="I1201" s="270"/>
      <c r="J1201" s="266"/>
      <c r="K1201" s="266"/>
      <c r="L1201" s="271"/>
      <c r="M1201" s="272"/>
      <c r="N1201" s="273"/>
      <c r="O1201" s="273"/>
      <c r="P1201" s="273"/>
      <c r="Q1201" s="273"/>
      <c r="R1201" s="273"/>
      <c r="S1201" s="273"/>
      <c r="T1201" s="274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75" t="s">
        <v>169</v>
      </c>
      <c r="AU1201" s="275" t="s">
        <v>137</v>
      </c>
      <c r="AV1201" s="14" t="s">
        <v>137</v>
      </c>
      <c r="AW1201" s="14" t="s">
        <v>30</v>
      </c>
      <c r="AX1201" s="14" t="s">
        <v>75</v>
      </c>
      <c r="AY1201" s="275" t="s">
        <v>159</v>
      </c>
    </row>
    <row r="1202" s="13" customFormat="1">
      <c r="A1202" s="13"/>
      <c r="B1202" s="254"/>
      <c r="C1202" s="255"/>
      <c r="D1202" s="256" t="s">
        <v>169</v>
      </c>
      <c r="E1202" s="257" t="s">
        <v>1</v>
      </c>
      <c r="F1202" s="258" t="s">
        <v>209</v>
      </c>
      <c r="G1202" s="255"/>
      <c r="H1202" s="257" t="s">
        <v>1</v>
      </c>
      <c r="I1202" s="259"/>
      <c r="J1202" s="255"/>
      <c r="K1202" s="255"/>
      <c r="L1202" s="260"/>
      <c r="M1202" s="261"/>
      <c r="N1202" s="262"/>
      <c r="O1202" s="262"/>
      <c r="P1202" s="262"/>
      <c r="Q1202" s="262"/>
      <c r="R1202" s="262"/>
      <c r="S1202" s="262"/>
      <c r="T1202" s="263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64" t="s">
        <v>169</v>
      </c>
      <c r="AU1202" s="264" t="s">
        <v>137</v>
      </c>
      <c r="AV1202" s="13" t="s">
        <v>82</v>
      </c>
      <c r="AW1202" s="13" t="s">
        <v>30</v>
      </c>
      <c r="AX1202" s="13" t="s">
        <v>75</v>
      </c>
      <c r="AY1202" s="264" t="s">
        <v>159</v>
      </c>
    </row>
    <row r="1203" s="14" customFormat="1">
      <c r="A1203" s="14"/>
      <c r="B1203" s="265"/>
      <c r="C1203" s="266"/>
      <c r="D1203" s="256" t="s">
        <v>169</v>
      </c>
      <c r="E1203" s="267" t="s">
        <v>1</v>
      </c>
      <c r="F1203" s="268" t="s">
        <v>210</v>
      </c>
      <c r="G1203" s="266"/>
      <c r="H1203" s="269">
        <v>20.388999999999999</v>
      </c>
      <c r="I1203" s="270"/>
      <c r="J1203" s="266"/>
      <c r="K1203" s="266"/>
      <c r="L1203" s="271"/>
      <c r="M1203" s="272"/>
      <c r="N1203" s="273"/>
      <c r="O1203" s="273"/>
      <c r="P1203" s="273"/>
      <c r="Q1203" s="273"/>
      <c r="R1203" s="273"/>
      <c r="S1203" s="273"/>
      <c r="T1203" s="274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75" t="s">
        <v>169</v>
      </c>
      <c r="AU1203" s="275" t="s">
        <v>137</v>
      </c>
      <c r="AV1203" s="14" t="s">
        <v>137</v>
      </c>
      <c r="AW1203" s="14" t="s">
        <v>30</v>
      </c>
      <c r="AX1203" s="14" t="s">
        <v>75</v>
      </c>
      <c r="AY1203" s="275" t="s">
        <v>159</v>
      </c>
    </row>
    <row r="1204" s="15" customFormat="1">
      <c r="A1204" s="15"/>
      <c r="B1204" s="276"/>
      <c r="C1204" s="277"/>
      <c r="D1204" s="256" t="s">
        <v>169</v>
      </c>
      <c r="E1204" s="278" t="s">
        <v>1</v>
      </c>
      <c r="F1204" s="279" t="s">
        <v>187</v>
      </c>
      <c r="G1204" s="277"/>
      <c r="H1204" s="280">
        <v>33.716000000000001</v>
      </c>
      <c r="I1204" s="281"/>
      <c r="J1204" s="277"/>
      <c r="K1204" s="277"/>
      <c r="L1204" s="282"/>
      <c r="M1204" s="283"/>
      <c r="N1204" s="284"/>
      <c r="O1204" s="284"/>
      <c r="P1204" s="284"/>
      <c r="Q1204" s="284"/>
      <c r="R1204" s="284"/>
      <c r="S1204" s="284"/>
      <c r="T1204" s="285"/>
      <c r="U1204" s="15"/>
      <c r="V1204" s="15"/>
      <c r="W1204" s="15"/>
      <c r="X1204" s="15"/>
      <c r="Y1204" s="15"/>
      <c r="Z1204" s="15"/>
      <c r="AA1204" s="15"/>
      <c r="AB1204" s="15"/>
      <c r="AC1204" s="15"/>
      <c r="AD1204" s="15"/>
      <c r="AE1204" s="15"/>
      <c r="AT1204" s="286" t="s">
        <v>169</v>
      </c>
      <c r="AU1204" s="286" t="s">
        <v>137</v>
      </c>
      <c r="AV1204" s="15" t="s">
        <v>167</v>
      </c>
      <c r="AW1204" s="15" t="s">
        <v>30</v>
      </c>
      <c r="AX1204" s="15" t="s">
        <v>82</v>
      </c>
      <c r="AY1204" s="286" t="s">
        <v>159</v>
      </c>
    </row>
    <row r="1205" s="2" customFormat="1" ht="21.75" customHeight="1">
      <c r="A1205" s="40"/>
      <c r="B1205" s="41"/>
      <c r="C1205" s="241" t="s">
        <v>1426</v>
      </c>
      <c r="D1205" s="241" t="s">
        <v>163</v>
      </c>
      <c r="E1205" s="242" t="s">
        <v>1427</v>
      </c>
      <c r="F1205" s="243" t="s">
        <v>1428</v>
      </c>
      <c r="G1205" s="244" t="s">
        <v>166</v>
      </c>
      <c r="H1205" s="245">
        <v>33.716000000000001</v>
      </c>
      <c r="I1205" s="246"/>
      <c r="J1205" s="247">
        <f>ROUND(I1205*H1205,2)</f>
        <v>0</v>
      </c>
      <c r="K1205" s="248"/>
      <c r="L1205" s="43"/>
      <c r="M1205" s="249" t="s">
        <v>1</v>
      </c>
      <c r="N1205" s="250" t="s">
        <v>41</v>
      </c>
      <c r="O1205" s="93"/>
      <c r="P1205" s="251">
        <f>O1205*H1205</f>
        <v>0</v>
      </c>
      <c r="Q1205" s="251">
        <v>0.00014999999999999999</v>
      </c>
      <c r="R1205" s="251">
        <f>Q1205*H1205</f>
        <v>0.0050574000000000001</v>
      </c>
      <c r="S1205" s="251">
        <v>0</v>
      </c>
      <c r="T1205" s="252">
        <f>S1205*H1205</f>
        <v>0</v>
      </c>
      <c r="U1205" s="40"/>
      <c r="V1205" s="40"/>
      <c r="W1205" s="40"/>
      <c r="X1205" s="40"/>
      <c r="Y1205" s="40"/>
      <c r="Z1205" s="40"/>
      <c r="AA1205" s="40"/>
      <c r="AB1205" s="40"/>
      <c r="AC1205" s="40"/>
      <c r="AD1205" s="40"/>
      <c r="AE1205" s="40"/>
      <c r="AR1205" s="253" t="s">
        <v>324</v>
      </c>
      <c r="AT1205" s="253" t="s">
        <v>163</v>
      </c>
      <c r="AU1205" s="253" t="s">
        <v>137</v>
      </c>
      <c r="AY1205" s="17" t="s">
        <v>159</v>
      </c>
      <c r="BE1205" s="141">
        <f>IF(N1205="základní",J1205,0)</f>
        <v>0</v>
      </c>
      <c r="BF1205" s="141">
        <f>IF(N1205="snížená",J1205,0)</f>
        <v>0</v>
      </c>
      <c r="BG1205" s="141">
        <f>IF(N1205="zákl. přenesená",J1205,0)</f>
        <v>0</v>
      </c>
      <c r="BH1205" s="141">
        <f>IF(N1205="sníž. přenesená",J1205,0)</f>
        <v>0</v>
      </c>
      <c r="BI1205" s="141">
        <f>IF(N1205="nulová",J1205,0)</f>
        <v>0</v>
      </c>
      <c r="BJ1205" s="17" t="s">
        <v>137</v>
      </c>
      <c r="BK1205" s="141">
        <f>ROUND(I1205*H1205,2)</f>
        <v>0</v>
      </c>
      <c r="BL1205" s="17" t="s">
        <v>324</v>
      </c>
      <c r="BM1205" s="253" t="s">
        <v>1429</v>
      </c>
    </row>
    <row r="1206" s="13" customFormat="1">
      <c r="A1206" s="13"/>
      <c r="B1206" s="254"/>
      <c r="C1206" s="255"/>
      <c r="D1206" s="256" t="s">
        <v>169</v>
      </c>
      <c r="E1206" s="257" t="s">
        <v>1</v>
      </c>
      <c r="F1206" s="258" t="s">
        <v>207</v>
      </c>
      <c r="G1206" s="255"/>
      <c r="H1206" s="257" t="s">
        <v>1</v>
      </c>
      <c r="I1206" s="259"/>
      <c r="J1206" s="255"/>
      <c r="K1206" s="255"/>
      <c r="L1206" s="260"/>
      <c r="M1206" s="261"/>
      <c r="N1206" s="262"/>
      <c r="O1206" s="262"/>
      <c r="P1206" s="262"/>
      <c r="Q1206" s="262"/>
      <c r="R1206" s="262"/>
      <c r="S1206" s="262"/>
      <c r="T1206" s="263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64" t="s">
        <v>169</v>
      </c>
      <c r="AU1206" s="264" t="s">
        <v>137</v>
      </c>
      <c r="AV1206" s="13" t="s">
        <v>82</v>
      </c>
      <c r="AW1206" s="13" t="s">
        <v>30</v>
      </c>
      <c r="AX1206" s="13" t="s">
        <v>75</v>
      </c>
      <c r="AY1206" s="264" t="s">
        <v>159</v>
      </c>
    </row>
    <row r="1207" s="14" customFormat="1">
      <c r="A1207" s="14"/>
      <c r="B1207" s="265"/>
      <c r="C1207" s="266"/>
      <c r="D1207" s="256" t="s">
        <v>169</v>
      </c>
      <c r="E1207" s="267" t="s">
        <v>1</v>
      </c>
      <c r="F1207" s="268" t="s">
        <v>208</v>
      </c>
      <c r="G1207" s="266"/>
      <c r="H1207" s="269">
        <v>13.327</v>
      </c>
      <c r="I1207" s="270"/>
      <c r="J1207" s="266"/>
      <c r="K1207" s="266"/>
      <c r="L1207" s="271"/>
      <c r="M1207" s="272"/>
      <c r="N1207" s="273"/>
      <c r="O1207" s="273"/>
      <c r="P1207" s="273"/>
      <c r="Q1207" s="273"/>
      <c r="R1207" s="273"/>
      <c r="S1207" s="273"/>
      <c r="T1207" s="274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75" t="s">
        <v>169</v>
      </c>
      <c r="AU1207" s="275" t="s">
        <v>137</v>
      </c>
      <c r="AV1207" s="14" t="s">
        <v>137</v>
      </c>
      <c r="AW1207" s="14" t="s">
        <v>30</v>
      </c>
      <c r="AX1207" s="14" t="s">
        <v>75</v>
      </c>
      <c r="AY1207" s="275" t="s">
        <v>159</v>
      </c>
    </row>
    <row r="1208" s="13" customFormat="1">
      <c r="A1208" s="13"/>
      <c r="B1208" s="254"/>
      <c r="C1208" s="255"/>
      <c r="D1208" s="256" t="s">
        <v>169</v>
      </c>
      <c r="E1208" s="257" t="s">
        <v>1</v>
      </c>
      <c r="F1208" s="258" t="s">
        <v>209</v>
      </c>
      <c r="G1208" s="255"/>
      <c r="H1208" s="257" t="s">
        <v>1</v>
      </c>
      <c r="I1208" s="259"/>
      <c r="J1208" s="255"/>
      <c r="K1208" s="255"/>
      <c r="L1208" s="260"/>
      <c r="M1208" s="261"/>
      <c r="N1208" s="262"/>
      <c r="O1208" s="262"/>
      <c r="P1208" s="262"/>
      <c r="Q1208" s="262"/>
      <c r="R1208" s="262"/>
      <c r="S1208" s="262"/>
      <c r="T1208" s="263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64" t="s">
        <v>169</v>
      </c>
      <c r="AU1208" s="264" t="s">
        <v>137</v>
      </c>
      <c r="AV1208" s="13" t="s">
        <v>82</v>
      </c>
      <c r="AW1208" s="13" t="s">
        <v>30</v>
      </c>
      <c r="AX1208" s="13" t="s">
        <v>75</v>
      </c>
      <c r="AY1208" s="264" t="s">
        <v>159</v>
      </c>
    </row>
    <row r="1209" s="14" customFormat="1">
      <c r="A1209" s="14"/>
      <c r="B1209" s="265"/>
      <c r="C1209" s="266"/>
      <c r="D1209" s="256" t="s">
        <v>169</v>
      </c>
      <c r="E1209" s="267" t="s">
        <v>1</v>
      </c>
      <c r="F1209" s="268" t="s">
        <v>210</v>
      </c>
      <c r="G1209" s="266"/>
      <c r="H1209" s="269">
        <v>20.388999999999999</v>
      </c>
      <c r="I1209" s="270"/>
      <c r="J1209" s="266"/>
      <c r="K1209" s="266"/>
      <c r="L1209" s="271"/>
      <c r="M1209" s="272"/>
      <c r="N1209" s="273"/>
      <c r="O1209" s="273"/>
      <c r="P1209" s="273"/>
      <c r="Q1209" s="273"/>
      <c r="R1209" s="273"/>
      <c r="S1209" s="273"/>
      <c r="T1209" s="274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75" t="s">
        <v>169</v>
      </c>
      <c r="AU1209" s="275" t="s">
        <v>137</v>
      </c>
      <c r="AV1209" s="14" t="s">
        <v>137</v>
      </c>
      <c r="AW1209" s="14" t="s">
        <v>30</v>
      </c>
      <c r="AX1209" s="14" t="s">
        <v>75</v>
      </c>
      <c r="AY1209" s="275" t="s">
        <v>159</v>
      </c>
    </row>
    <row r="1210" s="15" customFormat="1">
      <c r="A1210" s="15"/>
      <c r="B1210" s="276"/>
      <c r="C1210" s="277"/>
      <c r="D1210" s="256" t="s">
        <v>169</v>
      </c>
      <c r="E1210" s="278" t="s">
        <v>1</v>
      </c>
      <c r="F1210" s="279" t="s">
        <v>187</v>
      </c>
      <c r="G1210" s="277"/>
      <c r="H1210" s="280">
        <v>33.716000000000001</v>
      </c>
      <c r="I1210" s="281"/>
      <c r="J1210" s="277"/>
      <c r="K1210" s="277"/>
      <c r="L1210" s="282"/>
      <c r="M1210" s="283"/>
      <c r="N1210" s="284"/>
      <c r="O1210" s="284"/>
      <c r="P1210" s="284"/>
      <c r="Q1210" s="284"/>
      <c r="R1210" s="284"/>
      <c r="S1210" s="284"/>
      <c r="T1210" s="285"/>
      <c r="U1210" s="15"/>
      <c r="V1210" s="15"/>
      <c r="W1210" s="15"/>
      <c r="X1210" s="15"/>
      <c r="Y1210" s="15"/>
      <c r="Z1210" s="15"/>
      <c r="AA1210" s="15"/>
      <c r="AB1210" s="15"/>
      <c r="AC1210" s="15"/>
      <c r="AD1210" s="15"/>
      <c r="AE1210" s="15"/>
      <c r="AT1210" s="286" t="s">
        <v>169</v>
      </c>
      <c r="AU1210" s="286" t="s">
        <v>137</v>
      </c>
      <c r="AV1210" s="15" t="s">
        <v>167</v>
      </c>
      <c r="AW1210" s="15" t="s">
        <v>30</v>
      </c>
      <c r="AX1210" s="15" t="s">
        <v>82</v>
      </c>
      <c r="AY1210" s="286" t="s">
        <v>159</v>
      </c>
    </row>
    <row r="1211" s="2" customFormat="1" ht="21.75" customHeight="1">
      <c r="A1211" s="40"/>
      <c r="B1211" s="41"/>
      <c r="C1211" s="241" t="s">
        <v>1430</v>
      </c>
      <c r="D1211" s="241" t="s">
        <v>163</v>
      </c>
      <c r="E1211" s="242" t="s">
        <v>1431</v>
      </c>
      <c r="F1211" s="243" t="s">
        <v>1432</v>
      </c>
      <c r="G1211" s="244" t="s">
        <v>166</v>
      </c>
      <c r="H1211" s="245">
        <v>33.716000000000001</v>
      </c>
      <c r="I1211" s="246"/>
      <c r="J1211" s="247">
        <f>ROUND(I1211*H1211,2)</f>
        <v>0</v>
      </c>
      <c r="K1211" s="248"/>
      <c r="L1211" s="43"/>
      <c r="M1211" s="249" t="s">
        <v>1</v>
      </c>
      <c r="N1211" s="250" t="s">
        <v>41</v>
      </c>
      <c r="O1211" s="93"/>
      <c r="P1211" s="251">
        <f>O1211*H1211</f>
        <v>0</v>
      </c>
      <c r="Q1211" s="251">
        <v>1.0000000000000001E-05</v>
      </c>
      <c r="R1211" s="251">
        <f>Q1211*H1211</f>
        <v>0.00033716000000000003</v>
      </c>
      <c r="S1211" s="251">
        <v>0</v>
      </c>
      <c r="T1211" s="252">
        <f>S1211*H1211</f>
        <v>0</v>
      </c>
      <c r="U1211" s="40"/>
      <c r="V1211" s="40"/>
      <c r="W1211" s="40"/>
      <c r="X1211" s="40"/>
      <c r="Y1211" s="40"/>
      <c r="Z1211" s="40"/>
      <c r="AA1211" s="40"/>
      <c r="AB1211" s="40"/>
      <c r="AC1211" s="40"/>
      <c r="AD1211" s="40"/>
      <c r="AE1211" s="40"/>
      <c r="AR1211" s="253" t="s">
        <v>324</v>
      </c>
      <c r="AT1211" s="253" t="s">
        <v>163</v>
      </c>
      <c r="AU1211" s="253" t="s">
        <v>137</v>
      </c>
      <c r="AY1211" s="17" t="s">
        <v>159</v>
      </c>
      <c r="BE1211" s="141">
        <f>IF(N1211="základní",J1211,0)</f>
        <v>0</v>
      </c>
      <c r="BF1211" s="141">
        <f>IF(N1211="snížená",J1211,0)</f>
        <v>0</v>
      </c>
      <c r="BG1211" s="141">
        <f>IF(N1211="zákl. přenesená",J1211,0)</f>
        <v>0</v>
      </c>
      <c r="BH1211" s="141">
        <f>IF(N1211="sníž. přenesená",J1211,0)</f>
        <v>0</v>
      </c>
      <c r="BI1211" s="141">
        <f>IF(N1211="nulová",J1211,0)</f>
        <v>0</v>
      </c>
      <c r="BJ1211" s="17" t="s">
        <v>137</v>
      </c>
      <c r="BK1211" s="141">
        <f>ROUND(I1211*H1211,2)</f>
        <v>0</v>
      </c>
      <c r="BL1211" s="17" t="s">
        <v>324</v>
      </c>
      <c r="BM1211" s="253" t="s">
        <v>1433</v>
      </c>
    </row>
    <row r="1212" s="13" customFormat="1">
      <c r="A1212" s="13"/>
      <c r="B1212" s="254"/>
      <c r="C1212" s="255"/>
      <c r="D1212" s="256" t="s">
        <v>169</v>
      </c>
      <c r="E1212" s="257" t="s">
        <v>1</v>
      </c>
      <c r="F1212" s="258" t="s">
        <v>207</v>
      </c>
      <c r="G1212" s="255"/>
      <c r="H1212" s="257" t="s">
        <v>1</v>
      </c>
      <c r="I1212" s="259"/>
      <c r="J1212" s="255"/>
      <c r="K1212" s="255"/>
      <c r="L1212" s="260"/>
      <c r="M1212" s="261"/>
      <c r="N1212" s="262"/>
      <c r="O1212" s="262"/>
      <c r="P1212" s="262"/>
      <c r="Q1212" s="262"/>
      <c r="R1212" s="262"/>
      <c r="S1212" s="262"/>
      <c r="T1212" s="263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64" t="s">
        <v>169</v>
      </c>
      <c r="AU1212" s="264" t="s">
        <v>137</v>
      </c>
      <c r="AV1212" s="13" t="s">
        <v>82</v>
      </c>
      <c r="AW1212" s="13" t="s">
        <v>30</v>
      </c>
      <c r="AX1212" s="13" t="s">
        <v>75</v>
      </c>
      <c r="AY1212" s="264" t="s">
        <v>159</v>
      </c>
    </row>
    <row r="1213" s="14" customFormat="1">
      <c r="A1213" s="14"/>
      <c r="B1213" s="265"/>
      <c r="C1213" s="266"/>
      <c r="D1213" s="256" t="s">
        <v>169</v>
      </c>
      <c r="E1213" s="267" t="s">
        <v>1</v>
      </c>
      <c r="F1213" s="268" t="s">
        <v>208</v>
      </c>
      <c r="G1213" s="266"/>
      <c r="H1213" s="269">
        <v>13.327</v>
      </c>
      <c r="I1213" s="270"/>
      <c r="J1213" s="266"/>
      <c r="K1213" s="266"/>
      <c r="L1213" s="271"/>
      <c r="M1213" s="272"/>
      <c r="N1213" s="273"/>
      <c r="O1213" s="273"/>
      <c r="P1213" s="273"/>
      <c r="Q1213" s="273"/>
      <c r="R1213" s="273"/>
      <c r="S1213" s="273"/>
      <c r="T1213" s="274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75" t="s">
        <v>169</v>
      </c>
      <c r="AU1213" s="275" t="s">
        <v>137</v>
      </c>
      <c r="AV1213" s="14" t="s">
        <v>137</v>
      </c>
      <c r="AW1213" s="14" t="s">
        <v>30</v>
      </c>
      <c r="AX1213" s="14" t="s">
        <v>75</v>
      </c>
      <c r="AY1213" s="275" t="s">
        <v>159</v>
      </c>
    </row>
    <row r="1214" s="13" customFormat="1">
      <c r="A1214" s="13"/>
      <c r="B1214" s="254"/>
      <c r="C1214" s="255"/>
      <c r="D1214" s="256" t="s">
        <v>169</v>
      </c>
      <c r="E1214" s="257" t="s">
        <v>1</v>
      </c>
      <c r="F1214" s="258" t="s">
        <v>209</v>
      </c>
      <c r="G1214" s="255"/>
      <c r="H1214" s="257" t="s">
        <v>1</v>
      </c>
      <c r="I1214" s="259"/>
      <c r="J1214" s="255"/>
      <c r="K1214" s="255"/>
      <c r="L1214" s="260"/>
      <c r="M1214" s="261"/>
      <c r="N1214" s="262"/>
      <c r="O1214" s="262"/>
      <c r="P1214" s="262"/>
      <c r="Q1214" s="262"/>
      <c r="R1214" s="262"/>
      <c r="S1214" s="262"/>
      <c r="T1214" s="263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64" t="s">
        <v>169</v>
      </c>
      <c r="AU1214" s="264" t="s">
        <v>137</v>
      </c>
      <c r="AV1214" s="13" t="s">
        <v>82</v>
      </c>
      <c r="AW1214" s="13" t="s">
        <v>30</v>
      </c>
      <c r="AX1214" s="13" t="s">
        <v>75</v>
      </c>
      <c r="AY1214" s="264" t="s">
        <v>159</v>
      </c>
    </row>
    <row r="1215" s="14" customFormat="1">
      <c r="A1215" s="14"/>
      <c r="B1215" s="265"/>
      <c r="C1215" s="266"/>
      <c r="D1215" s="256" t="s">
        <v>169</v>
      </c>
      <c r="E1215" s="267" t="s">
        <v>1</v>
      </c>
      <c r="F1215" s="268" t="s">
        <v>210</v>
      </c>
      <c r="G1215" s="266"/>
      <c r="H1215" s="269">
        <v>20.388999999999999</v>
      </c>
      <c r="I1215" s="270"/>
      <c r="J1215" s="266"/>
      <c r="K1215" s="266"/>
      <c r="L1215" s="271"/>
      <c r="M1215" s="272"/>
      <c r="N1215" s="273"/>
      <c r="O1215" s="273"/>
      <c r="P1215" s="273"/>
      <c r="Q1215" s="273"/>
      <c r="R1215" s="273"/>
      <c r="S1215" s="273"/>
      <c r="T1215" s="274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75" t="s">
        <v>169</v>
      </c>
      <c r="AU1215" s="275" t="s">
        <v>137</v>
      </c>
      <c r="AV1215" s="14" t="s">
        <v>137</v>
      </c>
      <c r="AW1215" s="14" t="s">
        <v>30</v>
      </c>
      <c r="AX1215" s="14" t="s">
        <v>75</v>
      </c>
      <c r="AY1215" s="275" t="s">
        <v>159</v>
      </c>
    </row>
    <row r="1216" s="15" customFormat="1">
      <c r="A1216" s="15"/>
      <c r="B1216" s="276"/>
      <c r="C1216" s="277"/>
      <c r="D1216" s="256" t="s">
        <v>169</v>
      </c>
      <c r="E1216" s="278" t="s">
        <v>1</v>
      </c>
      <c r="F1216" s="279" t="s">
        <v>187</v>
      </c>
      <c r="G1216" s="277"/>
      <c r="H1216" s="280">
        <v>33.716000000000001</v>
      </c>
      <c r="I1216" s="281"/>
      <c r="J1216" s="277"/>
      <c r="K1216" s="277"/>
      <c r="L1216" s="282"/>
      <c r="M1216" s="283"/>
      <c r="N1216" s="284"/>
      <c r="O1216" s="284"/>
      <c r="P1216" s="284"/>
      <c r="Q1216" s="284"/>
      <c r="R1216" s="284"/>
      <c r="S1216" s="284"/>
      <c r="T1216" s="285"/>
      <c r="U1216" s="15"/>
      <c r="V1216" s="15"/>
      <c r="W1216" s="15"/>
      <c r="X1216" s="15"/>
      <c r="Y1216" s="15"/>
      <c r="Z1216" s="15"/>
      <c r="AA1216" s="15"/>
      <c r="AB1216" s="15"/>
      <c r="AC1216" s="15"/>
      <c r="AD1216" s="15"/>
      <c r="AE1216" s="15"/>
      <c r="AT1216" s="286" t="s">
        <v>169</v>
      </c>
      <c r="AU1216" s="286" t="s">
        <v>137</v>
      </c>
      <c r="AV1216" s="15" t="s">
        <v>167</v>
      </c>
      <c r="AW1216" s="15" t="s">
        <v>30</v>
      </c>
      <c r="AX1216" s="15" t="s">
        <v>82</v>
      </c>
      <c r="AY1216" s="286" t="s">
        <v>159</v>
      </c>
    </row>
    <row r="1217" s="2" customFormat="1" ht="21.75" customHeight="1">
      <c r="A1217" s="40"/>
      <c r="B1217" s="41"/>
      <c r="C1217" s="241" t="s">
        <v>1434</v>
      </c>
      <c r="D1217" s="241" t="s">
        <v>163</v>
      </c>
      <c r="E1217" s="242" t="s">
        <v>1435</v>
      </c>
      <c r="F1217" s="243" t="s">
        <v>1436</v>
      </c>
      <c r="G1217" s="244" t="s">
        <v>396</v>
      </c>
      <c r="H1217" s="245">
        <v>0.075999999999999998</v>
      </c>
      <c r="I1217" s="246"/>
      <c r="J1217" s="247">
        <f>ROUND(I1217*H1217,2)</f>
        <v>0</v>
      </c>
      <c r="K1217" s="248"/>
      <c r="L1217" s="43"/>
      <c r="M1217" s="249" t="s">
        <v>1</v>
      </c>
      <c r="N1217" s="250" t="s">
        <v>41</v>
      </c>
      <c r="O1217" s="93"/>
      <c r="P1217" s="251">
        <f>O1217*H1217</f>
        <v>0</v>
      </c>
      <c r="Q1217" s="251">
        <v>0</v>
      </c>
      <c r="R1217" s="251">
        <f>Q1217*H1217</f>
        <v>0</v>
      </c>
      <c r="S1217" s="251">
        <v>0</v>
      </c>
      <c r="T1217" s="252">
        <f>S1217*H1217</f>
        <v>0</v>
      </c>
      <c r="U1217" s="40"/>
      <c r="V1217" s="40"/>
      <c r="W1217" s="40"/>
      <c r="X1217" s="40"/>
      <c r="Y1217" s="40"/>
      <c r="Z1217" s="40"/>
      <c r="AA1217" s="40"/>
      <c r="AB1217" s="40"/>
      <c r="AC1217" s="40"/>
      <c r="AD1217" s="40"/>
      <c r="AE1217" s="40"/>
      <c r="AR1217" s="253" t="s">
        <v>324</v>
      </c>
      <c r="AT1217" s="253" t="s">
        <v>163</v>
      </c>
      <c r="AU1217" s="253" t="s">
        <v>137</v>
      </c>
      <c r="AY1217" s="17" t="s">
        <v>159</v>
      </c>
      <c r="BE1217" s="141">
        <f>IF(N1217="základní",J1217,0)</f>
        <v>0</v>
      </c>
      <c r="BF1217" s="141">
        <f>IF(N1217="snížená",J1217,0)</f>
        <v>0</v>
      </c>
      <c r="BG1217" s="141">
        <f>IF(N1217="zákl. přenesená",J1217,0)</f>
        <v>0</v>
      </c>
      <c r="BH1217" s="141">
        <f>IF(N1217="sníž. přenesená",J1217,0)</f>
        <v>0</v>
      </c>
      <c r="BI1217" s="141">
        <f>IF(N1217="nulová",J1217,0)</f>
        <v>0</v>
      </c>
      <c r="BJ1217" s="17" t="s">
        <v>137</v>
      </c>
      <c r="BK1217" s="141">
        <f>ROUND(I1217*H1217,2)</f>
        <v>0</v>
      </c>
      <c r="BL1217" s="17" t="s">
        <v>324</v>
      </c>
      <c r="BM1217" s="253" t="s">
        <v>1437</v>
      </c>
    </row>
    <row r="1218" s="2" customFormat="1" ht="21.75" customHeight="1">
      <c r="A1218" s="40"/>
      <c r="B1218" s="41"/>
      <c r="C1218" s="241" t="s">
        <v>1438</v>
      </c>
      <c r="D1218" s="241" t="s">
        <v>163</v>
      </c>
      <c r="E1218" s="242" t="s">
        <v>1439</v>
      </c>
      <c r="F1218" s="243" t="s">
        <v>1440</v>
      </c>
      <c r="G1218" s="244" t="s">
        <v>396</v>
      </c>
      <c r="H1218" s="245">
        <v>0.075999999999999998</v>
      </c>
      <c r="I1218" s="246"/>
      <c r="J1218" s="247">
        <f>ROUND(I1218*H1218,2)</f>
        <v>0</v>
      </c>
      <c r="K1218" s="248"/>
      <c r="L1218" s="43"/>
      <c r="M1218" s="249" t="s">
        <v>1</v>
      </c>
      <c r="N1218" s="250" t="s">
        <v>41</v>
      </c>
      <c r="O1218" s="93"/>
      <c r="P1218" s="251">
        <f>O1218*H1218</f>
        <v>0</v>
      </c>
      <c r="Q1218" s="251">
        <v>0</v>
      </c>
      <c r="R1218" s="251">
        <f>Q1218*H1218</f>
        <v>0</v>
      </c>
      <c r="S1218" s="251">
        <v>0</v>
      </c>
      <c r="T1218" s="252">
        <f>S1218*H1218</f>
        <v>0</v>
      </c>
      <c r="U1218" s="40"/>
      <c r="V1218" s="40"/>
      <c r="W1218" s="40"/>
      <c r="X1218" s="40"/>
      <c r="Y1218" s="40"/>
      <c r="Z1218" s="40"/>
      <c r="AA1218" s="40"/>
      <c r="AB1218" s="40"/>
      <c r="AC1218" s="40"/>
      <c r="AD1218" s="40"/>
      <c r="AE1218" s="40"/>
      <c r="AR1218" s="253" t="s">
        <v>324</v>
      </c>
      <c r="AT1218" s="253" t="s">
        <v>163</v>
      </c>
      <c r="AU1218" s="253" t="s">
        <v>137</v>
      </c>
      <c r="AY1218" s="17" t="s">
        <v>159</v>
      </c>
      <c r="BE1218" s="141">
        <f>IF(N1218="základní",J1218,0)</f>
        <v>0</v>
      </c>
      <c r="BF1218" s="141">
        <f>IF(N1218="snížená",J1218,0)</f>
        <v>0</v>
      </c>
      <c r="BG1218" s="141">
        <f>IF(N1218="zákl. přenesená",J1218,0)</f>
        <v>0</v>
      </c>
      <c r="BH1218" s="141">
        <f>IF(N1218="sníž. přenesená",J1218,0)</f>
        <v>0</v>
      </c>
      <c r="BI1218" s="141">
        <f>IF(N1218="nulová",J1218,0)</f>
        <v>0</v>
      </c>
      <c r="BJ1218" s="17" t="s">
        <v>137</v>
      </c>
      <c r="BK1218" s="141">
        <f>ROUND(I1218*H1218,2)</f>
        <v>0</v>
      </c>
      <c r="BL1218" s="17" t="s">
        <v>324</v>
      </c>
      <c r="BM1218" s="253" t="s">
        <v>1441</v>
      </c>
    </row>
    <row r="1219" s="2" customFormat="1" ht="21.75" customHeight="1">
      <c r="A1219" s="40"/>
      <c r="B1219" s="41"/>
      <c r="C1219" s="241" t="s">
        <v>1442</v>
      </c>
      <c r="D1219" s="241" t="s">
        <v>163</v>
      </c>
      <c r="E1219" s="242" t="s">
        <v>1443</v>
      </c>
      <c r="F1219" s="243" t="s">
        <v>1444</v>
      </c>
      <c r="G1219" s="244" t="s">
        <v>396</v>
      </c>
      <c r="H1219" s="245">
        <v>0.075999999999999998</v>
      </c>
      <c r="I1219" s="246"/>
      <c r="J1219" s="247">
        <f>ROUND(I1219*H1219,2)</f>
        <v>0</v>
      </c>
      <c r="K1219" s="248"/>
      <c r="L1219" s="43"/>
      <c r="M1219" s="249" t="s">
        <v>1</v>
      </c>
      <c r="N1219" s="250" t="s">
        <v>41</v>
      </c>
      <c r="O1219" s="93"/>
      <c r="P1219" s="251">
        <f>O1219*H1219</f>
        <v>0</v>
      </c>
      <c r="Q1219" s="251">
        <v>0</v>
      </c>
      <c r="R1219" s="251">
        <f>Q1219*H1219</f>
        <v>0</v>
      </c>
      <c r="S1219" s="251">
        <v>0</v>
      </c>
      <c r="T1219" s="252">
        <f>S1219*H1219</f>
        <v>0</v>
      </c>
      <c r="U1219" s="40"/>
      <c r="V1219" s="40"/>
      <c r="W1219" s="40"/>
      <c r="X1219" s="40"/>
      <c r="Y1219" s="40"/>
      <c r="Z1219" s="40"/>
      <c r="AA1219" s="40"/>
      <c r="AB1219" s="40"/>
      <c r="AC1219" s="40"/>
      <c r="AD1219" s="40"/>
      <c r="AE1219" s="40"/>
      <c r="AR1219" s="253" t="s">
        <v>324</v>
      </c>
      <c r="AT1219" s="253" t="s">
        <v>163</v>
      </c>
      <c r="AU1219" s="253" t="s">
        <v>137</v>
      </c>
      <c r="AY1219" s="17" t="s">
        <v>159</v>
      </c>
      <c r="BE1219" s="141">
        <f>IF(N1219="základní",J1219,0)</f>
        <v>0</v>
      </c>
      <c r="BF1219" s="141">
        <f>IF(N1219="snížená",J1219,0)</f>
        <v>0</v>
      </c>
      <c r="BG1219" s="141">
        <f>IF(N1219="zákl. přenesená",J1219,0)</f>
        <v>0</v>
      </c>
      <c r="BH1219" s="141">
        <f>IF(N1219="sníž. přenesená",J1219,0)</f>
        <v>0</v>
      </c>
      <c r="BI1219" s="141">
        <f>IF(N1219="nulová",J1219,0)</f>
        <v>0</v>
      </c>
      <c r="BJ1219" s="17" t="s">
        <v>137</v>
      </c>
      <c r="BK1219" s="141">
        <f>ROUND(I1219*H1219,2)</f>
        <v>0</v>
      </c>
      <c r="BL1219" s="17" t="s">
        <v>324</v>
      </c>
      <c r="BM1219" s="253" t="s">
        <v>1445</v>
      </c>
    </row>
    <row r="1220" s="12" customFormat="1" ht="22.8" customHeight="1">
      <c r="A1220" s="12"/>
      <c r="B1220" s="225"/>
      <c r="C1220" s="226"/>
      <c r="D1220" s="227" t="s">
        <v>74</v>
      </c>
      <c r="E1220" s="239" t="s">
        <v>1446</v>
      </c>
      <c r="F1220" s="239" t="s">
        <v>1447</v>
      </c>
      <c r="G1220" s="226"/>
      <c r="H1220" s="226"/>
      <c r="I1220" s="229"/>
      <c r="J1220" s="240">
        <f>BK1220</f>
        <v>0</v>
      </c>
      <c r="K1220" s="226"/>
      <c r="L1220" s="231"/>
      <c r="M1220" s="232"/>
      <c r="N1220" s="233"/>
      <c r="O1220" s="233"/>
      <c r="P1220" s="234">
        <f>SUM(P1221:P1285)</f>
        <v>0</v>
      </c>
      <c r="Q1220" s="233"/>
      <c r="R1220" s="234">
        <f>SUM(R1221:R1285)</f>
        <v>0.13129385999999998</v>
      </c>
      <c r="S1220" s="233"/>
      <c r="T1220" s="235">
        <f>SUM(T1221:T1285)</f>
        <v>0.043448200000000006</v>
      </c>
      <c r="U1220" s="12"/>
      <c r="V1220" s="12"/>
      <c r="W1220" s="12"/>
      <c r="X1220" s="12"/>
      <c r="Y1220" s="12"/>
      <c r="Z1220" s="12"/>
      <c r="AA1220" s="12"/>
      <c r="AB1220" s="12"/>
      <c r="AC1220" s="12"/>
      <c r="AD1220" s="12"/>
      <c r="AE1220" s="12"/>
      <c r="AR1220" s="236" t="s">
        <v>137</v>
      </c>
      <c r="AT1220" s="237" t="s">
        <v>74</v>
      </c>
      <c r="AU1220" s="237" t="s">
        <v>82</v>
      </c>
      <c r="AY1220" s="236" t="s">
        <v>159</v>
      </c>
      <c r="BK1220" s="238">
        <f>SUM(BK1221:BK1285)</f>
        <v>0</v>
      </c>
    </row>
    <row r="1221" s="2" customFormat="1" ht="21.75" customHeight="1">
      <c r="A1221" s="40"/>
      <c r="B1221" s="41"/>
      <c r="C1221" s="241" t="s">
        <v>1448</v>
      </c>
      <c r="D1221" s="241" t="s">
        <v>163</v>
      </c>
      <c r="E1221" s="242" t="s">
        <v>1449</v>
      </c>
      <c r="F1221" s="243" t="s">
        <v>1450</v>
      </c>
      <c r="G1221" s="244" t="s">
        <v>166</v>
      </c>
      <c r="H1221" s="245">
        <v>15.180999999999999</v>
      </c>
      <c r="I1221" s="246"/>
      <c r="J1221" s="247">
        <f>ROUND(I1221*H1221,2)</f>
        <v>0</v>
      </c>
      <c r="K1221" s="248"/>
      <c r="L1221" s="43"/>
      <c r="M1221" s="249" t="s">
        <v>1</v>
      </c>
      <c r="N1221" s="250" t="s">
        <v>41</v>
      </c>
      <c r="O1221" s="93"/>
      <c r="P1221" s="251">
        <f>O1221*H1221</f>
        <v>0</v>
      </c>
      <c r="Q1221" s="251">
        <v>0</v>
      </c>
      <c r="R1221" s="251">
        <f>Q1221*H1221</f>
        <v>0</v>
      </c>
      <c r="S1221" s="251">
        <v>0</v>
      </c>
      <c r="T1221" s="252">
        <f>S1221*H1221</f>
        <v>0</v>
      </c>
      <c r="U1221" s="40"/>
      <c r="V1221" s="40"/>
      <c r="W1221" s="40"/>
      <c r="X1221" s="40"/>
      <c r="Y1221" s="40"/>
      <c r="Z1221" s="40"/>
      <c r="AA1221" s="40"/>
      <c r="AB1221" s="40"/>
      <c r="AC1221" s="40"/>
      <c r="AD1221" s="40"/>
      <c r="AE1221" s="40"/>
      <c r="AR1221" s="253" t="s">
        <v>324</v>
      </c>
      <c r="AT1221" s="253" t="s">
        <v>163</v>
      </c>
      <c r="AU1221" s="253" t="s">
        <v>137</v>
      </c>
      <c r="AY1221" s="17" t="s">
        <v>159</v>
      </c>
      <c r="BE1221" s="141">
        <f>IF(N1221="základní",J1221,0)</f>
        <v>0</v>
      </c>
      <c r="BF1221" s="141">
        <f>IF(N1221="snížená",J1221,0)</f>
        <v>0</v>
      </c>
      <c r="BG1221" s="141">
        <f>IF(N1221="zákl. přenesená",J1221,0)</f>
        <v>0</v>
      </c>
      <c r="BH1221" s="141">
        <f>IF(N1221="sníž. přenesená",J1221,0)</f>
        <v>0</v>
      </c>
      <c r="BI1221" s="141">
        <f>IF(N1221="nulová",J1221,0)</f>
        <v>0</v>
      </c>
      <c r="BJ1221" s="17" t="s">
        <v>137</v>
      </c>
      <c r="BK1221" s="141">
        <f>ROUND(I1221*H1221,2)</f>
        <v>0</v>
      </c>
      <c r="BL1221" s="17" t="s">
        <v>324</v>
      </c>
      <c r="BM1221" s="253" t="s">
        <v>1451</v>
      </c>
    </row>
    <row r="1222" s="13" customFormat="1">
      <c r="A1222" s="13"/>
      <c r="B1222" s="254"/>
      <c r="C1222" s="255"/>
      <c r="D1222" s="256" t="s">
        <v>169</v>
      </c>
      <c r="E1222" s="257" t="s">
        <v>1</v>
      </c>
      <c r="F1222" s="258" t="s">
        <v>201</v>
      </c>
      <c r="G1222" s="255"/>
      <c r="H1222" s="257" t="s">
        <v>1</v>
      </c>
      <c r="I1222" s="259"/>
      <c r="J1222" s="255"/>
      <c r="K1222" s="255"/>
      <c r="L1222" s="260"/>
      <c r="M1222" s="261"/>
      <c r="N1222" s="262"/>
      <c r="O1222" s="262"/>
      <c r="P1222" s="262"/>
      <c r="Q1222" s="262"/>
      <c r="R1222" s="262"/>
      <c r="S1222" s="262"/>
      <c r="T1222" s="263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64" t="s">
        <v>169</v>
      </c>
      <c r="AU1222" s="264" t="s">
        <v>137</v>
      </c>
      <c r="AV1222" s="13" t="s">
        <v>82</v>
      </c>
      <c r="AW1222" s="13" t="s">
        <v>30</v>
      </c>
      <c r="AX1222" s="13" t="s">
        <v>75</v>
      </c>
      <c r="AY1222" s="264" t="s">
        <v>159</v>
      </c>
    </row>
    <row r="1223" s="14" customFormat="1">
      <c r="A1223" s="14"/>
      <c r="B1223" s="265"/>
      <c r="C1223" s="266"/>
      <c r="D1223" s="256" t="s">
        <v>169</v>
      </c>
      <c r="E1223" s="267" t="s">
        <v>1</v>
      </c>
      <c r="F1223" s="268" t="s">
        <v>1452</v>
      </c>
      <c r="G1223" s="266"/>
      <c r="H1223" s="269">
        <v>15.180999999999999</v>
      </c>
      <c r="I1223" s="270"/>
      <c r="J1223" s="266"/>
      <c r="K1223" s="266"/>
      <c r="L1223" s="271"/>
      <c r="M1223" s="272"/>
      <c r="N1223" s="273"/>
      <c r="O1223" s="273"/>
      <c r="P1223" s="273"/>
      <c r="Q1223" s="273"/>
      <c r="R1223" s="273"/>
      <c r="S1223" s="273"/>
      <c r="T1223" s="274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75" t="s">
        <v>169</v>
      </c>
      <c r="AU1223" s="275" t="s">
        <v>137</v>
      </c>
      <c r="AV1223" s="14" t="s">
        <v>137</v>
      </c>
      <c r="AW1223" s="14" t="s">
        <v>30</v>
      </c>
      <c r="AX1223" s="14" t="s">
        <v>75</v>
      </c>
      <c r="AY1223" s="275" t="s">
        <v>159</v>
      </c>
    </row>
    <row r="1224" s="15" customFormat="1">
      <c r="A1224" s="15"/>
      <c r="B1224" s="276"/>
      <c r="C1224" s="277"/>
      <c r="D1224" s="256" t="s">
        <v>169</v>
      </c>
      <c r="E1224" s="278" t="s">
        <v>1</v>
      </c>
      <c r="F1224" s="279" t="s">
        <v>187</v>
      </c>
      <c r="G1224" s="277"/>
      <c r="H1224" s="280">
        <v>15.180999999999999</v>
      </c>
      <c r="I1224" s="281"/>
      <c r="J1224" s="277"/>
      <c r="K1224" s="277"/>
      <c r="L1224" s="282"/>
      <c r="M1224" s="283"/>
      <c r="N1224" s="284"/>
      <c r="O1224" s="284"/>
      <c r="P1224" s="284"/>
      <c r="Q1224" s="284"/>
      <c r="R1224" s="284"/>
      <c r="S1224" s="284"/>
      <c r="T1224" s="285"/>
      <c r="U1224" s="15"/>
      <c r="V1224" s="15"/>
      <c r="W1224" s="15"/>
      <c r="X1224" s="15"/>
      <c r="Y1224" s="15"/>
      <c r="Z1224" s="15"/>
      <c r="AA1224" s="15"/>
      <c r="AB1224" s="15"/>
      <c r="AC1224" s="15"/>
      <c r="AD1224" s="15"/>
      <c r="AE1224" s="15"/>
      <c r="AT1224" s="286" t="s">
        <v>169</v>
      </c>
      <c r="AU1224" s="286" t="s">
        <v>137</v>
      </c>
      <c r="AV1224" s="15" t="s">
        <v>167</v>
      </c>
      <c r="AW1224" s="15" t="s">
        <v>30</v>
      </c>
      <c r="AX1224" s="15" t="s">
        <v>82</v>
      </c>
      <c r="AY1224" s="286" t="s">
        <v>159</v>
      </c>
    </row>
    <row r="1225" s="2" customFormat="1" ht="16.5" customHeight="1">
      <c r="A1225" s="40"/>
      <c r="B1225" s="41"/>
      <c r="C1225" s="241" t="s">
        <v>1453</v>
      </c>
      <c r="D1225" s="241" t="s">
        <v>163</v>
      </c>
      <c r="E1225" s="242" t="s">
        <v>1454</v>
      </c>
      <c r="F1225" s="243" t="s">
        <v>1455</v>
      </c>
      <c r="G1225" s="244" t="s">
        <v>166</v>
      </c>
      <c r="H1225" s="245">
        <v>31.07</v>
      </c>
      <c r="I1225" s="246"/>
      <c r="J1225" s="247">
        <f>ROUND(I1225*H1225,2)</f>
        <v>0</v>
      </c>
      <c r="K1225" s="248"/>
      <c r="L1225" s="43"/>
      <c r="M1225" s="249" t="s">
        <v>1</v>
      </c>
      <c r="N1225" s="250" t="s">
        <v>41</v>
      </c>
      <c r="O1225" s="93"/>
      <c r="P1225" s="251">
        <f>O1225*H1225</f>
        <v>0</v>
      </c>
      <c r="Q1225" s="251">
        <v>0</v>
      </c>
      <c r="R1225" s="251">
        <f>Q1225*H1225</f>
        <v>0</v>
      </c>
      <c r="S1225" s="251">
        <v>0</v>
      </c>
      <c r="T1225" s="252">
        <f>S1225*H1225</f>
        <v>0</v>
      </c>
      <c r="U1225" s="40"/>
      <c r="V1225" s="40"/>
      <c r="W1225" s="40"/>
      <c r="X1225" s="40"/>
      <c r="Y1225" s="40"/>
      <c r="Z1225" s="40"/>
      <c r="AA1225" s="40"/>
      <c r="AB1225" s="40"/>
      <c r="AC1225" s="40"/>
      <c r="AD1225" s="40"/>
      <c r="AE1225" s="40"/>
      <c r="AR1225" s="253" t="s">
        <v>324</v>
      </c>
      <c r="AT1225" s="253" t="s">
        <v>163</v>
      </c>
      <c r="AU1225" s="253" t="s">
        <v>137</v>
      </c>
      <c r="AY1225" s="17" t="s">
        <v>159</v>
      </c>
      <c r="BE1225" s="141">
        <f>IF(N1225="základní",J1225,0)</f>
        <v>0</v>
      </c>
      <c r="BF1225" s="141">
        <f>IF(N1225="snížená",J1225,0)</f>
        <v>0</v>
      </c>
      <c r="BG1225" s="141">
        <f>IF(N1225="zákl. přenesená",J1225,0)</f>
        <v>0</v>
      </c>
      <c r="BH1225" s="141">
        <f>IF(N1225="sníž. přenesená",J1225,0)</f>
        <v>0</v>
      </c>
      <c r="BI1225" s="141">
        <f>IF(N1225="nulová",J1225,0)</f>
        <v>0</v>
      </c>
      <c r="BJ1225" s="17" t="s">
        <v>137</v>
      </c>
      <c r="BK1225" s="141">
        <f>ROUND(I1225*H1225,2)</f>
        <v>0</v>
      </c>
      <c r="BL1225" s="17" t="s">
        <v>324</v>
      </c>
      <c r="BM1225" s="253" t="s">
        <v>1456</v>
      </c>
    </row>
    <row r="1226" s="13" customFormat="1">
      <c r="A1226" s="13"/>
      <c r="B1226" s="254"/>
      <c r="C1226" s="255"/>
      <c r="D1226" s="256" t="s">
        <v>169</v>
      </c>
      <c r="E1226" s="257" t="s">
        <v>1</v>
      </c>
      <c r="F1226" s="258" t="s">
        <v>1457</v>
      </c>
      <c r="G1226" s="255"/>
      <c r="H1226" s="257" t="s">
        <v>1</v>
      </c>
      <c r="I1226" s="259"/>
      <c r="J1226" s="255"/>
      <c r="K1226" s="255"/>
      <c r="L1226" s="260"/>
      <c r="M1226" s="261"/>
      <c r="N1226" s="262"/>
      <c r="O1226" s="262"/>
      <c r="P1226" s="262"/>
      <c r="Q1226" s="262"/>
      <c r="R1226" s="262"/>
      <c r="S1226" s="262"/>
      <c r="T1226" s="263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64" t="s">
        <v>169</v>
      </c>
      <c r="AU1226" s="264" t="s">
        <v>137</v>
      </c>
      <c r="AV1226" s="13" t="s">
        <v>82</v>
      </c>
      <c r="AW1226" s="13" t="s">
        <v>30</v>
      </c>
      <c r="AX1226" s="13" t="s">
        <v>75</v>
      </c>
      <c r="AY1226" s="264" t="s">
        <v>159</v>
      </c>
    </row>
    <row r="1227" s="13" customFormat="1">
      <c r="A1227" s="13"/>
      <c r="B1227" s="254"/>
      <c r="C1227" s="255"/>
      <c r="D1227" s="256" t="s">
        <v>169</v>
      </c>
      <c r="E1227" s="257" t="s">
        <v>1</v>
      </c>
      <c r="F1227" s="258" t="s">
        <v>1458</v>
      </c>
      <c r="G1227" s="255"/>
      <c r="H1227" s="257" t="s">
        <v>1</v>
      </c>
      <c r="I1227" s="259"/>
      <c r="J1227" s="255"/>
      <c r="K1227" s="255"/>
      <c r="L1227" s="260"/>
      <c r="M1227" s="261"/>
      <c r="N1227" s="262"/>
      <c r="O1227" s="262"/>
      <c r="P1227" s="262"/>
      <c r="Q1227" s="262"/>
      <c r="R1227" s="262"/>
      <c r="S1227" s="262"/>
      <c r="T1227" s="263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64" t="s">
        <v>169</v>
      </c>
      <c r="AU1227" s="264" t="s">
        <v>137</v>
      </c>
      <c r="AV1227" s="13" t="s">
        <v>82</v>
      </c>
      <c r="AW1227" s="13" t="s">
        <v>30</v>
      </c>
      <c r="AX1227" s="13" t="s">
        <v>75</v>
      </c>
      <c r="AY1227" s="264" t="s">
        <v>159</v>
      </c>
    </row>
    <row r="1228" s="14" customFormat="1">
      <c r="A1228" s="14"/>
      <c r="B1228" s="265"/>
      <c r="C1228" s="266"/>
      <c r="D1228" s="256" t="s">
        <v>169</v>
      </c>
      <c r="E1228" s="267" t="s">
        <v>1</v>
      </c>
      <c r="F1228" s="268" t="s">
        <v>1452</v>
      </c>
      <c r="G1228" s="266"/>
      <c r="H1228" s="269">
        <v>15.180999999999999</v>
      </c>
      <c r="I1228" s="270"/>
      <c r="J1228" s="266"/>
      <c r="K1228" s="266"/>
      <c r="L1228" s="271"/>
      <c r="M1228" s="272"/>
      <c r="N1228" s="273"/>
      <c r="O1228" s="273"/>
      <c r="P1228" s="273"/>
      <c r="Q1228" s="273"/>
      <c r="R1228" s="273"/>
      <c r="S1228" s="273"/>
      <c r="T1228" s="274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75" t="s">
        <v>169</v>
      </c>
      <c r="AU1228" s="275" t="s">
        <v>137</v>
      </c>
      <c r="AV1228" s="14" t="s">
        <v>137</v>
      </c>
      <c r="AW1228" s="14" t="s">
        <v>30</v>
      </c>
      <c r="AX1228" s="14" t="s">
        <v>75</v>
      </c>
      <c r="AY1228" s="275" t="s">
        <v>159</v>
      </c>
    </row>
    <row r="1229" s="14" customFormat="1">
      <c r="A1229" s="14"/>
      <c r="B1229" s="265"/>
      <c r="C1229" s="266"/>
      <c r="D1229" s="256" t="s">
        <v>169</v>
      </c>
      <c r="E1229" s="267" t="s">
        <v>1</v>
      </c>
      <c r="F1229" s="268" t="s">
        <v>1459</v>
      </c>
      <c r="G1229" s="266"/>
      <c r="H1229" s="269">
        <v>0.35399999999999998</v>
      </c>
      <c r="I1229" s="270"/>
      <c r="J1229" s="266"/>
      <c r="K1229" s="266"/>
      <c r="L1229" s="271"/>
      <c r="M1229" s="272"/>
      <c r="N1229" s="273"/>
      <c r="O1229" s="273"/>
      <c r="P1229" s="273"/>
      <c r="Q1229" s="273"/>
      <c r="R1229" s="273"/>
      <c r="S1229" s="273"/>
      <c r="T1229" s="274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75" t="s">
        <v>169</v>
      </c>
      <c r="AU1229" s="275" t="s">
        <v>137</v>
      </c>
      <c r="AV1229" s="14" t="s">
        <v>137</v>
      </c>
      <c r="AW1229" s="14" t="s">
        <v>30</v>
      </c>
      <c r="AX1229" s="14" t="s">
        <v>75</v>
      </c>
      <c r="AY1229" s="275" t="s">
        <v>159</v>
      </c>
    </row>
    <row r="1230" s="13" customFormat="1">
      <c r="A1230" s="13"/>
      <c r="B1230" s="254"/>
      <c r="C1230" s="255"/>
      <c r="D1230" s="256" t="s">
        <v>169</v>
      </c>
      <c r="E1230" s="257" t="s">
        <v>1</v>
      </c>
      <c r="F1230" s="258" t="s">
        <v>1460</v>
      </c>
      <c r="G1230" s="255"/>
      <c r="H1230" s="257" t="s">
        <v>1</v>
      </c>
      <c r="I1230" s="259"/>
      <c r="J1230" s="255"/>
      <c r="K1230" s="255"/>
      <c r="L1230" s="260"/>
      <c r="M1230" s="261"/>
      <c r="N1230" s="262"/>
      <c r="O1230" s="262"/>
      <c r="P1230" s="262"/>
      <c r="Q1230" s="262"/>
      <c r="R1230" s="262"/>
      <c r="S1230" s="262"/>
      <c r="T1230" s="263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64" t="s">
        <v>169</v>
      </c>
      <c r="AU1230" s="264" t="s">
        <v>137</v>
      </c>
      <c r="AV1230" s="13" t="s">
        <v>82</v>
      </c>
      <c r="AW1230" s="13" t="s">
        <v>30</v>
      </c>
      <c r="AX1230" s="13" t="s">
        <v>75</v>
      </c>
      <c r="AY1230" s="264" t="s">
        <v>159</v>
      </c>
    </row>
    <row r="1231" s="13" customFormat="1">
      <c r="A1231" s="13"/>
      <c r="B1231" s="254"/>
      <c r="C1231" s="255"/>
      <c r="D1231" s="256" t="s">
        <v>169</v>
      </c>
      <c r="E1231" s="257" t="s">
        <v>1</v>
      </c>
      <c r="F1231" s="258" t="s">
        <v>1458</v>
      </c>
      <c r="G1231" s="255"/>
      <c r="H1231" s="257" t="s">
        <v>1</v>
      </c>
      <c r="I1231" s="259"/>
      <c r="J1231" s="255"/>
      <c r="K1231" s="255"/>
      <c r="L1231" s="260"/>
      <c r="M1231" s="261"/>
      <c r="N1231" s="262"/>
      <c r="O1231" s="262"/>
      <c r="P1231" s="262"/>
      <c r="Q1231" s="262"/>
      <c r="R1231" s="262"/>
      <c r="S1231" s="262"/>
      <c r="T1231" s="263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64" t="s">
        <v>169</v>
      </c>
      <c r="AU1231" s="264" t="s">
        <v>137</v>
      </c>
      <c r="AV1231" s="13" t="s">
        <v>82</v>
      </c>
      <c r="AW1231" s="13" t="s">
        <v>30</v>
      </c>
      <c r="AX1231" s="13" t="s">
        <v>75</v>
      </c>
      <c r="AY1231" s="264" t="s">
        <v>159</v>
      </c>
    </row>
    <row r="1232" s="14" customFormat="1">
      <c r="A1232" s="14"/>
      <c r="B1232" s="265"/>
      <c r="C1232" s="266"/>
      <c r="D1232" s="256" t="s">
        <v>169</v>
      </c>
      <c r="E1232" s="267" t="s">
        <v>1</v>
      </c>
      <c r="F1232" s="268" t="s">
        <v>1452</v>
      </c>
      <c r="G1232" s="266"/>
      <c r="H1232" s="269">
        <v>15.180999999999999</v>
      </c>
      <c r="I1232" s="270"/>
      <c r="J1232" s="266"/>
      <c r="K1232" s="266"/>
      <c r="L1232" s="271"/>
      <c r="M1232" s="272"/>
      <c r="N1232" s="273"/>
      <c r="O1232" s="273"/>
      <c r="P1232" s="273"/>
      <c r="Q1232" s="273"/>
      <c r="R1232" s="273"/>
      <c r="S1232" s="273"/>
      <c r="T1232" s="274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75" t="s">
        <v>169</v>
      </c>
      <c r="AU1232" s="275" t="s">
        <v>137</v>
      </c>
      <c r="AV1232" s="14" t="s">
        <v>137</v>
      </c>
      <c r="AW1232" s="14" t="s">
        <v>30</v>
      </c>
      <c r="AX1232" s="14" t="s">
        <v>75</v>
      </c>
      <c r="AY1232" s="275" t="s">
        <v>159</v>
      </c>
    </row>
    <row r="1233" s="14" customFormat="1">
      <c r="A1233" s="14"/>
      <c r="B1233" s="265"/>
      <c r="C1233" s="266"/>
      <c r="D1233" s="256" t="s">
        <v>169</v>
      </c>
      <c r="E1233" s="267" t="s">
        <v>1</v>
      </c>
      <c r="F1233" s="268" t="s">
        <v>1459</v>
      </c>
      <c r="G1233" s="266"/>
      <c r="H1233" s="269">
        <v>0.35399999999999998</v>
      </c>
      <c r="I1233" s="270"/>
      <c r="J1233" s="266"/>
      <c r="K1233" s="266"/>
      <c r="L1233" s="271"/>
      <c r="M1233" s="272"/>
      <c r="N1233" s="273"/>
      <c r="O1233" s="273"/>
      <c r="P1233" s="273"/>
      <c r="Q1233" s="273"/>
      <c r="R1233" s="273"/>
      <c r="S1233" s="273"/>
      <c r="T1233" s="274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75" t="s">
        <v>169</v>
      </c>
      <c r="AU1233" s="275" t="s">
        <v>137</v>
      </c>
      <c r="AV1233" s="14" t="s">
        <v>137</v>
      </c>
      <c r="AW1233" s="14" t="s">
        <v>30</v>
      </c>
      <c r="AX1233" s="14" t="s">
        <v>75</v>
      </c>
      <c r="AY1233" s="275" t="s">
        <v>159</v>
      </c>
    </row>
    <row r="1234" s="15" customFormat="1">
      <c r="A1234" s="15"/>
      <c r="B1234" s="276"/>
      <c r="C1234" s="277"/>
      <c r="D1234" s="256" t="s">
        <v>169</v>
      </c>
      <c r="E1234" s="278" t="s">
        <v>1</v>
      </c>
      <c r="F1234" s="279" t="s">
        <v>187</v>
      </c>
      <c r="G1234" s="277"/>
      <c r="H1234" s="280">
        <v>31.069999999999997</v>
      </c>
      <c r="I1234" s="281"/>
      <c r="J1234" s="277"/>
      <c r="K1234" s="277"/>
      <c r="L1234" s="282"/>
      <c r="M1234" s="283"/>
      <c r="N1234" s="284"/>
      <c r="O1234" s="284"/>
      <c r="P1234" s="284"/>
      <c r="Q1234" s="284"/>
      <c r="R1234" s="284"/>
      <c r="S1234" s="284"/>
      <c r="T1234" s="285"/>
      <c r="U1234" s="15"/>
      <c r="V1234" s="15"/>
      <c r="W1234" s="15"/>
      <c r="X1234" s="15"/>
      <c r="Y1234" s="15"/>
      <c r="Z1234" s="15"/>
      <c r="AA1234" s="15"/>
      <c r="AB1234" s="15"/>
      <c r="AC1234" s="15"/>
      <c r="AD1234" s="15"/>
      <c r="AE1234" s="15"/>
      <c r="AT1234" s="286" t="s">
        <v>169</v>
      </c>
      <c r="AU1234" s="286" t="s">
        <v>137</v>
      </c>
      <c r="AV1234" s="15" t="s">
        <v>167</v>
      </c>
      <c r="AW1234" s="15" t="s">
        <v>30</v>
      </c>
      <c r="AX1234" s="15" t="s">
        <v>82</v>
      </c>
      <c r="AY1234" s="286" t="s">
        <v>159</v>
      </c>
    </row>
    <row r="1235" s="2" customFormat="1" ht="21.75" customHeight="1">
      <c r="A1235" s="40"/>
      <c r="B1235" s="41"/>
      <c r="C1235" s="241" t="s">
        <v>1461</v>
      </c>
      <c r="D1235" s="241" t="s">
        <v>163</v>
      </c>
      <c r="E1235" s="242" t="s">
        <v>1462</v>
      </c>
      <c r="F1235" s="243" t="s">
        <v>1463</v>
      </c>
      <c r="G1235" s="244" t="s">
        <v>166</v>
      </c>
      <c r="H1235" s="245">
        <v>15.535</v>
      </c>
      <c r="I1235" s="246"/>
      <c r="J1235" s="247">
        <f>ROUND(I1235*H1235,2)</f>
        <v>0</v>
      </c>
      <c r="K1235" s="248"/>
      <c r="L1235" s="43"/>
      <c r="M1235" s="249" t="s">
        <v>1</v>
      </c>
      <c r="N1235" s="250" t="s">
        <v>41</v>
      </c>
      <c r="O1235" s="93"/>
      <c r="P1235" s="251">
        <f>O1235*H1235</f>
        <v>0</v>
      </c>
      <c r="Q1235" s="251">
        <v>3.0000000000000001E-05</v>
      </c>
      <c r="R1235" s="251">
        <f>Q1235*H1235</f>
        <v>0.00046605000000000003</v>
      </c>
      <c r="S1235" s="251">
        <v>0</v>
      </c>
      <c r="T1235" s="252">
        <f>S1235*H1235</f>
        <v>0</v>
      </c>
      <c r="U1235" s="40"/>
      <c r="V1235" s="40"/>
      <c r="W1235" s="40"/>
      <c r="X1235" s="40"/>
      <c r="Y1235" s="40"/>
      <c r="Z1235" s="40"/>
      <c r="AA1235" s="40"/>
      <c r="AB1235" s="40"/>
      <c r="AC1235" s="40"/>
      <c r="AD1235" s="40"/>
      <c r="AE1235" s="40"/>
      <c r="AR1235" s="253" t="s">
        <v>324</v>
      </c>
      <c r="AT1235" s="253" t="s">
        <v>163</v>
      </c>
      <c r="AU1235" s="253" t="s">
        <v>137</v>
      </c>
      <c r="AY1235" s="17" t="s">
        <v>159</v>
      </c>
      <c r="BE1235" s="141">
        <f>IF(N1235="základní",J1235,0)</f>
        <v>0</v>
      </c>
      <c r="BF1235" s="141">
        <f>IF(N1235="snížená",J1235,0)</f>
        <v>0</v>
      </c>
      <c r="BG1235" s="141">
        <f>IF(N1235="zákl. přenesená",J1235,0)</f>
        <v>0</v>
      </c>
      <c r="BH1235" s="141">
        <f>IF(N1235="sníž. přenesená",J1235,0)</f>
        <v>0</v>
      </c>
      <c r="BI1235" s="141">
        <f>IF(N1235="nulová",J1235,0)</f>
        <v>0</v>
      </c>
      <c r="BJ1235" s="17" t="s">
        <v>137</v>
      </c>
      <c r="BK1235" s="141">
        <f>ROUND(I1235*H1235,2)</f>
        <v>0</v>
      </c>
      <c r="BL1235" s="17" t="s">
        <v>324</v>
      </c>
      <c r="BM1235" s="253" t="s">
        <v>1464</v>
      </c>
    </row>
    <row r="1236" s="13" customFormat="1">
      <c r="A1236" s="13"/>
      <c r="B1236" s="254"/>
      <c r="C1236" s="255"/>
      <c r="D1236" s="256" t="s">
        <v>169</v>
      </c>
      <c r="E1236" s="257" t="s">
        <v>1</v>
      </c>
      <c r="F1236" s="258" t="s">
        <v>1458</v>
      </c>
      <c r="G1236" s="255"/>
      <c r="H1236" s="257" t="s">
        <v>1</v>
      </c>
      <c r="I1236" s="259"/>
      <c r="J1236" s="255"/>
      <c r="K1236" s="255"/>
      <c r="L1236" s="260"/>
      <c r="M1236" s="261"/>
      <c r="N1236" s="262"/>
      <c r="O1236" s="262"/>
      <c r="P1236" s="262"/>
      <c r="Q1236" s="262"/>
      <c r="R1236" s="262"/>
      <c r="S1236" s="262"/>
      <c r="T1236" s="263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64" t="s">
        <v>169</v>
      </c>
      <c r="AU1236" s="264" t="s">
        <v>137</v>
      </c>
      <c r="AV1236" s="13" t="s">
        <v>82</v>
      </c>
      <c r="AW1236" s="13" t="s">
        <v>30</v>
      </c>
      <c r="AX1236" s="13" t="s">
        <v>75</v>
      </c>
      <c r="AY1236" s="264" t="s">
        <v>159</v>
      </c>
    </row>
    <row r="1237" s="14" customFormat="1">
      <c r="A1237" s="14"/>
      <c r="B1237" s="265"/>
      <c r="C1237" s="266"/>
      <c r="D1237" s="256" t="s">
        <v>169</v>
      </c>
      <c r="E1237" s="267" t="s">
        <v>1</v>
      </c>
      <c r="F1237" s="268" t="s">
        <v>1452</v>
      </c>
      <c r="G1237" s="266"/>
      <c r="H1237" s="269">
        <v>15.180999999999999</v>
      </c>
      <c r="I1237" s="270"/>
      <c r="J1237" s="266"/>
      <c r="K1237" s="266"/>
      <c r="L1237" s="271"/>
      <c r="M1237" s="272"/>
      <c r="N1237" s="273"/>
      <c r="O1237" s="273"/>
      <c r="P1237" s="273"/>
      <c r="Q1237" s="273"/>
      <c r="R1237" s="273"/>
      <c r="S1237" s="273"/>
      <c r="T1237" s="274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75" t="s">
        <v>169</v>
      </c>
      <c r="AU1237" s="275" t="s">
        <v>137</v>
      </c>
      <c r="AV1237" s="14" t="s">
        <v>137</v>
      </c>
      <c r="AW1237" s="14" t="s">
        <v>30</v>
      </c>
      <c r="AX1237" s="14" t="s">
        <v>75</v>
      </c>
      <c r="AY1237" s="275" t="s">
        <v>159</v>
      </c>
    </row>
    <row r="1238" s="14" customFormat="1">
      <c r="A1238" s="14"/>
      <c r="B1238" s="265"/>
      <c r="C1238" s="266"/>
      <c r="D1238" s="256" t="s">
        <v>169</v>
      </c>
      <c r="E1238" s="267" t="s">
        <v>1</v>
      </c>
      <c r="F1238" s="268" t="s">
        <v>1459</v>
      </c>
      <c r="G1238" s="266"/>
      <c r="H1238" s="269">
        <v>0.35399999999999998</v>
      </c>
      <c r="I1238" s="270"/>
      <c r="J1238" s="266"/>
      <c r="K1238" s="266"/>
      <c r="L1238" s="271"/>
      <c r="M1238" s="272"/>
      <c r="N1238" s="273"/>
      <c r="O1238" s="273"/>
      <c r="P1238" s="273"/>
      <c r="Q1238" s="273"/>
      <c r="R1238" s="273"/>
      <c r="S1238" s="273"/>
      <c r="T1238" s="274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75" t="s">
        <v>169</v>
      </c>
      <c r="AU1238" s="275" t="s">
        <v>137</v>
      </c>
      <c r="AV1238" s="14" t="s">
        <v>137</v>
      </c>
      <c r="AW1238" s="14" t="s">
        <v>30</v>
      </c>
      <c r="AX1238" s="14" t="s">
        <v>75</v>
      </c>
      <c r="AY1238" s="275" t="s">
        <v>159</v>
      </c>
    </row>
    <row r="1239" s="15" customFormat="1">
      <c r="A1239" s="15"/>
      <c r="B1239" s="276"/>
      <c r="C1239" s="277"/>
      <c r="D1239" s="256" t="s">
        <v>169</v>
      </c>
      <c r="E1239" s="278" t="s">
        <v>1</v>
      </c>
      <c r="F1239" s="279" t="s">
        <v>187</v>
      </c>
      <c r="G1239" s="277"/>
      <c r="H1239" s="280">
        <v>15.535</v>
      </c>
      <c r="I1239" s="281"/>
      <c r="J1239" s="277"/>
      <c r="K1239" s="277"/>
      <c r="L1239" s="282"/>
      <c r="M1239" s="283"/>
      <c r="N1239" s="284"/>
      <c r="O1239" s="284"/>
      <c r="P1239" s="284"/>
      <c r="Q1239" s="284"/>
      <c r="R1239" s="284"/>
      <c r="S1239" s="284"/>
      <c r="T1239" s="285"/>
      <c r="U1239" s="15"/>
      <c r="V1239" s="15"/>
      <c r="W1239" s="15"/>
      <c r="X1239" s="15"/>
      <c r="Y1239" s="15"/>
      <c r="Z1239" s="15"/>
      <c r="AA1239" s="15"/>
      <c r="AB1239" s="15"/>
      <c r="AC1239" s="15"/>
      <c r="AD1239" s="15"/>
      <c r="AE1239" s="15"/>
      <c r="AT1239" s="286" t="s">
        <v>169</v>
      </c>
      <c r="AU1239" s="286" t="s">
        <v>137</v>
      </c>
      <c r="AV1239" s="15" t="s">
        <v>167</v>
      </c>
      <c r="AW1239" s="15" t="s">
        <v>30</v>
      </c>
      <c r="AX1239" s="15" t="s">
        <v>82</v>
      </c>
      <c r="AY1239" s="286" t="s">
        <v>159</v>
      </c>
    </row>
    <row r="1240" s="2" customFormat="1" ht="21.75" customHeight="1">
      <c r="A1240" s="40"/>
      <c r="B1240" s="41"/>
      <c r="C1240" s="241" t="s">
        <v>1465</v>
      </c>
      <c r="D1240" s="241" t="s">
        <v>163</v>
      </c>
      <c r="E1240" s="242" t="s">
        <v>1466</v>
      </c>
      <c r="F1240" s="243" t="s">
        <v>1467</v>
      </c>
      <c r="G1240" s="244" t="s">
        <v>166</v>
      </c>
      <c r="H1240" s="245">
        <v>15.535</v>
      </c>
      <c r="I1240" s="246"/>
      <c r="J1240" s="247">
        <f>ROUND(I1240*H1240,2)</f>
        <v>0</v>
      </c>
      <c r="K1240" s="248"/>
      <c r="L1240" s="43"/>
      <c r="M1240" s="249" t="s">
        <v>1</v>
      </c>
      <c r="N1240" s="250" t="s">
        <v>41</v>
      </c>
      <c r="O1240" s="93"/>
      <c r="P1240" s="251">
        <f>O1240*H1240</f>
        <v>0</v>
      </c>
      <c r="Q1240" s="251">
        <v>0.0045500000000000002</v>
      </c>
      <c r="R1240" s="251">
        <f>Q1240*H1240</f>
        <v>0.070684250000000004</v>
      </c>
      <c r="S1240" s="251">
        <v>0</v>
      </c>
      <c r="T1240" s="252">
        <f>S1240*H1240</f>
        <v>0</v>
      </c>
      <c r="U1240" s="40"/>
      <c r="V1240" s="40"/>
      <c r="W1240" s="40"/>
      <c r="X1240" s="40"/>
      <c r="Y1240" s="40"/>
      <c r="Z1240" s="40"/>
      <c r="AA1240" s="40"/>
      <c r="AB1240" s="40"/>
      <c r="AC1240" s="40"/>
      <c r="AD1240" s="40"/>
      <c r="AE1240" s="40"/>
      <c r="AR1240" s="253" t="s">
        <v>324</v>
      </c>
      <c r="AT1240" s="253" t="s">
        <v>163</v>
      </c>
      <c r="AU1240" s="253" t="s">
        <v>137</v>
      </c>
      <c r="AY1240" s="17" t="s">
        <v>159</v>
      </c>
      <c r="BE1240" s="141">
        <f>IF(N1240="základní",J1240,0)</f>
        <v>0</v>
      </c>
      <c r="BF1240" s="141">
        <f>IF(N1240="snížená",J1240,0)</f>
        <v>0</v>
      </c>
      <c r="BG1240" s="141">
        <f>IF(N1240="zákl. přenesená",J1240,0)</f>
        <v>0</v>
      </c>
      <c r="BH1240" s="141">
        <f>IF(N1240="sníž. přenesená",J1240,0)</f>
        <v>0</v>
      </c>
      <c r="BI1240" s="141">
        <f>IF(N1240="nulová",J1240,0)</f>
        <v>0</v>
      </c>
      <c r="BJ1240" s="17" t="s">
        <v>137</v>
      </c>
      <c r="BK1240" s="141">
        <f>ROUND(I1240*H1240,2)</f>
        <v>0</v>
      </c>
      <c r="BL1240" s="17" t="s">
        <v>324</v>
      </c>
      <c r="BM1240" s="253" t="s">
        <v>1468</v>
      </c>
    </row>
    <row r="1241" s="13" customFormat="1">
      <c r="A1241" s="13"/>
      <c r="B1241" s="254"/>
      <c r="C1241" s="255"/>
      <c r="D1241" s="256" t="s">
        <v>169</v>
      </c>
      <c r="E1241" s="257" t="s">
        <v>1</v>
      </c>
      <c r="F1241" s="258" t="s">
        <v>1458</v>
      </c>
      <c r="G1241" s="255"/>
      <c r="H1241" s="257" t="s">
        <v>1</v>
      </c>
      <c r="I1241" s="259"/>
      <c r="J1241" s="255"/>
      <c r="K1241" s="255"/>
      <c r="L1241" s="260"/>
      <c r="M1241" s="261"/>
      <c r="N1241" s="262"/>
      <c r="O1241" s="262"/>
      <c r="P1241" s="262"/>
      <c r="Q1241" s="262"/>
      <c r="R1241" s="262"/>
      <c r="S1241" s="262"/>
      <c r="T1241" s="263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64" t="s">
        <v>169</v>
      </c>
      <c r="AU1241" s="264" t="s">
        <v>137</v>
      </c>
      <c r="AV1241" s="13" t="s">
        <v>82</v>
      </c>
      <c r="AW1241" s="13" t="s">
        <v>30</v>
      </c>
      <c r="AX1241" s="13" t="s">
        <v>75</v>
      </c>
      <c r="AY1241" s="264" t="s">
        <v>159</v>
      </c>
    </row>
    <row r="1242" s="14" customFormat="1">
      <c r="A1242" s="14"/>
      <c r="B1242" s="265"/>
      <c r="C1242" s="266"/>
      <c r="D1242" s="256" t="s">
        <v>169</v>
      </c>
      <c r="E1242" s="267" t="s">
        <v>1</v>
      </c>
      <c r="F1242" s="268" t="s">
        <v>1452</v>
      </c>
      <c r="G1242" s="266"/>
      <c r="H1242" s="269">
        <v>15.180999999999999</v>
      </c>
      <c r="I1242" s="270"/>
      <c r="J1242" s="266"/>
      <c r="K1242" s="266"/>
      <c r="L1242" s="271"/>
      <c r="M1242" s="272"/>
      <c r="N1242" s="273"/>
      <c r="O1242" s="273"/>
      <c r="P1242" s="273"/>
      <c r="Q1242" s="273"/>
      <c r="R1242" s="273"/>
      <c r="S1242" s="273"/>
      <c r="T1242" s="274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75" t="s">
        <v>169</v>
      </c>
      <c r="AU1242" s="275" t="s">
        <v>137</v>
      </c>
      <c r="AV1242" s="14" t="s">
        <v>137</v>
      </c>
      <c r="AW1242" s="14" t="s">
        <v>30</v>
      </c>
      <c r="AX1242" s="14" t="s">
        <v>75</v>
      </c>
      <c r="AY1242" s="275" t="s">
        <v>159</v>
      </c>
    </row>
    <row r="1243" s="14" customFormat="1">
      <c r="A1243" s="14"/>
      <c r="B1243" s="265"/>
      <c r="C1243" s="266"/>
      <c r="D1243" s="256" t="s">
        <v>169</v>
      </c>
      <c r="E1243" s="267" t="s">
        <v>1</v>
      </c>
      <c r="F1243" s="268" t="s">
        <v>1459</v>
      </c>
      <c r="G1243" s="266"/>
      <c r="H1243" s="269">
        <v>0.35399999999999998</v>
      </c>
      <c r="I1243" s="270"/>
      <c r="J1243" s="266"/>
      <c r="K1243" s="266"/>
      <c r="L1243" s="271"/>
      <c r="M1243" s="272"/>
      <c r="N1243" s="273"/>
      <c r="O1243" s="273"/>
      <c r="P1243" s="273"/>
      <c r="Q1243" s="273"/>
      <c r="R1243" s="273"/>
      <c r="S1243" s="273"/>
      <c r="T1243" s="274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75" t="s">
        <v>169</v>
      </c>
      <c r="AU1243" s="275" t="s">
        <v>137</v>
      </c>
      <c r="AV1243" s="14" t="s">
        <v>137</v>
      </c>
      <c r="AW1243" s="14" t="s">
        <v>30</v>
      </c>
      <c r="AX1243" s="14" t="s">
        <v>75</v>
      </c>
      <c r="AY1243" s="275" t="s">
        <v>159</v>
      </c>
    </row>
    <row r="1244" s="15" customFormat="1">
      <c r="A1244" s="15"/>
      <c r="B1244" s="276"/>
      <c r="C1244" s="277"/>
      <c r="D1244" s="256" t="s">
        <v>169</v>
      </c>
      <c r="E1244" s="278" t="s">
        <v>1</v>
      </c>
      <c r="F1244" s="279" t="s">
        <v>187</v>
      </c>
      <c r="G1244" s="277"/>
      <c r="H1244" s="280">
        <v>15.535</v>
      </c>
      <c r="I1244" s="281"/>
      <c r="J1244" s="277"/>
      <c r="K1244" s="277"/>
      <c r="L1244" s="282"/>
      <c r="M1244" s="283"/>
      <c r="N1244" s="284"/>
      <c r="O1244" s="284"/>
      <c r="P1244" s="284"/>
      <c r="Q1244" s="284"/>
      <c r="R1244" s="284"/>
      <c r="S1244" s="284"/>
      <c r="T1244" s="285"/>
      <c r="U1244" s="15"/>
      <c r="V1244" s="15"/>
      <c r="W1244" s="15"/>
      <c r="X1244" s="15"/>
      <c r="Y1244" s="15"/>
      <c r="Z1244" s="15"/>
      <c r="AA1244" s="15"/>
      <c r="AB1244" s="15"/>
      <c r="AC1244" s="15"/>
      <c r="AD1244" s="15"/>
      <c r="AE1244" s="15"/>
      <c r="AT1244" s="286" t="s">
        <v>169</v>
      </c>
      <c r="AU1244" s="286" t="s">
        <v>137</v>
      </c>
      <c r="AV1244" s="15" t="s">
        <v>167</v>
      </c>
      <c r="AW1244" s="15" t="s">
        <v>30</v>
      </c>
      <c r="AX1244" s="15" t="s">
        <v>82</v>
      </c>
      <c r="AY1244" s="286" t="s">
        <v>159</v>
      </c>
    </row>
    <row r="1245" s="2" customFormat="1" ht="21.75" customHeight="1">
      <c r="A1245" s="40"/>
      <c r="B1245" s="41"/>
      <c r="C1245" s="241" t="s">
        <v>1469</v>
      </c>
      <c r="D1245" s="241" t="s">
        <v>163</v>
      </c>
      <c r="E1245" s="242" t="s">
        <v>1470</v>
      </c>
      <c r="F1245" s="243" t="s">
        <v>1471</v>
      </c>
      <c r="G1245" s="244" t="s">
        <v>166</v>
      </c>
      <c r="H1245" s="245">
        <v>15.535</v>
      </c>
      <c r="I1245" s="246"/>
      <c r="J1245" s="247">
        <f>ROUND(I1245*H1245,2)</f>
        <v>0</v>
      </c>
      <c r="K1245" s="248"/>
      <c r="L1245" s="43"/>
      <c r="M1245" s="249" t="s">
        <v>1</v>
      </c>
      <c r="N1245" s="250" t="s">
        <v>41</v>
      </c>
      <c r="O1245" s="93"/>
      <c r="P1245" s="251">
        <f>O1245*H1245</f>
        <v>0</v>
      </c>
      <c r="Q1245" s="251">
        <v>0</v>
      </c>
      <c r="R1245" s="251">
        <f>Q1245*H1245</f>
        <v>0</v>
      </c>
      <c r="S1245" s="251">
        <v>0.0025000000000000001</v>
      </c>
      <c r="T1245" s="252">
        <f>S1245*H1245</f>
        <v>0.038837500000000004</v>
      </c>
      <c r="U1245" s="40"/>
      <c r="V1245" s="40"/>
      <c r="W1245" s="40"/>
      <c r="X1245" s="40"/>
      <c r="Y1245" s="40"/>
      <c r="Z1245" s="40"/>
      <c r="AA1245" s="40"/>
      <c r="AB1245" s="40"/>
      <c r="AC1245" s="40"/>
      <c r="AD1245" s="40"/>
      <c r="AE1245" s="40"/>
      <c r="AR1245" s="253" t="s">
        <v>324</v>
      </c>
      <c r="AT1245" s="253" t="s">
        <v>163</v>
      </c>
      <c r="AU1245" s="253" t="s">
        <v>137</v>
      </c>
      <c r="AY1245" s="17" t="s">
        <v>159</v>
      </c>
      <c r="BE1245" s="141">
        <f>IF(N1245="základní",J1245,0)</f>
        <v>0</v>
      </c>
      <c r="BF1245" s="141">
        <f>IF(N1245="snížená",J1245,0)</f>
        <v>0</v>
      </c>
      <c r="BG1245" s="141">
        <f>IF(N1245="zákl. přenesená",J1245,0)</f>
        <v>0</v>
      </c>
      <c r="BH1245" s="141">
        <f>IF(N1245="sníž. přenesená",J1245,0)</f>
        <v>0</v>
      </c>
      <c r="BI1245" s="141">
        <f>IF(N1245="nulová",J1245,0)</f>
        <v>0</v>
      </c>
      <c r="BJ1245" s="17" t="s">
        <v>137</v>
      </c>
      <c r="BK1245" s="141">
        <f>ROUND(I1245*H1245,2)</f>
        <v>0</v>
      </c>
      <c r="BL1245" s="17" t="s">
        <v>324</v>
      </c>
      <c r="BM1245" s="253" t="s">
        <v>1472</v>
      </c>
    </row>
    <row r="1246" s="13" customFormat="1">
      <c r="A1246" s="13"/>
      <c r="B1246" s="254"/>
      <c r="C1246" s="255"/>
      <c r="D1246" s="256" t="s">
        <v>169</v>
      </c>
      <c r="E1246" s="257" t="s">
        <v>1</v>
      </c>
      <c r="F1246" s="258" t="s">
        <v>1458</v>
      </c>
      <c r="G1246" s="255"/>
      <c r="H1246" s="257" t="s">
        <v>1</v>
      </c>
      <c r="I1246" s="259"/>
      <c r="J1246" s="255"/>
      <c r="K1246" s="255"/>
      <c r="L1246" s="260"/>
      <c r="M1246" s="261"/>
      <c r="N1246" s="262"/>
      <c r="O1246" s="262"/>
      <c r="P1246" s="262"/>
      <c r="Q1246" s="262"/>
      <c r="R1246" s="262"/>
      <c r="S1246" s="262"/>
      <c r="T1246" s="263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64" t="s">
        <v>169</v>
      </c>
      <c r="AU1246" s="264" t="s">
        <v>137</v>
      </c>
      <c r="AV1246" s="13" t="s">
        <v>82</v>
      </c>
      <c r="AW1246" s="13" t="s">
        <v>30</v>
      </c>
      <c r="AX1246" s="13" t="s">
        <v>75</v>
      </c>
      <c r="AY1246" s="264" t="s">
        <v>159</v>
      </c>
    </row>
    <row r="1247" s="14" customFormat="1">
      <c r="A1247" s="14"/>
      <c r="B1247" s="265"/>
      <c r="C1247" s="266"/>
      <c r="D1247" s="256" t="s">
        <v>169</v>
      </c>
      <c r="E1247" s="267" t="s">
        <v>1</v>
      </c>
      <c r="F1247" s="268" t="s">
        <v>1452</v>
      </c>
      <c r="G1247" s="266"/>
      <c r="H1247" s="269">
        <v>15.180999999999999</v>
      </c>
      <c r="I1247" s="270"/>
      <c r="J1247" s="266"/>
      <c r="K1247" s="266"/>
      <c r="L1247" s="271"/>
      <c r="M1247" s="272"/>
      <c r="N1247" s="273"/>
      <c r="O1247" s="273"/>
      <c r="P1247" s="273"/>
      <c r="Q1247" s="273"/>
      <c r="R1247" s="273"/>
      <c r="S1247" s="273"/>
      <c r="T1247" s="274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75" t="s">
        <v>169</v>
      </c>
      <c r="AU1247" s="275" t="s">
        <v>137</v>
      </c>
      <c r="AV1247" s="14" t="s">
        <v>137</v>
      </c>
      <c r="AW1247" s="14" t="s">
        <v>30</v>
      </c>
      <c r="AX1247" s="14" t="s">
        <v>75</v>
      </c>
      <c r="AY1247" s="275" t="s">
        <v>159</v>
      </c>
    </row>
    <row r="1248" s="14" customFormat="1">
      <c r="A1248" s="14"/>
      <c r="B1248" s="265"/>
      <c r="C1248" s="266"/>
      <c r="D1248" s="256" t="s">
        <v>169</v>
      </c>
      <c r="E1248" s="267" t="s">
        <v>1</v>
      </c>
      <c r="F1248" s="268" t="s">
        <v>1459</v>
      </c>
      <c r="G1248" s="266"/>
      <c r="H1248" s="269">
        <v>0.35399999999999998</v>
      </c>
      <c r="I1248" s="270"/>
      <c r="J1248" s="266"/>
      <c r="K1248" s="266"/>
      <c r="L1248" s="271"/>
      <c r="M1248" s="272"/>
      <c r="N1248" s="273"/>
      <c r="O1248" s="273"/>
      <c r="P1248" s="273"/>
      <c r="Q1248" s="273"/>
      <c r="R1248" s="273"/>
      <c r="S1248" s="273"/>
      <c r="T1248" s="274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75" t="s">
        <v>169</v>
      </c>
      <c r="AU1248" s="275" t="s">
        <v>137</v>
      </c>
      <c r="AV1248" s="14" t="s">
        <v>137</v>
      </c>
      <c r="AW1248" s="14" t="s">
        <v>30</v>
      </c>
      <c r="AX1248" s="14" t="s">
        <v>75</v>
      </c>
      <c r="AY1248" s="275" t="s">
        <v>159</v>
      </c>
    </row>
    <row r="1249" s="15" customFormat="1">
      <c r="A1249" s="15"/>
      <c r="B1249" s="276"/>
      <c r="C1249" s="277"/>
      <c r="D1249" s="256" t="s">
        <v>169</v>
      </c>
      <c r="E1249" s="278" t="s">
        <v>1</v>
      </c>
      <c r="F1249" s="279" t="s">
        <v>187</v>
      </c>
      <c r="G1249" s="277"/>
      <c r="H1249" s="280">
        <v>15.535</v>
      </c>
      <c r="I1249" s="281"/>
      <c r="J1249" s="277"/>
      <c r="K1249" s="277"/>
      <c r="L1249" s="282"/>
      <c r="M1249" s="283"/>
      <c r="N1249" s="284"/>
      <c r="O1249" s="284"/>
      <c r="P1249" s="284"/>
      <c r="Q1249" s="284"/>
      <c r="R1249" s="284"/>
      <c r="S1249" s="284"/>
      <c r="T1249" s="285"/>
      <c r="U1249" s="15"/>
      <c r="V1249" s="15"/>
      <c r="W1249" s="15"/>
      <c r="X1249" s="15"/>
      <c r="Y1249" s="15"/>
      <c r="Z1249" s="15"/>
      <c r="AA1249" s="15"/>
      <c r="AB1249" s="15"/>
      <c r="AC1249" s="15"/>
      <c r="AD1249" s="15"/>
      <c r="AE1249" s="15"/>
      <c r="AT1249" s="286" t="s">
        <v>169</v>
      </c>
      <c r="AU1249" s="286" t="s">
        <v>137</v>
      </c>
      <c r="AV1249" s="15" t="s">
        <v>167</v>
      </c>
      <c r="AW1249" s="15" t="s">
        <v>30</v>
      </c>
      <c r="AX1249" s="15" t="s">
        <v>82</v>
      </c>
      <c r="AY1249" s="286" t="s">
        <v>159</v>
      </c>
    </row>
    <row r="1250" s="2" customFormat="1" ht="16.5" customHeight="1">
      <c r="A1250" s="40"/>
      <c r="B1250" s="41"/>
      <c r="C1250" s="241" t="s">
        <v>1473</v>
      </c>
      <c r="D1250" s="241" t="s">
        <v>163</v>
      </c>
      <c r="E1250" s="242" t="s">
        <v>1474</v>
      </c>
      <c r="F1250" s="243" t="s">
        <v>1475</v>
      </c>
      <c r="G1250" s="244" t="s">
        <v>166</v>
      </c>
      <c r="H1250" s="245">
        <v>15.535</v>
      </c>
      <c r="I1250" s="246"/>
      <c r="J1250" s="247">
        <f>ROUND(I1250*H1250,2)</f>
        <v>0</v>
      </c>
      <c r="K1250" s="248"/>
      <c r="L1250" s="43"/>
      <c r="M1250" s="249" t="s">
        <v>1</v>
      </c>
      <c r="N1250" s="250" t="s">
        <v>41</v>
      </c>
      <c r="O1250" s="93"/>
      <c r="P1250" s="251">
        <f>O1250*H1250</f>
        <v>0</v>
      </c>
      <c r="Q1250" s="251">
        <v>0.00029999999999999997</v>
      </c>
      <c r="R1250" s="251">
        <f>Q1250*H1250</f>
        <v>0.0046604999999999997</v>
      </c>
      <c r="S1250" s="251">
        <v>0</v>
      </c>
      <c r="T1250" s="252">
        <f>S1250*H1250</f>
        <v>0</v>
      </c>
      <c r="U1250" s="40"/>
      <c r="V1250" s="40"/>
      <c r="W1250" s="40"/>
      <c r="X1250" s="40"/>
      <c r="Y1250" s="40"/>
      <c r="Z1250" s="40"/>
      <c r="AA1250" s="40"/>
      <c r="AB1250" s="40"/>
      <c r="AC1250" s="40"/>
      <c r="AD1250" s="40"/>
      <c r="AE1250" s="40"/>
      <c r="AR1250" s="253" t="s">
        <v>324</v>
      </c>
      <c r="AT1250" s="253" t="s">
        <v>163</v>
      </c>
      <c r="AU1250" s="253" t="s">
        <v>137</v>
      </c>
      <c r="AY1250" s="17" t="s">
        <v>159</v>
      </c>
      <c r="BE1250" s="141">
        <f>IF(N1250="základní",J1250,0)</f>
        <v>0</v>
      </c>
      <c r="BF1250" s="141">
        <f>IF(N1250="snížená",J1250,0)</f>
        <v>0</v>
      </c>
      <c r="BG1250" s="141">
        <f>IF(N1250="zákl. přenesená",J1250,0)</f>
        <v>0</v>
      </c>
      <c r="BH1250" s="141">
        <f>IF(N1250="sníž. přenesená",J1250,0)</f>
        <v>0</v>
      </c>
      <c r="BI1250" s="141">
        <f>IF(N1250="nulová",J1250,0)</f>
        <v>0</v>
      </c>
      <c r="BJ1250" s="17" t="s">
        <v>137</v>
      </c>
      <c r="BK1250" s="141">
        <f>ROUND(I1250*H1250,2)</f>
        <v>0</v>
      </c>
      <c r="BL1250" s="17" t="s">
        <v>324</v>
      </c>
      <c r="BM1250" s="253" t="s">
        <v>1476</v>
      </c>
    </row>
    <row r="1251" s="13" customFormat="1">
      <c r="A1251" s="13"/>
      <c r="B1251" s="254"/>
      <c r="C1251" s="255"/>
      <c r="D1251" s="256" t="s">
        <v>169</v>
      </c>
      <c r="E1251" s="257" t="s">
        <v>1</v>
      </c>
      <c r="F1251" s="258" t="s">
        <v>1458</v>
      </c>
      <c r="G1251" s="255"/>
      <c r="H1251" s="257" t="s">
        <v>1</v>
      </c>
      <c r="I1251" s="259"/>
      <c r="J1251" s="255"/>
      <c r="K1251" s="255"/>
      <c r="L1251" s="260"/>
      <c r="M1251" s="261"/>
      <c r="N1251" s="262"/>
      <c r="O1251" s="262"/>
      <c r="P1251" s="262"/>
      <c r="Q1251" s="262"/>
      <c r="R1251" s="262"/>
      <c r="S1251" s="262"/>
      <c r="T1251" s="263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64" t="s">
        <v>169</v>
      </c>
      <c r="AU1251" s="264" t="s">
        <v>137</v>
      </c>
      <c r="AV1251" s="13" t="s">
        <v>82</v>
      </c>
      <c r="AW1251" s="13" t="s">
        <v>30</v>
      </c>
      <c r="AX1251" s="13" t="s">
        <v>75</v>
      </c>
      <c r="AY1251" s="264" t="s">
        <v>159</v>
      </c>
    </row>
    <row r="1252" s="14" customFormat="1">
      <c r="A1252" s="14"/>
      <c r="B1252" s="265"/>
      <c r="C1252" s="266"/>
      <c r="D1252" s="256" t="s">
        <v>169</v>
      </c>
      <c r="E1252" s="267" t="s">
        <v>1</v>
      </c>
      <c r="F1252" s="268" t="s">
        <v>1452</v>
      </c>
      <c r="G1252" s="266"/>
      <c r="H1252" s="269">
        <v>15.180999999999999</v>
      </c>
      <c r="I1252" s="270"/>
      <c r="J1252" s="266"/>
      <c r="K1252" s="266"/>
      <c r="L1252" s="271"/>
      <c r="M1252" s="272"/>
      <c r="N1252" s="273"/>
      <c r="O1252" s="273"/>
      <c r="P1252" s="273"/>
      <c r="Q1252" s="273"/>
      <c r="R1252" s="273"/>
      <c r="S1252" s="273"/>
      <c r="T1252" s="274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75" t="s">
        <v>169</v>
      </c>
      <c r="AU1252" s="275" t="s">
        <v>137</v>
      </c>
      <c r="AV1252" s="14" t="s">
        <v>137</v>
      </c>
      <c r="AW1252" s="14" t="s">
        <v>30</v>
      </c>
      <c r="AX1252" s="14" t="s">
        <v>75</v>
      </c>
      <c r="AY1252" s="275" t="s">
        <v>159</v>
      </c>
    </row>
    <row r="1253" s="14" customFormat="1">
      <c r="A1253" s="14"/>
      <c r="B1253" s="265"/>
      <c r="C1253" s="266"/>
      <c r="D1253" s="256" t="s">
        <v>169</v>
      </c>
      <c r="E1253" s="267" t="s">
        <v>1</v>
      </c>
      <c r="F1253" s="268" t="s">
        <v>1459</v>
      </c>
      <c r="G1253" s="266"/>
      <c r="H1253" s="269">
        <v>0.35399999999999998</v>
      </c>
      <c r="I1253" s="270"/>
      <c r="J1253" s="266"/>
      <c r="K1253" s="266"/>
      <c r="L1253" s="271"/>
      <c r="M1253" s="272"/>
      <c r="N1253" s="273"/>
      <c r="O1253" s="273"/>
      <c r="P1253" s="273"/>
      <c r="Q1253" s="273"/>
      <c r="R1253" s="273"/>
      <c r="S1253" s="273"/>
      <c r="T1253" s="274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75" t="s">
        <v>169</v>
      </c>
      <c r="AU1253" s="275" t="s">
        <v>137</v>
      </c>
      <c r="AV1253" s="14" t="s">
        <v>137</v>
      </c>
      <c r="AW1253" s="14" t="s">
        <v>30</v>
      </c>
      <c r="AX1253" s="14" t="s">
        <v>75</v>
      </c>
      <c r="AY1253" s="275" t="s">
        <v>159</v>
      </c>
    </row>
    <row r="1254" s="15" customFormat="1">
      <c r="A1254" s="15"/>
      <c r="B1254" s="276"/>
      <c r="C1254" s="277"/>
      <c r="D1254" s="256" t="s">
        <v>169</v>
      </c>
      <c r="E1254" s="278" t="s">
        <v>1</v>
      </c>
      <c r="F1254" s="279" t="s">
        <v>187</v>
      </c>
      <c r="G1254" s="277"/>
      <c r="H1254" s="280">
        <v>15.535</v>
      </c>
      <c r="I1254" s="281"/>
      <c r="J1254" s="277"/>
      <c r="K1254" s="277"/>
      <c r="L1254" s="282"/>
      <c r="M1254" s="283"/>
      <c r="N1254" s="284"/>
      <c r="O1254" s="284"/>
      <c r="P1254" s="284"/>
      <c r="Q1254" s="284"/>
      <c r="R1254" s="284"/>
      <c r="S1254" s="284"/>
      <c r="T1254" s="285"/>
      <c r="U1254" s="15"/>
      <c r="V1254" s="15"/>
      <c r="W1254" s="15"/>
      <c r="X1254" s="15"/>
      <c r="Y1254" s="15"/>
      <c r="Z1254" s="15"/>
      <c r="AA1254" s="15"/>
      <c r="AB1254" s="15"/>
      <c r="AC1254" s="15"/>
      <c r="AD1254" s="15"/>
      <c r="AE1254" s="15"/>
      <c r="AT1254" s="286" t="s">
        <v>169</v>
      </c>
      <c r="AU1254" s="286" t="s">
        <v>137</v>
      </c>
      <c r="AV1254" s="15" t="s">
        <v>167</v>
      </c>
      <c r="AW1254" s="15" t="s">
        <v>30</v>
      </c>
      <c r="AX1254" s="15" t="s">
        <v>82</v>
      </c>
      <c r="AY1254" s="286" t="s">
        <v>159</v>
      </c>
    </row>
    <row r="1255" s="2" customFormat="1" ht="21.75" customHeight="1">
      <c r="A1255" s="40"/>
      <c r="B1255" s="41"/>
      <c r="C1255" s="241" t="s">
        <v>1477</v>
      </c>
      <c r="D1255" s="241" t="s">
        <v>163</v>
      </c>
      <c r="E1255" s="242" t="s">
        <v>1478</v>
      </c>
      <c r="F1255" s="243" t="s">
        <v>1479</v>
      </c>
      <c r="G1255" s="244" t="s">
        <v>181</v>
      </c>
      <c r="H1255" s="245">
        <v>15.369</v>
      </c>
      <c r="I1255" s="246"/>
      <c r="J1255" s="247">
        <f>ROUND(I1255*H1255,2)</f>
        <v>0</v>
      </c>
      <c r="K1255" s="248"/>
      <c r="L1255" s="43"/>
      <c r="M1255" s="249" t="s">
        <v>1</v>
      </c>
      <c r="N1255" s="250" t="s">
        <v>41</v>
      </c>
      <c r="O1255" s="93"/>
      <c r="P1255" s="251">
        <f>O1255*H1255</f>
        <v>0</v>
      </c>
      <c r="Q1255" s="251">
        <v>0</v>
      </c>
      <c r="R1255" s="251">
        <f>Q1255*H1255</f>
        <v>0</v>
      </c>
      <c r="S1255" s="251">
        <v>0.00029999999999999997</v>
      </c>
      <c r="T1255" s="252">
        <f>S1255*H1255</f>
        <v>0.0046106999999999997</v>
      </c>
      <c r="U1255" s="40"/>
      <c r="V1255" s="40"/>
      <c r="W1255" s="40"/>
      <c r="X1255" s="40"/>
      <c r="Y1255" s="40"/>
      <c r="Z1255" s="40"/>
      <c r="AA1255" s="40"/>
      <c r="AB1255" s="40"/>
      <c r="AC1255" s="40"/>
      <c r="AD1255" s="40"/>
      <c r="AE1255" s="40"/>
      <c r="AR1255" s="253" t="s">
        <v>324</v>
      </c>
      <c r="AT1255" s="253" t="s">
        <v>163</v>
      </c>
      <c r="AU1255" s="253" t="s">
        <v>137</v>
      </c>
      <c r="AY1255" s="17" t="s">
        <v>159</v>
      </c>
      <c r="BE1255" s="141">
        <f>IF(N1255="základní",J1255,0)</f>
        <v>0</v>
      </c>
      <c r="BF1255" s="141">
        <f>IF(N1255="snížená",J1255,0)</f>
        <v>0</v>
      </c>
      <c r="BG1255" s="141">
        <f>IF(N1255="zákl. přenesená",J1255,0)</f>
        <v>0</v>
      </c>
      <c r="BH1255" s="141">
        <f>IF(N1255="sníž. přenesená",J1255,0)</f>
        <v>0</v>
      </c>
      <c r="BI1255" s="141">
        <f>IF(N1255="nulová",J1255,0)</f>
        <v>0</v>
      </c>
      <c r="BJ1255" s="17" t="s">
        <v>137</v>
      </c>
      <c r="BK1255" s="141">
        <f>ROUND(I1255*H1255,2)</f>
        <v>0</v>
      </c>
      <c r="BL1255" s="17" t="s">
        <v>324</v>
      </c>
      <c r="BM1255" s="253" t="s">
        <v>1480</v>
      </c>
    </row>
    <row r="1256" s="13" customFormat="1">
      <c r="A1256" s="13"/>
      <c r="B1256" s="254"/>
      <c r="C1256" s="255"/>
      <c r="D1256" s="256" t="s">
        <v>169</v>
      </c>
      <c r="E1256" s="257" t="s">
        <v>1</v>
      </c>
      <c r="F1256" s="258" t="s">
        <v>201</v>
      </c>
      <c r="G1256" s="255"/>
      <c r="H1256" s="257" t="s">
        <v>1</v>
      </c>
      <c r="I1256" s="259"/>
      <c r="J1256" s="255"/>
      <c r="K1256" s="255"/>
      <c r="L1256" s="260"/>
      <c r="M1256" s="261"/>
      <c r="N1256" s="262"/>
      <c r="O1256" s="262"/>
      <c r="P1256" s="262"/>
      <c r="Q1256" s="262"/>
      <c r="R1256" s="262"/>
      <c r="S1256" s="262"/>
      <c r="T1256" s="263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64" t="s">
        <v>169</v>
      </c>
      <c r="AU1256" s="264" t="s">
        <v>137</v>
      </c>
      <c r="AV1256" s="13" t="s">
        <v>82</v>
      </c>
      <c r="AW1256" s="13" t="s">
        <v>30</v>
      </c>
      <c r="AX1256" s="13" t="s">
        <v>75</v>
      </c>
      <c r="AY1256" s="264" t="s">
        <v>159</v>
      </c>
    </row>
    <row r="1257" s="14" customFormat="1">
      <c r="A1257" s="14"/>
      <c r="B1257" s="265"/>
      <c r="C1257" s="266"/>
      <c r="D1257" s="256" t="s">
        <v>169</v>
      </c>
      <c r="E1257" s="267" t="s">
        <v>1</v>
      </c>
      <c r="F1257" s="268" t="s">
        <v>1481</v>
      </c>
      <c r="G1257" s="266"/>
      <c r="H1257" s="269">
        <v>15.369</v>
      </c>
      <c r="I1257" s="270"/>
      <c r="J1257" s="266"/>
      <c r="K1257" s="266"/>
      <c r="L1257" s="271"/>
      <c r="M1257" s="272"/>
      <c r="N1257" s="273"/>
      <c r="O1257" s="273"/>
      <c r="P1257" s="273"/>
      <c r="Q1257" s="273"/>
      <c r="R1257" s="273"/>
      <c r="S1257" s="273"/>
      <c r="T1257" s="274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75" t="s">
        <v>169</v>
      </c>
      <c r="AU1257" s="275" t="s">
        <v>137</v>
      </c>
      <c r="AV1257" s="14" t="s">
        <v>137</v>
      </c>
      <c r="AW1257" s="14" t="s">
        <v>30</v>
      </c>
      <c r="AX1257" s="14" t="s">
        <v>75</v>
      </c>
      <c r="AY1257" s="275" t="s">
        <v>159</v>
      </c>
    </row>
    <row r="1258" s="15" customFormat="1">
      <c r="A1258" s="15"/>
      <c r="B1258" s="276"/>
      <c r="C1258" s="277"/>
      <c r="D1258" s="256" t="s">
        <v>169</v>
      </c>
      <c r="E1258" s="278" t="s">
        <v>1</v>
      </c>
      <c r="F1258" s="279" t="s">
        <v>187</v>
      </c>
      <c r="G1258" s="277"/>
      <c r="H1258" s="280">
        <v>15.369</v>
      </c>
      <c r="I1258" s="281"/>
      <c r="J1258" s="277"/>
      <c r="K1258" s="277"/>
      <c r="L1258" s="282"/>
      <c r="M1258" s="283"/>
      <c r="N1258" s="284"/>
      <c r="O1258" s="284"/>
      <c r="P1258" s="284"/>
      <c r="Q1258" s="284"/>
      <c r="R1258" s="284"/>
      <c r="S1258" s="284"/>
      <c r="T1258" s="285"/>
      <c r="U1258" s="15"/>
      <c r="V1258" s="15"/>
      <c r="W1258" s="15"/>
      <c r="X1258" s="15"/>
      <c r="Y1258" s="15"/>
      <c r="Z1258" s="15"/>
      <c r="AA1258" s="15"/>
      <c r="AB1258" s="15"/>
      <c r="AC1258" s="15"/>
      <c r="AD1258" s="15"/>
      <c r="AE1258" s="15"/>
      <c r="AT1258" s="286" t="s">
        <v>169</v>
      </c>
      <c r="AU1258" s="286" t="s">
        <v>137</v>
      </c>
      <c r="AV1258" s="15" t="s">
        <v>167</v>
      </c>
      <c r="AW1258" s="15" t="s">
        <v>30</v>
      </c>
      <c r="AX1258" s="15" t="s">
        <v>82</v>
      </c>
      <c r="AY1258" s="286" t="s">
        <v>159</v>
      </c>
    </row>
    <row r="1259" s="2" customFormat="1" ht="16.5" customHeight="1">
      <c r="A1259" s="40"/>
      <c r="B1259" s="41"/>
      <c r="C1259" s="241" t="s">
        <v>1482</v>
      </c>
      <c r="D1259" s="241" t="s">
        <v>163</v>
      </c>
      <c r="E1259" s="242" t="s">
        <v>1483</v>
      </c>
      <c r="F1259" s="243" t="s">
        <v>1484</v>
      </c>
      <c r="G1259" s="244" t="s">
        <v>181</v>
      </c>
      <c r="H1259" s="245">
        <v>17.981999999999999</v>
      </c>
      <c r="I1259" s="246"/>
      <c r="J1259" s="247">
        <f>ROUND(I1259*H1259,2)</f>
        <v>0</v>
      </c>
      <c r="K1259" s="248"/>
      <c r="L1259" s="43"/>
      <c r="M1259" s="249" t="s">
        <v>1</v>
      </c>
      <c r="N1259" s="250" t="s">
        <v>41</v>
      </c>
      <c r="O1259" s="93"/>
      <c r="P1259" s="251">
        <f>O1259*H1259</f>
        <v>0</v>
      </c>
      <c r="Q1259" s="251">
        <v>1.0000000000000001E-05</v>
      </c>
      <c r="R1259" s="251">
        <f>Q1259*H1259</f>
        <v>0.00017982</v>
      </c>
      <c r="S1259" s="251">
        <v>0</v>
      </c>
      <c r="T1259" s="252">
        <f>S1259*H1259</f>
        <v>0</v>
      </c>
      <c r="U1259" s="40"/>
      <c r="V1259" s="40"/>
      <c r="W1259" s="40"/>
      <c r="X1259" s="40"/>
      <c r="Y1259" s="40"/>
      <c r="Z1259" s="40"/>
      <c r="AA1259" s="40"/>
      <c r="AB1259" s="40"/>
      <c r="AC1259" s="40"/>
      <c r="AD1259" s="40"/>
      <c r="AE1259" s="40"/>
      <c r="AR1259" s="253" t="s">
        <v>324</v>
      </c>
      <c r="AT1259" s="253" t="s">
        <v>163</v>
      </c>
      <c r="AU1259" s="253" t="s">
        <v>137</v>
      </c>
      <c r="AY1259" s="17" t="s">
        <v>159</v>
      </c>
      <c r="BE1259" s="141">
        <f>IF(N1259="základní",J1259,0)</f>
        <v>0</v>
      </c>
      <c r="BF1259" s="141">
        <f>IF(N1259="snížená",J1259,0)</f>
        <v>0</v>
      </c>
      <c r="BG1259" s="141">
        <f>IF(N1259="zákl. přenesená",J1259,0)</f>
        <v>0</v>
      </c>
      <c r="BH1259" s="141">
        <f>IF(N1259="sníž. přenesená",J1259,0)</f>
        <v>0</v>
      </c>
      <c r="BI1259" s="141">
        <f>IF(N1259="nulová",J1259,0)</f>
        <v>0</v>
      </c>
      <c r="BJ1259" s="17" t="s">
        <v>137</v>
      </c>
      <c r="BK1259" s="141">
        <f>ROUND(I1259*H1259,2)</f>
        <v>0</v>
      </c>
      <c r="BL1259" s="17" t="s">
        <v>324</v>
      </c>
      <c r="BM1259" s="253" t="s">
        <v>1485</v>
      </c>
    </row>
    <row r="1260" s="13" customFormat="1">
      <c r="A1260" s="13"/>
      <c r="B1260" s="254"/>
      <c r="C1260" s="255"/>
      <c r="D1260" s="256" t="s">
        <v>169</v>
      </c>
      <c r="E1260" s="257" t="s">
        <v>1</v>
      </c>
      <c r="F1260" s="258" t="s">
        <v>1458</v>
      </c>
      <c r="G1260" s="255"/>
      <c r="H1260" s="257" t="s">
        <v>1</v>
      </c>
      <c r="I1260" s="259"/>
      <c r="J1260" s="255"/>
      <c r="K1260" s="255"/>
      <c r="L1260" s="260"/>
      <c r="M1260" s="261"/>
      <c r="N1260" s="262"/>
      <c r="O1260" s="262"/>
      <c r="P1260" s="262"/>
      <c r="Q1260" s="262"/>
      <c r="R1260" s="262"/>
      <c r="S1260" s="262"/>
      <c r="T1260" s="263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64" t="s">
        <v>169</v>
      </c>
      <c r="AU1260" s="264" t="s">
        <v>137</v>
      </c>
      <c r="AV1260" s="13" t="s">
        <v>82</v>
      </c>
      <c r="AW1260" s="13" t="s">
        <v>30</v>
      </c>
      <c r="AX1260" s="13" t="s">
        <v>75</v>
      </c>
      <c r="AY1260" s="264" t="s">
        <v>159</v>
      </c>
    </row>
    <row r="1261" s="14" customFormat="1">
      <c r="A1261" s="14"/>
      <c r="B1261" s="265"/>
      <c r="C1261" s="266"/>
      <c r="D1261" s="256" t="s">
        <v>169</v>
      </c>
      <c r="E1261" s="267" t="s">
        <v>1</v>
      </c>
      <c r="F1261" s="268" t="s">
        <v>1486</v>
      </c>
      <c r="G1261" s="266"/>
      <c r="H1261" s="269">
        <v>16.858000000000001</v>
      </c>
      <c r="I1261" s="270"/>
      <c r="J1261" s="266"/>
      <c r="K1261" s="266"/>
      <c r="L1261" s="271"/>
      <c r="M1261" s="272"/>
      <c r="N1261" s="273"/>
      <c r="O1261" s="273"/>
      <c r="P1261" s="273"/>
      <c r="Q1261" s="273"/>
      <c r="R1261" s="273"/>
      <c r="S1261" s="273"/>
      <c r="T1261" s="274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75" t="s">
        <v>169</v>
      </c>
      <c r="AU1261" s="275" t="s">
        <v>137</v>
      </c>
      <c r="AV1261" s="14" t="s">
        <v>137</v>
      </c>
      <c r="AW1261" s="14" t="s">
        <v>30</v>
      </c>
      <c r="AX1261" s="14" t="s">
        <v>75</v>
      </c>
      <c r="AY1261" s="275" t="s">
        <v>159</v>
      </c>
    </row>
    <row r="1262" s="14" customFormat="1">
      <c r="A1262" s="14"/>
      <c r="B1262" s="265"/>
      <c r="C1262" s="266"/>
      <c r="D1262" s="256" t="s">
        <v>169</v>
      </c>
      <c r="E1262" s="267" t="s">
        <v>1</v>
      </c>
      <c r="F1262" s="268" t="s">
        <v>1487</v>
      </c>
      <c r="G1262" s="266"/>
      <c r="H1262" s="269">
        <v>1.1240000000000001</v>
      </c>
      <c r="I1262" s="270"/>
      <c r="J1262" s="266"/>
      <c r="K1262" s="266"/>
      <c r="L1262" s="271"/>
      <c r="M1262" s="272"/>
      <c r="N1262" s="273"/>
      <c r="O1262" s="273"/>
      <c r="P1262" s="273"/>
      <c r="Q1262" s="273"/>
      <c r="R1262" s="273"/>
      <c r="S1262" s="273"/>
      <c r="T1262" s="274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75" t="s">
        <v>169</v>
      </c>
      <c r="AU1262" s="275" t="s">
        <v>137</v>
      </c>
      <c r="AV1262" s="14" t="s">
        <v>137</v>
      </c>
      <c r="AW1262" s="14" t="s">
        <v>30</v>
      </c>
      <c r="AX1262" s="14" t="s">
        <v>75</v>
      </c>
      <c r="AY1262" s="275" t="s">
        <v>159</v>
      </c>
    </row>
    <row r="1263" s="15" customFormat="1">
      <c r="A1263" s="15"/>
      <c r="B1263" s="276"/>
      <c r="C1263" s="277"/>
      <c r="D1263" s="256" t="s">
        <v>169</v>
      </c>
      <c r="E1263" s="278" t="s">
        <v>1</v>
      </c>
      <c r="F1263" s="279" t="s">
        <v>187</v>
      </c>
      <c r="G1263" s="277"/>
      <c r="H1263" s="280">
        <v>17.981999999999999</v>
      </c>
      <c r="I1263" s="281"/>
      <c r="J1263" s="277"/>
      <c r="K1263" s="277"/>
      <c r="L1263" s="282"/>
      <c r="M1263" s="283"/>
      <c r="N1263" s="284"/>
      <c r="O1263" s="284"/>
      <c r="P1263" s="284"/>
      <c r="Q1263" s="284"/>
      <c r="R1263" s="284"/>
      <c r="S1263" s="284"/>
      <c r="T1263" s="285"/>
      <c r="U1263" s="15"/>
      <c r="V1263" s="15"/>
      <c r="W1263" s="15"/>
      <c r="X1263" s="15"/>
      <c r="Y1263" s="15"/>
      <c r="Z1263" s="15"/>
      <c r="AA1263" s="15"/>
      <c r="AB1263" s="15"/>
      <c r="AC1263" s="15"/>
      <c r="AD1263" s="15"/>
      <c r="AE1263" s="15"/>
      <c r="AT1263" s="286" t="s">
        <v>169</v>
      </c>
      <c r="AU1263" s="286" t="s">
        <v>137</v>
      </c>
      <c r="AV1263" s="15" t="s">
        <v>167</v>
      </c>
      <c r="AW1263" s="15" t="s">
        <v>30</v>
      </c>
      <c r="AX1263" s="15" t="s">
        <v>82</v>
      </c>
      <c r="AY1263" s="286" t="s">
        <v>159</v>
      </c>
    </row>
    <row r="1264" s="2" customFormat="1" ht="16.5" customHeight="1">
      <c r="A1264" s="40"/>
      <c r="B1264" s="41"/>
      <c r="C1264" s="287" t="s">
        <v>1488</v>
      </c>
      <c r="D1264" s="287" t="s">
        <v>291</v>
      </c>
      <c r="E1264" s="288" t="s">
        <v>1489</v>
      </c>
      <c r="F1264" s="289" t="s">
        <v>1490</v>
      </c>
      <c r="G1264" s="290" t="s">
        <v>267</v>
      </c>
      <c r="H1264" s="291">
        <v>8.0700000000000003</v>
      </c>
      <c r="I1264" s="292"/>
      <c r="J1264" s="293">
        <f>ROUND(I1264*H1264,2)</f>
        <v>0</v>
      </c>
      <c r="K1264" s="294"/>
      <c r="L1264" s="295"/>
      <c r="M1264" s="296" t="s">
        <v>1</v>
      </c>
      <c r="N1264" s="297" t="s">
        <v>41</v>
      </c>
      <c r="O1264" s="93"/>
      <c r="P1264" s="251">
        <f>O1264*H1264</f>
        <v>0</v>
      </c>
      <c r="Q1264" s="251">
        <v>0.00010000000000000001</v>
      </c>
      <c r="R1264" s="251">
        <f>Q1264*H1264</f>
        <v>0.0008070000000000001</v>
      </c>
      <c r="S1264" s="251">
        <v>0</v>
      </c>
      <c r="T1264" s="252">
        <f>S1264*H1264</f>
        <v>0</v>
      </c>
      <c r="U1264" s="40"/>
      <c r="V1264" s="40"/>
      <c r="W1264" s="40"/>
      <c r="X1264" s="40"/>
      <c r="Y1264" s="40"/>
      <c r="Z1264" s="40"/>
      <c r="AA1264" s="40"/>
      <c r="AB1264" s="40"/>
      <c r="AC1264" s="40"/>
      <c r="AD1264" s="40"/>
      <c r="AE1264" s="40"/>
      <c r="AR1264" s="253" t="s">
        <v>620</v>
      </c>
      <c r="AT1264" s="253" t="s">
        <v>291</v>
      </c>
      <c r="AU1264" s="253" t="s">
        <v>137</v>
      </c>
      <c r="AY1264" s="17" t="s">
        <v>159</v>
      </c>
      <c r="BE1264" s="141">
        <f>IF(N1264="základní",J1264,0)</f>
        <v>0</v>
      </c>
      <c r="BF1264" s="141">
        <f>IF(N1264="snížená",J1264,0)</f>
        <v>0</v>
      </c>
      <c r="BG1264" s="141">
        <f>IF(N1264="zákl. přenesená",J1264,0)</f>
        <v>0</v>
      </c>
      <c r="BH1264" s="141">
        <f>IF(N1264="sníž. přenesená",J1264,0)</f>
        <v>0</v>
      </c>
      <c r="BI1264" s="141">
        <f>IF(N1264="nulová",J1264,0)</f>
        <v>0</v>
      </c>
      <c r="BJ1264" s="17" t="s">
        <v>137</v>
      </c>
      <c r="BK1264" s="141">
        <f>ROUND(I1264*H1264,2)</f>
        <v>0</v>
      </c>
      <c r="BL1264" s="17" t="s">
        <v>324</v>
      </c>
      <c r="BM1264" s="253" t="s">
        <v>1491</v>
      </c>
    </row>
    <row r="1265" s="14" customFormat="1">
      <c r="A1265" s="14"/>
      <c r="B1265" s="265"/>
      <c r="C1265" s="266"/>
      <c r="D1265" s="256" t="s">
        <v>169</v>
      </c>
      <c r="E1265" s="266"/>
      <c r="F1265" s="268" t="s">
        <v>1492</v>
      </c>
      <c r="G1265" s="266"/>
      <c r="H1265" s="269">
        <v>8.0700000000000003</v>
      </c>
      <c r="I1265" s="270"/>
      <c r="J1265" s="266"/>
      <c r="K1265" s="266"/>
      <c r="L1265" s="271"/>
      <c r="M1265" s="272"/>
      <c r="N1265" s="273"/>
      <c r="O1265" s="273"/>
      <c r="P1265" s="273"/>
      <c r="Q1265" s="273"/>
      <c r="R1265" s="273"/>
      <c r="S1265" s="273"/>
      <c r="T1265" s="274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75" t="s">
        <v>169</v>
      </c>
      <c r="AU1265" s="275" t="s">
        <v>137</v>
      </c>
      <c r="AV1265" s="14" t="s">
        <v>137</v>
      </c>
      <c r="AW1265" s="14" t="s">
        <v>4</v>
      </c>
      <c r="AX1265" s="14" t="s">
        <v>82</v>
      </c>
      <c r="AY1265" s="275" t="s">
        <v>159</v>
      </c>
    </row>
    <row r="1266" s="2" customFormat="1" ht="16.5" customHeight="1">
      <c r="A1266" s="40"/>
      <c r="B1266" s="41"/>
      <c r="C1266" s="241" t="s">
        <v>1493</v>
      </c>
      <c r="D1266" s="241" t="s">
        <v>163</v>
      </c>
      <c r="E1266" s="242" t="s">
        <v>1494</v>
      </c>
      <c r="F1266" s="243" t="s">
        <v>1495</v>
      </c>
      <c r="G1266" s="244" t="s">
        <v>181</v>
      </c>
      <c r="H1266" s="245">
        <v>17.981999999999999</v>
      </c>
      <c r="I1266" s="246"/>
      <c r="J1266" s="247">
        <f>ROUND(I1266*H1266,2)</f>
        <v>0</v>
      </c>
      <c r="K1266" s="248"/>
      <c r="L1266" s="43"/>
      <c r="M1266" s="249" t="s">
        <v>1</v>
      </c>
      <c r="N1266" s="250" t="s">
        <v>41</v>
      </c>
      <c r="O1266" s="93"/>
      <c r="P1266" s="251">
        <f>O1266*H1266</f>
        <v>0</v>
      </c>
      <c r="Q1266" s="251">
        <v>0</v>
      </c>
      <c r="R1266" s="251">
        <f>Q1266*H1266</f>
        <v>0</v>
      </c>
      <c r="S1266" s="251">
        <v>0</v>
      </c>
      <c r="T1266" s="252">
        <f>S1266*H1266</f>
        <v>0</v>
      </c>
      <c r="U1266" s="40"/>
      <c r="V1266" s="40"/>
      <c r="W1266" s="40"/>
      <c r="X1266" s="40"/>
      <c r="Y1266" s="40"/>
      <c r="Z1266" s="40"/>
      <c r="AA1266" s="40"/>
      <c r="AB1266" s="40"/>
      <c r="AC1266" s="40"/>
      <c r="AD1266" s="40"/>
      <c r="AE1266" s="40"/>
      <c r="AR1266" s="253" t="s">
        <v>324</v>
      </c>
      <c r="AT1266" s="253" t="s">
        <v>163</v>
      </c>
      <c r="AU1266" s="253" t="s">
        <v>137</v>
      </c>
      <c r="AY1266" s="17" t="s">
        <v>159</v>
      </c>
      <c r="BE1266" s="141">
        <f>IF(N1266="základní",J1266,0)</f>
        <v>0</v>
      </c>
      <c r="BF1266" s="141">
        <f>IF(N1266="snížená",J1266,0)</f>
        <v>0</v>
      </c>
      <c r="BG1266" s="141">
        <f>IF(N1266="zákl. přenesená",J1266,0)</f>
        <v>0</v>
      </c>
      <c r="BH1266" s="141">
        <f>IF(N1266="sníž. přenesená",J1266,0)</f>
        <v>0</v>
      </c>
      <c r="BI1266" s="141">
        <f>IF(N1266="nulová",J1266,0)</f>
        <v>0</v>
      </c>
      <c r="BJ1266" s="17" t="s">
        <v>137</v>
      </c>
      <c r="BK1266" s="141">
        <f>ROUND(I1266*H1266,2)</f>
        <v>0</v>
      </c>
      <c r="BL1266" s="17" t="s">
        <v>324</v>
      </c>
      <c r="BM1266" s="253" t="s">
        <v>1496</v>
      </c>
    </row>
    <row r="1267" s="13" customFormat="1">
      <c r="A1267" s="13"/>
      <c r="B1267" s="254"/>
      <c r="C1267" s="255"/>
      <c r="D1267" s="256" t="s">
        <v>169</v>
      </c>
      <c r="E1267" s="257" t="s">
        <v>1</v>
      </c>
      <c r="F1267" s="258" t="s">
        <v>1458</v>
      </c>
      <c r="G1267" s="255"/>
      <c r="H1267" s="257" t="s">
        <v>1</v>
      </c>
      <c r="I1267" s="259"/>
      <c r="J1267" s="255"/>
      <c r="K1267" s="255"/>
      <c r="L1267" s="260"/>
      <c r="M1267" s="261"/>
      <c r="N1267" s="262"/>
      <c r="O1267" s="262"/>
      <c r="P1267" s="262"/>
      <c r="Q1267" s="262"/>
      <c r="R1267" s="262"/>
      <c r="S1267" s="262"/>
      <c r="T1267" s="263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64" t="s">
        <v>169</v>
      </c>
      <c r="AU1267" s="264" t="s">
        <v>137</v>
      </c>
      <c r="AV1267" s="13" t="s">
        <v>82</v>
      </c>
      <c r="AW1267" s="13" t="s">
        <v>30</v>
      </c>
      <c r="AX1267" s="13" t="s">
        <v>75</v>
      </c>
      <c r="AY1267" s="264" t="s">
        <v>159</v>
      </c>
    </row>
    <row r="1268" s="14" customFormat="1">
      <c r="A1268" s="14"/>
      <c r="B1268" s="265"/>
      <c r="C1268" s="266"/>
      <c r="D1268" s="256" t="s">
        <v>169</v>
      </c>
      <c r="E1268" s="267" t="s">
        <v>1</v>
      </c>
      <c r="F1268" s="268" t="s">
        <v>1486</v>
      </c>
      <c r="G1268" s="266"/>
      <c r="H1268" s="269">
        <v>16.858000000000001</v>
      </c>
      <c r="I1268" s="270"/>
      <c r="J1268" s="266"/>
      <c r="K1268" s="266"/>
      <c r="L1268" s="271"/>
      <c r="M1268" s="272"/>
      <c r="N1268" s="273"/>
      <c r="O1268" s="273"/>
      <c r="P1268" s="273"/>
      <c r="Q1268" s="273"/>
      <c r="R1268" s="273"/>
      <c r="S1268" s="273"/>
      <c r="T1268" s="274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75" t="s">
        <v>169</v>
      </c>
      <c r="AU1268" s="275" t="s">
        <v>137</v>
      </c>
      <c r="AV1268" s="14" t="s">
        <v>137</v>
      </c>
      <c r="AW1268" s="14" t="s">
        <v>30</v>
      </c>
      <c r="AX1268" s="14" t="s">
        <v>75</v>
      </c>
      <c r="AY1268" s="275" t="s">
        <v>159</v>
      </c>
    </row>
    <row r="1269" s="14" customFormat="1">
      <c r="A1269" s="14"/>
      <c r="B1269" s="265"/>
      <c r="C1269" s="266"/>
      <c r="D1269" s="256" t="s">
        <v>169</v>
      </c>
      <c r="E1269" s="267" t="s">
        <v>1</v>
      </c>
      <c r="F1269" s="268" t="s">
        <v>1487</v>
      </c>
      <c r="G1269" s="266"/>
      <c r="H1269" s="269">
        <v>1.1240000000000001</v>
      </c>
      <c r="I1269" s="270"/>
      <c r="J1269" s="266"/>
      <c r="K1269" s="266"/>
      <c r="L1269" s="271"/>
      <c r="M1269" s="272"/>
      <c r="N1269" s="273"/>
      <c r="O1269" s="273"/>
      <c r="P1269" s="273"/>
      <c r="Q1269" s="273"/>
      <c r="R1269" s="273"/>
      <c r="S1269" s="273"/>
      <c r="T1269" s="274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75" t="s">
        <v>169</v>
      </c>
      <c r="AU1269" s="275" t="s">
        <v>137</v>
      </c>
      <c r="AV1269" s="14" t="s">
        <v>137</v>
      </c>
      <c r="AW1269" s="14" t="s">
        <v>30</v>
      </c>
      <c r="AX1269" s="14" t="s">
        <v>75</v>
      </c>
      <c r="AY1269" s="275" t="s">
        <v>159</v>
      </c>
    </row>
    <row r="1270" s="15" customFormat="1">
      <c r="A1270" s="15"/>
      <c r="B1270" s="276"/>
      <c r="C1270" s="277"/>
      <c r="D1270" s="256" t="s">
        <v>169</v>
      </c>
      <c r="E1270" s="278" t="s">
        <v>1</v>
      </c>
      <c r="F1270" s="279" t="s">
        <v>187</v>
      </c>
      <c r="G1270" s="277"/>
      <c r="H1270" s="280">
        <v>17.981999999999999</v>
      </c>
      <c r="I1270" s="281"/>
      <c r="J1270" s="277"/>
      <c r="K1270" s="277"/>
      <c r="L1270" s="282"/>
      <c r="M1270" s="283"/>
      <c r="N1270" s="284"/>
      <c r="O1270" s="284"/>
      <c r="P1270" s="284"/>
      <c r="Q1270" s="284"/>
      <c r="R1270" s="284"/>
      <c r="S1270" s="284"/>
      <c r="T1270" s="285"/>
      <c r="U1270" s="15"/>
      <c r="V1270" s="15"/>
      <c r="W1270" s="15"/>
      <c r="X1270" s="15"/>
      <c r="Y1270" s="15"/>
      <c r="Z1270" s="15"/>
      <c r="AA1270" s="15"/>
      <c r="AB1270" s="15"/>
      <c r="AC1270" s="15"/>
      <c r="AD1270" s="15"/>
      <c r="AE1270" s="15"/>
      <c r="AT1270" s="286" t="s">
        <v>169</v>
      </c>
      <c r="AU1270" s="286" t="s">
        <v>137</v>
      </c>
      <c r="AV1270" s="15" t="s">
        <v>167</v>
      </c>
      <c r="AW1270" s="15" t="s">
        <v>30</v>
      </c>
      <c r="AX1270" s="15" t="s">
        <v>82</v>
      </c>
      <c r="AY1270" s="286" t="s">
        <v>159</v>
      </c>
    </row>
    <row r="1271" s="2" customFormat="1" ht="16.5" customHeight="1">
      <c r="A1271" s="40"/>
      <c r="B1271" s="41"/>
      <c r="C1271" s="287" t="s">
        <v>1497</v>
      </c>
      <c r="D1271" s="287" t="s">
        <v>291</v>
      </c>
      <c r="E1271" s="288" t="s">
        <v>1498</v>
      </c>
      <c r="F1271" s="289" t="s">
        <v>1499</v>
      </c>
      <c r="G1271" s="290" t="s">
        <v>166</v>
      </c>
      <c r="H1271" s="291">
        <v>19.065999999999999</v>
      </c>
      <c r="I1271" s="292"/>
      <c r="J1271" s="293">
        <f>ROUND(I1271*H1271,2)</f>
        <v>0</v>
      </c>
      <c r="K1271" s="294"/>
      <c r="L1271" s="295"/>
      <c r="M1271" s="296" t="s">
        <v>1</v>
      </c>
      <c r="N1271" s="297" t="s">
        <v>41</v>
      </c>
      <c r="O1271" s="93"/>
      <c r="P1271" s="251">
        <f>O1271*H1271</f>
        <v>0</v>
      </c>
      <c r="Q1271" s="251">
        <v>0.0028300000000000001</v>
      </c>
      <c r="R1271" s="251">
        <f>Q1271*H1271</f>
        <v>0.053956779999999996</v>
      </c>
      <c r="S1271" s="251">
        <v>0</v>
      </c>
      <c r="T1271" s="252">
        <f>S1271*H1271</f>
        <v>0</v>
      </c>
      <c r="U1271" s="40"/>
      <c r="V1271" s="40"/>
      <c r="W1271" s="40"/>
      <c r="X1271" s="40"/>
      <c r="Y1271" s="40"/>
      <c r="Z1271" s="40"/>
      <c r="AA1271" s="40"/>
      <c r="AB1271" s="40"/>
      <c r="AC1271" s="40"/>
      <c r="AD1271" s="40"/>
      <c r="AE1271" s="40"/>
      <c r="AR1271" s="253" t="s">
        <v>620</v>
      </c>
      <c r="AT1271" s="253" t="s">
        <v>291</v>
      </c>
      <c r="AU1271" s="253" t="s">
        <v>137</v>
      </c>
      <c r="AY1271" s="17" t="s">
        <v>159</v>
      </c>
      <c r="BE1271" s="141">
        <f>IF(N1271="základní",J1271,0)</f>
        <v>0</v>
      </c>
      <c r="BF1271" s="141">
        <f>IF(N1271="snížená",J1271,0)</f>
        <v>0</v>
      </c>
      <c r="BG1271" s="141">
        <f>IF(N1271="zákl. přenesená",J1271,0)</f>
        <v>0</v>
      </c>
      <c r="BH1271" s="141">
        <f>IF(N1271="sníž. přenesená",J1271,0)</f>
        <v>0</v>
      </c>
      <c r="BI1271" s="141">
        <f>IF(N1271="nulová",J1271,0)</f>
        <v>0</v>
      </c>
      <c r="BJ1271" s="17" t="s">
        <v>137</v>
      </c>
      <c r="BK1271" s="141">
        <f>ROUND(I1271*H1271,2)</f>
        <v>0</v>
      </c>
      <c r="BL1271" s="17" t="s">
        <v>324</v>
      </c>
      <c r="BM1271" s="253" t="s">
        <v>1500</v>
      </c>
    </row>
    <row r="1272" s="13" customFormat="1">
      <c r="A1272" s="13"/>
      <c r="B1272" s="254"/>
      <c r="C1272" s="255"/>
      <c r="D1272" s="256" t="s">
        <v>169</v>
      </c>
      <c r="E1272" s="257" t="s">
        <v>1</v>
      </c>
      <c r="F1272" s="258" t="s">
        <v>1329</v>
      </c>
      <c r="G1272" s="255"/>
      <c r="H1272" s="257" t="s">
        <v>1</v>
      </c>
      <c r="I1272" s="259"/>
      <c r="J1272" s="255"/>
      <c r="K1272" s="255"/>
      <c r="L1272" s="260"/>
      <c r="M1272" s="261"/>
      <c r="N1272" s="262"/>
      <c r="O1272" s="262"/>
      <c r="P1272" s="262"/>
      <c r="Q1272" s="262"/>
      <c r="R1272" s="262"/>
      <c r="S1272" s="262"/>
      <c r="T1272" s="263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64" t="s">
        <v>169</v>
      </c>
      <c r="AU1272" s="264" t="s">
        <v>137</v>
      </c>
      <c r="AV1272" s="13" t="s">
        <v>82</v>
      </c>
      <c r="AW1272" s="13" t="s">
        <v>30</v>
      </c>
      <c r="AX1272" s="13" t="s">
        <v>75</v>
      </c>
      <c r="AY1272" s="264" t="s">
        <v>159</v>
      </c>
    </row>
    <row r="1273" s="14" customFormat="1">
      <c r="A1273" s="14"/>
      <c r="B1273" s="265"/>
      <c r="C1273" s="266"/>
      <c r="D1273" s="256" t="s">
        <v>169</v>
      </c>
      <c r="E1273" s="267" t="s">
        <v>1</v>
      </c>
      <c r="F1273" s="268" t="s">
        <v>1501</v>
      </c>
      <c r="G1273" s="266"/>
      <c r="H1273" s="269">
        <v>15.535</v>
      </c>
      <c r="I1273" s="270"/>
      <c r="J1273" s="266"/>
      <c r="K1273" s="266"/>
      <c r="L1273" s="271"/>
      <c r="M1273" s="272"/>
      <c r="N1273" s="273"/>
      <c r="O1273" s="273"/>
      <c r="P1273" s="273"/>
      <c r="Q1273" s="273"/>
      <c r="R1273" s="273"/>
      <c r="S1273" s="273"/>
      <c r="T1273" s="274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75" t="s">
        <v>169</v>
      </c>
      <c r="AU1273" s="275" t="s">
        <v>137</v>
      </c>
      <c r="AV1273" s="14" t="s">
        <v>137</v>
      </c>
      <c r="AW1273" s="14" t="s">
        <v>30</v>
      </c>
      <c r="AX1273" s="14" t="s">
        <v>75</v>
      </c>
      <c r="AY1273" s="275" t="s">
        <v>159</v>
      </c>
    </row>
    <row r="1274" s="13" customFormat="1">
      <c r="A1274" s="13"/>
      <c r="B1274" s="254"/>
      <c r="C1274" s="255"/>
      <c r="D1274" s="256" t="s">
        <v>169</v>
      </c>
      <c r="E1274" s="257" t="s">
        <v>1</v>
      </c>
      <c r="F1274" s="258" t="s">
        <v>1502</v>
      </c>
      <c r="G1274" s="255"/>
      <c r="H1274" s="257" t="s">
        <v>1</v>
      </c>
      <c r="I1274" s="259"/>
      <c r="J1274" s="255"/>
      <c r="K1274" s="255"/>
      <c r="L1274" s="260"/>
      <c r="M1274" s="261"/>
      <c r="N1274" s="262"/>
      <c r="O1274" s="262"/>
      <c r="P1274" s="262"/>
      <c r="Q1274" s="262"/>
      <c r="R1274" s="262"/>
      <c r="S1274" s="262"/>
      <c r="T1274" s="263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64" t="s">
        <v>169</v>
      </c>
      <c r="AU1274" s="264" t="s">
        <v>137</v>
      </c>
      <c r="AV1274" s="13" t="s">
        <v>82</v>
      </c>
      <c r="AW1274" s="13" t="s">
        <v>30</v>
      </c>
      <c r="AX1274" s="13" t="s">
        <v>75</v>
      </c>
      <c r="AY1274" s="264" t="s">
        <v>159</v>
      </c>
    </row>
    <row r="1275" s="14" customFormat="1">
      <c r="A1275" s="14"/>
      <c r="B1275" s="265"/>
      <c r="C1275" s="266"/>
      <c r="D1275" s="256" t="s">
        <v>169</v>
      </c>
      <c r="E1275" s="267" t="s">
        <v>1</v>
      </c>
      <c r="F1275" s="268" t="s">
        <v>1503</v>
      </c>
      <c r="G1275" s="266"/>
      <c r="H1275" s="269">
        <v>1.798</v>
      </c>
      <c r="I1275" s="270"/>
      <c r="J1275" s="266"/>
      <c r="K1275" s="266"/>
      <c r="L1275" s="271"/>
      <c r="M1275" s="272"/>
      <c r="N1275" s="273"/>
      <c r="O1275" s="273"/>
      <c r="P1275" s="273"/>
      <c r="Q1275" s="273"/>
      <c r="R1275" s="273"/>
      <c r="S1275" s="273"/>
      <c r="T1275" s="274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75" t="s">
        <v>169</v>
      </c>
      <c r="AU1275" s="275" t="s">
        <v>137</v>
      </c>
      <c r="AV1275" s="14" t="s">
        <v>137</v>
      </c>
      <c r="AW1275" s="14" t="s">
        <v>30</v>
      </c>
      <c r="AX1275" s="14" t="s">
        <v>75</v>
      </c>
      <c r="AY1275" s="275" t="s">
        <v>159</v>
      </c>
    </row>
    <row r="1276" s="15" customFormat="1">
      <c r="A1276" s="15"/>
      <c r="B1276" s="276"/>
      <c r="C1276" s="277"/>
      <c r="D1276" s="256" t="s">
        <v>169</v>
      </c>
      <c r="E1276" s="278" t="s">
        <v>1</v>
      </c>
      <c r="F1276" s="279" t="s">
        <v>187</v>
      </c>
      <c r="G1276" s="277"/>
      <c r="H1276" s="280">
        <v>17.332999999999998</v>
      </c>
      <c r="I1276" s="281"/>
      <c r="J1276" s="277"/>
      <c r="K1276" s="277"/>
      <c r="L1276" s="282"/>
      <c r="M1276" s="283"/>
      <c r="N1276" s="284"/>
      <c r="O1276" s="284"/>
      <c r="P1276" s="284"/>
      <c r="Q1276" s="284"/>
      <c r="R1276" s="284"/>
      <c r="S1276" s="284"/>
      <c r="T1276" s="285"/>
      <c r="U1276" s="15"/>
      <c r="V1276" s="15"/>
      <c r="W1276" s="15"/>
      <c r="X1276" s="15"/>
      <c r="Y1276" s="15"/>
      <c r="Z1276" s="15"/>
      <c r="AA1276" s="15"/>
      <c r="AB1276" s="15"/>
      <c r="AC1276" s="15"/>
      <c r="AD1276" s="15"/>
      <c r="AE1276" s="15"/>
      <c r="AT1276" s="286" t="s">
        <v>169</v>
      </c>
      <c r="AU1276" s="286" t="s">
        <v>137</v>
      </c>
      <c r="AV1276" s="15" t="s">
        <v>167</v>
      </c>
      <c r="AW1276" s="15" t="s">
        <v>30</v>
      </c>
      <c r="AX1276" s="15" t="s">
        <v>82</v>
      </c>
      <c r="AY1276" s="286" t="s">
        <v>159</v>
      </c>
    </row>
    <row r="1277" s="14" customFormat="1">
      <c r="A1277" s="14"/>
      <c r="B1277" s="265"/>
      <c r="C1277" s="266"/>
      <c r="D1277" s="256" t="s">
        <v>169</v>
      </c>
      <c r="E1277" s="266"/>
      <c r="F1277" s="268" t="s">
        <v>1504</v>
      </c>
      <c r="G1277" s="266"/>
      <c r="H1277" s="269">
        <v>19.065999999999999</v>
      </c>
      <c r="I1277" s="270"/>
      <c r="J1277" s="266"/>
      <c r="K1277" s="266"/>
      <c r="L1277" s="271"/>
      <c r="M1277" s="272"/>
      <c r="N1277" s="273"/>
      <c r="O1277" s="273"/>
      <c r="P1277" s="273"/>
      <c r="Q1277" s="273"/>
      <c r="R1277" s="273"/>
      <c r="S1277" s="273"/>
      <c r="T1277" s="274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75" t="s">
        <v>169</v>
      </c>
      <c r="AU1277" s="275" t="s">
        <v>137</v>
      </c>
      <c r="AV1277" s="14" t="s">
        <v>137</v>
      </c>
      <c r="AW1277" s="14" t="s">
        <v>4</v>
      </c>
      <c r="AX1277" s="14" t="s">
        <v>82</v>
      </c>
      <c r="AY1277" s="275" t="s">
        <v>159</v>
      </c>
    </row>
    <row r="1278" s="2" customFormat="1" ht="16.5" customHeight="1">
      <c r="A1278" s="40"/>
      <c r="B1278" s="41"/>
      <c r="C1278" s="241" t="s">
        <v>1505</v>
      </c>
      <c r="D1278" s="241" t="s">
        <v>163</v>
      </c>
      <c r="E1278" s="242" t="s">
        <v>1506</v>
      </c>
      <c r="F1278" s="243" t="s">
        <v>1507</v>
      </c>
      <c r="G1278" s="244" t="s">
        <v>181</v>
      </c>
      <c r="H1278" s="245">
        <v>17.981999999999999</v>
      </c>
      <c r="I1278" s="246"/>
      <c r="J1278" s="247">
        <f>ROUND(I1278*H1278,2)</f>
        <v>0</v>
      </c>
      <c r="K1278" s="248"/>
      <c r="L1278" s="43"/>
      <c r="M1278" s="249" t="s">
        <v>1</v>
      </c>
      <c r="N1278" s="250" t="s">
        <v>41</v>
      </c>
      <c r="O1278" s="93"/>
      <c r="P1278" s="251">
        <f>O1278*H1278</f>
        <v>0</v>
      </c>
      <c r="Q1278" s="251">
        <v>3.0000000000000001E-05</v>
      </c>
      <c r="R1278" s="251">
        <f>Q1278*H1278</f>
        <v>0.00053945999999999996</v>
      </c>
      <c r="S1278" s="251">
        <v>0</v>
      </c>
      <c r="T1278" s="252">
        <f>S1278*H1278</f>
        <v>0</v>
      </c>
      <c r="U1278" s="40"/>
      <c r="V1278" s="40"/>
      <c r="W1278" s="40"/>
      <c r="X1278" s="40"/>
      <c r="Y1278" s="40"/>
      <c r="Z1278" s="40"/>
      <c r="AA1278" s="40"/>
      <c r="AB1278" s="40"/>
      <c r="AC1278" s="40"/>
      <c r="AD1278" s="40"/>
      <c r="AE1278" s="40"/>
      <c r="AR1278" s="253" t="s">
        <v>324</v>
      </c>
      <c r="AT1278" s="253" t="s">
        <v>163</v>
      </c>
      <c r="AU1278" s="253" t="s">
        <v>137</v>
      </c>
      <c r="AY1278" s="17" t="s">
        <v>159</v>
      </c>
      <c r="BE1278" s="141">
        <f>IF(N1278="základní",J1278,0)</f>
        <v>0</v>
      </c>
      <c r="BF1278" s="141">
        <f>IF(N1278="snížená",J1278,0)</f>
        <v>0</v>
      </c>
      <c r="BG1278" s="141">
        <f>IF(N1278="zákl. přenesená",J1278,0)</f>
        <v>0</v>
      </c>
      <c r="BH1278" s="141">
        <f>IF(N1278="sníž. přenesená",J1278,0)</f>
        <v>0</v>
      </c>
      <c r="BI1278" s="141">
        <f>IF(N1278="nulová",J1278,0)</f>
        <v>0</v>
      </c>
      <c r="BJ1278" s="17" t="s">
        <v>137</v>
      </c>
      <c r="BK1278" s="141">
        <f>ROUND(I1278*H1278,2)</f>
        <v>0</v>
      </c>
      <c r="BL1278" s="17" t="s">
        <v>324</v>
      </c>
      <c r="BM1278" s="253" t="s">
        <v>1508</v>
      </c>
    </row>
    <row r="1279" s="13" customFormat="1">
      <c r="A1279" s="13"/>
      <c r="B1279" s="254"/>
      <c r="C1279" s="255"/>
      <c r="D1279" s="256" t="s">
        <v>169</v>
      </c>
      <c r="E1279" s="257" t="s">
        <v>1</v>
      </c>
      <c r="F1279" s="258" t="s">
        <v>1458</v>
      </c>
      <c r="G1279" s="255"/>
      <c r="H1279" s="257" t="s">
        <v>1</v>
      </c>
      <c r="I1279" s="259"/>
      <c r="J1279" s="255"/>
      <c r="K1279" s="255"/>
      <c r="L1279" s="260"/>
      <c r="M1279" s="261"/>
      <c r="N1279" s="262"/>
      <c r="O1279" s="262"/>
      <c r="P1279" s="262"/>
      <c r="Q1279" s="262"/>
      <c r="R1279" s="262"/>
      <c r="S1279" s="262"/>
      <c r="T1279" s="263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64" t="s">
        <v>169</v>
      </c>
      <c r="AU1279" s="264" t="s">
        <v>137</v>
      </c>
      <c r="AV1279" s="13" t="s">
        <v>82</v>
      </c>
      <c r="AW1279" s="13" t="s">
        <v>30</v>
      </c>
      <c r="AX1279" s="13" t="s">
        <v>75</v>
      </c>
      <c r="AY1279" s="264" t="s">
        <v>159</v>
      </c>
    </row>
    <row r="1280" s="14" customFormat="1">
      <c r="A1280" s="14"/>
      <c r="B1280" s="265"/>
      <c r="C1280" s="266"/>
      <c r="D1280" s="256" t="s">
        <v>169</v>
      </c>
      <c r="E1280" s="267" t="s">
        <v>1</v>
      </c>
      <c r="F1280" s="268" t="s">
        <v>1486</v>
      </c>
      <c r="G1280" s="266"/>
      <c r="H1280" s="269">
        <v>16.858000000000001</v>
      </c>
      <c r="I1280" s="270"/>
      <c r="J1280" s="266"/>
      <c r="K1280" s="266"/>
      <c r="L1280" s="271"/>
      <c r="M1280" s="272"/>
      <c r="N1280" s="273"/>
      <c r="O1280" s="273"/>
      <c r="P1280" s="273"/>
      <c r="Q1280" s="273"/>
      <c r="R1280" s="273"/>
      <c r="S1280" s="273"/>
      <c r="T1280" s="274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75" t="s">
        <v>169</v>
      </c>
      <c r="AU1280" s="275" t="s">
        <v>137</v>
      </c>
      <c r="AV1280" s="14" t="s">
        <v>137</v>
      </c>
      <c r="AW1280" s="14" t="s">
        <v>30</v>
      </c>
      <c r="AX1280" s="14" t="s">
        <v>75</v>
      </c>
      <c r="AY1280" s="275" t="s">
        <v>159</v>
      </c>
    </row>
    <row r="1281" s="14" customFormat="1">
      <c r="A1281" s="14"/>
      <c r="B1281" s="265"/>
      <c r="C1281" s="266"/>
      <c r="D1281" s="256" t="s">
        <v>169</v>
      </c>
      <c r="E1281" s="267" t="s">
        <v>1</v>
      </c>
      <c r="F1281" s="268" t="s">
        <v>1487</v>
      </c>
      <c r="G1281" s="266"/>
      <c r="H1281" s="269">
        <v>1.1240000000000001</v>
      </c>
      <c r="I1281" s="270"/>
      <c r="J1281" s="266"/>
      <c r="K1281" s="266"/>
      <c r="L1281" s="271"/>
      <c r="M1281" s="272"/>
      <c r="N1281" s="273"/>
      <c r="O1281" s="273"/>
      <c r="P1281" s="273"/>
      <c r="Q1281" s="273"/>
      <c r="R1281" s="273"/>
      <c r="S1281" s="273"/>
      <c r="T1281" s="274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75" t="s">
        <v>169</v>
      </c>
      <c r="AU1281" s="275" t="s">
        <v>137</v>
      </c>
      <c r="AV1281" s="14" t="s">
        <v>137</v>
      </c>
      <c r="AW1281" s="14" t="s">
        <v>30</v>
      </c>
      <c r="AX1281" s="14" t="s">
        <v>75</v>
      </c>
      <c r="AY1281" s="275" t="s">
        <v>159</v>
      </c>
    </row>
    <row r="1282" s="15" customFormat="1">
      <c r="A1282" s="15"/>
      <c r="B1282" s="276"/>
      <c r="C1282" s="277"/>
      <c r="D1282" s="256" t="s">
        <v>169</v>
      </c>
      <c r="E1282" s="278" t="s">
        <v>1</v>
      </c>
      <c r="F1282" s="279" t="s">
        <v>187</v>
      </c>
      <c r="G1282" s="277"/>
      <c r="H1282" s="280">
        <v>17.981999999999999</v>
      </c>
      <c r="I1282" s="281"/>
      <c r="J1282" s="277"/>
      <c r="K1282" s="277"/>
      <c r="L1282" s="282"/>
      <c r="M1282" s="283"/>
      <c r="N1282" s="284"/>
      <c r="O1282" s="284"/>
      <c r="P1282" s="284"/>
      <c r="Q1282" s="284"/>
      <c r="R1282" s="284"/>
      <c r="S1282" s="284"/>
      <c r="T1282" s="285"/>
      <c r="U1282" s="15"/>
      <c r="V1282" s="15"/>
      <c r="W1282" s="15"/>
      <c r="X1282" s="15"/>
      <c r="Y1282" s="15"/>
      <c r="Z1282" s="15"/>
      <c r="AA1282" s="15"/>
      <c r="AB1282" s="15"/>
      <c r="AC1282" s="15"/>
      <c r="AD1282" s="15"/>
      <c r="AE1282" s="15"/>
      <c r="AT1282" s="286" t="s">
        <v>169</v>
      </c>
      <c r="AU1282" s="286" t="s">
        <v>137</v>
      </c>
      <c r="AV1282" s="15" t="s">
        <v>167</v>
      </c>
      <c r="AW1282" s="15" t="s">
        <v>30</v>
      </c>
      <c r="AX1282" s="15" t="s">
        <v>82</v>
      </c>
      <c r="AY1282" s="286" t="s">
        <v>159</v>
      </c>
    </row>
    <row r="1283" s="2" customFormat="1" ht="21.75" customHeight="1">
      <c r="A1283" s="40"/>
      <c r="B1283" s="41"/>
      <c r="C1283" s="241" t="s">
        <v>1509</v>
      </c>
      <c r="D1283" s="241" t="s">
        <v>163</v>
      </c>
      <c r="E1283" s="242" t="s">
        <v>1510</v>
      </c>
      <c r="F1283" s="243" t="s">
        <v>1511</v>
      </c>
      <c r="G1283" s="244" t="s">
        <v>396</v>
      </c>
      <c r="H1283" s="245">
        <v>0.13100000000000001</v>
      </c>
      <c r="I1283" s="246"/>
      <c r="J1283" s="247">
        <f>ROUND(I1283*H1283,2)</f>
        <v>0</v>
      </c>
      <c r="K1283" s="248"/>
      <c r="L1283" s="43"/>
      <c r="M1283" s="249" t="s">
        <v>1</v>
      </c>
      <c r="N1283" s="250" t="s">
        <v>41</v>
      </c>
      <c r="O1283" s="93"/>
      <c r="P1283" s="251">
        <f>O1283*H1283</f>
        <v>0</v>
      </c>
      <c r="Q1283" s="251">
        <v>0</v>
      </c>
      <c r="R1283" s="251">
        <f>Q1283*H1283</f>
        <v>0</v>
      </c>
      <c r="S1283" s="251">
        <v>0</v>
      </c>
      <c r="T1283" s="252">
        <f>S1283*H1283</f>
        <v>0</v>
      </c>
      <c r="U1283" s="40"/>
      <c r="V1283" s="40"/>
      <c r="W1283" s="40"/>
      <c r="X1283" s="40"/>
      <c r="Y1283" s="40"/>
      <c r="Z1283" s="40"/>
      <c r="AA1283" s="40"/>
      <c r="AB1283" s="40"/>
      <c r="AC1283" s="40"/>
      <c r="AD1283" s="40"/>
      <c r="AE1283" s="40"/>
      <c r="AR1283" s="253" t="s">
        <v>324</v>
      </c>
      <c r="AT1283" s="253" t="s">
        <v>163</v>
      </c>
      <c r="AU1283" s="253" t="s">
        <v>137</v>
      </c>
      <c r="AY1283" s="17" t="s">
        <v>159</v>
      </c>
      <c r="BE1283" s="141">
        <f>IF(N1283="základní",J1283,0)</f>
        <v>0</v>
      </c>
      <c r="BF1283" s="141">
        <f>IF(N1283="snížená",J1283,0)</f>
        <v>0</v>
      </c>
      <c r="BG1283" s="141">
        <f>IF(N1283="zákl. přenesená",J1283,0)</f>
        <v>0</v>
      </c>
      <c r="BH1283" s="141">
        <f>IF(N1283="sníž. přenesená",J1283,0)</f>
        <v>0</v>
      </c>
      <c r="BI1283" s="141">
        <f>IF(N1283="nulová",J1283,0)</f>
        <v>0</v>
      </c>
      <c r="BJ1283" s="17" t="s">
        <v>137</v>
      </c>
      <c r="BK1283" s="141">
        <f>ROUND(I1283*H1283,2)</f>
        <v>0</v>
      </c>
      <c r="BL1283" s="17" t="s">
        <v>324</v>
      </c>
      <c r="BM1283" s="253" t="s">
        <v>1512</v>
      </c>
    </row>
    <row r="1284" s="2" customFormat="1" ht="21.75" customHeight="1">
      <c r="A1284" s="40"/>
      <c r="B1284" s="41"/>
      <c r="C1284" s="241" t="s">
        <v>1513</v>
      </c>
      <c r="D1284" s="241" t="s">
        <v>163</v>
      </c>
      <c r="E1284" s="242" t="s">
        <v>1514</v>
      </c>
      <c r="F1284" s="243" t="s">
        <v>1515</v>
      </c>
      <c r="G1284" s="244" t="s">
        <v>396</v>
      </c>
      <c r="H1284" s="245">
        <v>0.13100000000000001</v>
      </c>
      <c r="I1284" s="246"/>
      <c r="J1284" s="247">
        <f>ROUND(I1284*H1284,2)</f>
        <v>0</v>
      </c>
      <c r="K1284" s="248"/>
      <c r="L1284" s="43"/>
      <c r="M1284" s="249" t="s">
        <v>1</v>
      </c>
      <c r="N1284" s="250" t="s">
        <v>41</v>
      </c>
      <c r="O1284" s="93"/>
      <c r="P1284" s="251">
        <f>O1284*H1284</f>
        <v>0</v>
      </c>
      <c r="Q1284" s="251">
        <v>0</v>
      </c>
      <c r="R1284" s="251">
        <f>Q1284*H1284</f>
        <v>0</v>
      </c>
      <c r="S1284" s="251">
        <v>0</v>
      </c>
      <c r="T1284" s="252">
        <f>S1284*H1284</f>
        <v>0</v>
      </c>
      <c r="U1284" s="40"/>
      <c r="V1284" s="40"/>
      <c r="W1284" s="40"/>
      <c r="X1284" s="40"/>
      <c r="Y1284" s="40"/>
      <c r="Z1284" s="40"/>
      <c r="AA1284" s="40"/>
      <c r="AB1284" s="40"/>
      <c r="AC1284" s="40"/>
      <c r="AD1284" s="40"/>
      <c r="AE1284" s="40"/>
      <c r="AR1284" s="253" t="s">
        <v>324</v>
      </c>
      <c r="AT1284" s="253" t="s">
        <v>163</v>
      </c>
      <c r="AU1284" s="253" t="s">
        <v>137</v>
      </c>
      <c r="AY1284" s="17" t="s">
        <v>159</v>
      </c>
      <c r="BE1284" s="141">
        <f>IF(N1284="základní",J1284,0)</f>
        <v>0</v>
      </c>
      <c r="BF1284" s="141">
        <f>IF(N1284="snížená",J1284,0)</f>
        <v>0</v>
      </c>
      <c r="BG1284" s="141">
        <f>IF(N1284="zákl. přenesená",J1284,0)</f>
        <v>0</v>
      </c>
      <c r="BH1284" s="141">
        <f>IF(N1284="sníž. přenesená",J1284,0)</f>
        <v>0</v>
      </c>
      <c r="BI1284" s="141">
        <f>IF(N1284="nulová",J1284,0)</f>
        <v>0</v>
      </c>
      <c r="BJ1284" s="17" t="s">
        <v>137</v>
      </c>
      <c r="BK1284" s="141">
        <f>ROUND(I1284*H1284,2)</f>
        <v>0</v>
      </c>
      <c r="BL1284" s="17" t="s">
        <v>324</v>
      </c>
      <c r="BM1284" s="253" t="s">
        <v>1516</v>
      </c>
    </row>
    <row r="1285" s="2" customFormat="1" ht="21.75" customHeight="1">
      <c r="A1285" s="40"/>
      <c r="B1285" s="41"/>
      <c r="C1285" s="241" t="s">
        <v>1517</v>
      </c>
      <c r="D1285" s="241" t="s">
        <v>163</v>
      </c>
      <c r="E1285" s="242" t="s">
        <v>1518</v>
      </c>
      <c r="F1285" s="243" t="s">
        <v>1519</v>
      </c>
      <c r="G1285" s="244" t="s">
        <v>396</v>
      </c>
      <c r="H1285" s="245">
        <v>0.13100000000000001</v>
      </c>
      <c r="I1285" s="246"/>
      <c r="J1285" s="247">
        <f>ROUND(I1285*H1285,2)</f>
        <v>0</v>
      </c>
      <c r="K1285" s="248"/>
      <c r="L1285" s="43"/>
      <c r="M1285" s="249" t="s">
        <v>1</v>
      </c>
      <c r="N1285" s="250" t="s">
        <v>41</v>
      </c>
      <c r="O1285" s="93"/>
      <c r="P1285" s="251">
        <f>O1285*H1285</f>
        <v>0</v>
      </c>
      <c r="Q1285" s="251">
        <v>0</v>
      </c>
      <c r="R1285" s="251">
        <f>Q1285*H1285</f>
        <v>0</v>
      </c>
      <c r="S1285" s="251">
        <v>0</v>
      </c>
      <c r="T1285" s="252">
        <f>S1285*H1285</f>
        <v>0</v>
      </c>
      <c r="U1285" s="40"/>
      <c r="V1285" s="40"/>
      <c r="W1285" s="40"/>
      <c r="X1285" s="40"/>
      <c r="Y1285" s="40"/>
      <c r="Z1285" s="40"/>
      <c r="AA1285" s="40"/>
      <c r="AB1285" s="40"/>
      <c r="AC1285" s="40"/>
      <c r="AD1285" s="40"/>
      <c r="AE1285" s="40"/>
      <c r="AR1285" s="253" t="s">
        <v>324</v>
      </c>
      <c r="AT1285" s="253" t="s">
        <v>163</v>
      </c>
      <c r="AU1285" s="253" t="s">
        <v>137</v>
      </c>
      <c r="AY1285" s="17" t="s">
        <v>159</v>
      </c>
      <c r="BE1285" s="141">
        <f>IF(N1285="základní",J1285,0)</f>
        <v>0</v>
      </c>
      <c r="BF1285" s="141">
        <f>IF(N1285="snížená",J1285,0)</f>
        <v>0</v>
      </c>
      <c r="BG1285" s="141">
        <f>IF(N1285="zákl. přenesená",J1285,0)</f>
        <v>0</v>
      </c>
      <c r="BH1285" s="141">
        <f>IF(N1285="sníž. přenesená",J1285,0)</f>
        <v>0</v>
      </c>
      <c r="BI1285" s="141">
        <f>IF(N1285="nulová",J1285,0)</f>
        <v>0</v>
      </c>
      <c r="BJ1285" s="17" t="s">
        <v>137</v>
      </c>
      <c r="BK1285" s="141">
        <f>ROUND(I1285*H1285,2)</f>
        <v>0</v>
      </c>
      <c r="BL1285" s="17" t="s">
        <v>324</v>
      </c>
      <c r="BM1285" s="253" t="s">
        <v>1520</v>
      </c>
    </row>
    <row r="1286" s="12" customFormat="1" ht="22.8" customHeight="1">
      <c r="A1286" s="12"/>
      <c r="B1286" s="225"/>
      <c r="C1286" s="226"/>
      <c r="D1286" s="227" t="s">
        <v>74</v>
      </c>
      <c r="E1286" s="239" t="s">
        <v>1521</v>
      </c>
      <c r="F1286" s="239" t="s">
        <v>1522</v>
      </c>
      <c r="G1286" s="226"/>
      <c r="H1286" s="226"/>
      <c r="I1286" s="229"/>
      <c r="J1286" s="240">
        <f>BK1286</f>
        <v>0</v>
      </c>
      <c r="K1286" s="226"/>
      <c r="L1286" s="231"/>
      <c r="M1286" s="232"/>
      <c r="N1286" s="233"/>
      <c r="O1286" s="233"/>
      <c r="P1286" s="234">
        <f>SUM(P1287:P1356)</f>
        <v>0</v>
      </c>
      <c r="Q1286" s="233"/>
      <c r="R1286" s="234">
        <f>SUM(R1287:R1356)</f>
        <v>0.43053234999999995</v>
      </c>
      <c r="S1286" s="233"/>
      <c r="T1286" s="235">
        <f>SUM(T1287:T1356)</f>
        <v>0.00108</v>
      </c>
      <c r="U1286" s="12"/>
      <c r="V1286" s="12"/>
      <c r="W1286" s="12"/>
      <c r="X1286" s="12"/>
      <c r="Y1286" s="12"/>
      <c r="Z1286" s="12"/>
      <c r="AA1286" s="12"/>
      <c r="AB1286" s="12"/>
      <c r="AC1286" s="12"/>
      <c r="AD1286" s="12"/>
      <c r="AE1286" s="12"/>
      <c r="AR1286" s="236" t="s">
        <v>137</v>
      </c>
      <c r="AT1286" s="237" t="s">
        <v>74</v>
      </c>
      <c r="AU1286" s="237" t="s">
        <v>82</v>
      </c>
      <c r="AY1286" s="236" t="s">
        <v>159</v>
      </c>
      <c r="BK1286" s="238">
        <f>SUM(BK1287:BK1356)</f>
        <v>0</v>
      </c>
    </row>
    <row r="1287" s="2" customFormat="1" ht="16.5" customHeight="1">
      <c r="A1287" s="40"/>
      <c r="B1287" s="41"/>
      <c r="C1287" s="241" t="s">
        <v>1523</v>
      </c>
      <c r="D1287" s="241" t="s">
        <v>163</v>
      </c>
      <c r="E1287" s="242" t="s">
        <v>1524</v>
      </c>
      <c r="F1287" s="243" t="s">
        <v>1525</v>
      </c>
      <c r="G1287" s="244" t="s">
        <v>166</v>
      </c>
      <c r="H1287" s="245">
        <v>19.907</v>
      </c>
      <c r="I1287" s="246"/>
      <c r="J1287" s="247">
        <f>ROUND(I1287*H1287,2)</f>
        <v>0</v>
      </c>
      <c r="K1287" s="248"/>
      <c r="L1287" s="43"/>
      <c r="M1287" s="249" t="s">
        <v>1</v>
      </c>
      <c r="N1287" s="250" t="s">
        <v>41</v>
      </c>
      <c r="O1287" s="93"/>
      <c r="P1287" s="251">
        <f>O1287*H1287</f>
        <v>0</v>
      </c>
      <c r="Q1287" s="251">
        <v>0</v>
      </c>
      <c r="R1287" s="251">
        <f>Q1287*H1287</f>
        <v>0</v>
      </c>
      <c r="S1287" s="251">
        <v>0</v>
      </c>
      <c r="T1287" s="252">
        <f>S1287*H1287</f>
        <v>0</v>
      </c>
      <c r="U1287" s="40"/>
      <c r="V1287" s="40"/>
      <c r="W1287" s="40"/>
      <c r="X1287" s="40"/>
      <c r="Y1287" s="40"/>
      <c r="Z1287" s="40"/>
      <c r="AA1287" s="40"/>
      <c r="AB1287" s="40"/>
      <c r="AC1287" s="40"/>
      <c r="AD1287" s="40"/>
      <c r="AE1287" s="40"/>
      <c r="AR1287" s="253" t="s">
        <v>324</v>
      </c>
      <c r="AT1287" s="253" t="s">
        <v>163</v>
      </c>
      <c r="AU1287" s="253" t="s">
        <v>137</v>
      </c>
      <c r="AY1287" s="17" t="s">
        <v>159</v>
      </c>
      <c r="BE1287" s="141">
        <f>IF(N1287="základní",J1287,0)</f>
        <v>0</v>
      </c>
      <c r="BF1287" s="141">
        <f>IF(N1287="snížená",J1287,0)</f>
        <v>0</v>
      </c>
      <c r="BG1287" s="141">
        <f>IF(N1287="zákl. přenesená",J1287,0)</f>
        <v>0</v>
      </c>
      <c r="BH1287" s="141">
        <f>IF(N1287="sníž. přenesená",J1287,0)</f>
        <v>0</v>
      </c>
      <c r="BI1287" s="141">
        <f>IF(N1287="nulová",J1287,0)</f>
        <v>0</v>
      </c>
      <c r="BJ1287" s="17" t="s">
        <v>137</v>
      </c>
      <c r="BK1287" s="141">
        <f>ROUND(I1287*H1287,2)</f>
        <v>0</v>
      </c>
      <c r="BL1287" s="17" t="s">
        <v>324</v>
      </c>
      <c r="BM1287" s="253" t="s">
        <v>1526</v>
      </c>
    </row>
    <row r="1288" s="13" customFormat="1">
      <c r="A1288" s="13"/>
      <c r="B1288" s="254"/>
      <c r="C1288" s="255"/>
      <c r="D1288" s="256" t="s">
        <v>169</v>
      </c>
      <c r="E1288" s="257" t="s">
        <v>1</v>
      </c>
      <c r="F1288" s="258" t="s">
        <v>205</v>
      </c>
      <c r="G1288" s="255"/>
      <c r="H1288" s="257" t="s">
        <v>1</v>
      </c>
      <c r="I1288" s="259"/>
      <c r="J1288" s="255"/>
      <c r="K1288" s="255"/>
      <c r="L1288" s="260"/>
      <c r="M1288" s="261"/>
      <c r="N1288" s="262"/>
      <c r="O1288" s="262"/>
      <c r="P1288" s="262"/>
      <c r="Q1288" s="262"/>
      <c r="R1288" s="262"/>
      <c r="S1288" s="262"/>
      <c r="T1288" s="263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64" t="s">
        <v>169</v>
      </c>
      <c r="AU1288" s="264" t="s">
        <v>137</v>
      </c>
      <c r="AV1288" s="13" t="s">
        <v>82</v>
      </c>
      <c r="AW1288" s="13" t="s">
        <v>30</v>
      </c>
      <c r="AX1288" s="13" t="s">
        <v>75</v>
      </c>
      <c r="AY1288" s="264" t="s">
        <v>159</v>
      </c>
    </row>
    <row r="1289" s="14" customFormat="1">
      <c r="A1289" s="14"/>
      <c r="B1289" s="265"/>
      <c r="C1289" s="266"/>
      <c r="D1289" s="256" t="s">
        <v>169</v>
      </c>
      <c r="E1289" s="267" t="s">
        <v>1</v>
      </c>
      <c r="F1289" s="268" t="s">
        <v>389</v>
      </c>
      <c r="G1289" s="266"/>
      <c r="H1289" s="269">
        <v>12.548</v>
      </c>
      <c r="I1289" s="270"/>
      <c r="J1289" s="266"/>
      <c r="K1289" s="266"/>
      <c r="L1289" s="271"/>
      <c r="M1289" s="272"/>
      <c r="N1289" s="273"/>
      <c r="O1289" s="273"/>
      <c r="P1289" s="273"/>
      <c r="Q1289" s="273"/>
      <c r="R1289" s="273"/>
      <c r="S1289" s="273"/>
      <c r="T1289" s="274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75" t="s">
        <v>169</v>
      </c>
      <c r="AU1289" s="275" t="s">
        <v>137</v>
      </c>
      <c r="AV1289" s="14" t="s">
        <v>137</v>
      </c>
      <c r="AW1289" s="14" t="s">
        <v>30</v>
      </c>
      <c r="AX1289" s="14" t="s">
        <v>75</v>
      </c>
      <c r="AY1289" s="275" t="s">
        <v>159</v>
      </c>
    </row>
    <row r="1290" s="13" customFormat="1">
      <c r="A1290" s="13"/>
      <c r="B1290" s="254"/>
      <c r="C1290" s="255"/>
      <c r="D1290" s="256" t="s">
        <v>169</v>
      </c>
      <c r="E1290" s="257" t="s">
        <v>1</v>
      </c>
      <c r="F1290" s="258" t="s">
        <v>203</v>
      </c>
      <c r="G1290" s="255"/>
      <c r="H1290" s="257" t="s">
        <v>1</v>
      </c>
      <c r="I1290" s="259"/>
      <c r="J1290" s="255"/>
      <c r="K1290" s="255"/>
      <c r="L1290" s="260"/>
      <c r="M1290" s="261"/>
      <c r="N1290" s="262"/>
      <c r="O1290" s="262"/>
      <c r="P1290" s="262"/>
      <c r="Q1290" s="262"/>
      <c r="R1290" s="262"/>
      <c r="S1290" s="262"/>
      <c r="T1290" s="263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64" t="s">
        <v>169</v>
      </c>
      <c r="AU1290" s="264" t="s">
        <v>137</v>
      </c>
      <c r="AV1290" s="13" t="s">
        <v>82</v>
      </c>
      <c r="AW1290" s="13" t="s">
        <v>30</v>
      </c>
      <c r="AX1290" s="13" t="s">
        <v>75</v>
      </c>
      <c r="AY1290" s="264" t="s">
        <v>159</v>
      </c>
    </row>
    <row r="1291" s="14" customFormat="1">
      <c r="A1291" s="14"/>
      <c r="B1291" s="265"/>
      <c r="C1291" s="266"/>
      <c r="D1291" s="256" t="s">
        <v>169</v>
      </c>
      <c r="E1291" s="267" t="s">
        <v>1</v>
      </c>
      <c r="F1291" s="268" t="s">
        <v>390</v>
      </c>
      <c r="G1291" s="266"/>
      <c r="H1291" s="269">
        <v>7.359</v>
      </c>
      <c r="I1291" s="270"/>
      <c r="J1291" s="266"/>
      <c r="K1291" s="266"/>
      <c r="L1291" s="271"/>
      <c r="M1291" s="272"/>
      <c r="N1291" s="273"/>
      <c r="O1291" s="273"/>
      <c r="P1291" s="273"/>
      <c r="Q1291" s="273"/>
      <c r="R1291" s="273"/>
      <c r="S1291" s="273"/>
      <c r="T1291" s="274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75" t="s">
        <v>169</v>
      </c>
      <c r="AU1291" s="275" t="s">
        <v>137</v>
      </c>
      <c r="AV1291" s="14" t="s">
        <v>137</v>
      </c>
      <c r="AW1291" s="14" t="s">
        <v>30</v>
      </c>
      <c r="AX1291" s="14" t="s">
        <v>75</v>
      </c>
      <c r="AY1291" s="275" t="s">
        <v>159</v>
      </c>
    </row>
    <row r="1292" s="15" customFormat="1">
      <c r="A1292" s="15"/>
      <c r="B1292" s="276"/>
      <c r="C1292" s="277"/>
      <c r="D1292" s="256" t="s">
        <v>169</v>
      </c>
      <c r="E1292" s="278" t="s">
        <v>1</v>
      </c>
      <c r="F1292" s="279" t="s">
        <v>187</v>
      </c>
      <c r="G1292" s="277"/>
      <c r="H1292" s="280">
        <v>19.907</v>
      </c>
      <c r="I1292" s="281"/>
      <c r="J1292" s="277"/>
      <c r="K1292" s="277"/>
      <c r="L1292" s="282"/>
      <c r="M1292" s="283"/>
      <c r="N1292" s="284"/>
      <c r="O1292" s="284"/>
      <c r="P1292" s="284"/>
      <c r="Q1292" s="284"/>
      <c r="R1292" s="284"/>
      <c r="S1292" s="284"/>
      <c r="T1292" s="285"/>
      <c r="U1292" s="15"/>
      <c r="V1292" s="15"/>
      <c r="W1292" s="15"/>
      <c r="X1292" s="15"/>
      <c r="Y1292" s="15"/>
      <c r="Z1292" s="15"/>
      <c r="AA1292" s="15"/>
      <c r="AB1292" s="15"/>
      <c r="AC1292" s="15"/>
      <c r="AD1292" s="15"/>
      <c r="AE1292" s="15"/>
      <c r="AT1292" s="286" t="s">
        <v>169</v>
      </c>
      <c r="AU1292" s="286" t="s">
        <v>137</v>
      </c>
      <c r="AV1292" s="15" t="s">
        <v>167</v>
      </c>
      <c r="AW1292" s="15" t="s">
        <v>30</v>
      </c>
      <c r="AX1292" s="15" t="s">
        <v>82</v>
      </c>
      <c r="AY1292" s="286" t="s">
        <v>159</v>
      </c>
    </row>
    <row r="1293" s="2" customFormat="1" ht="16.5" customHeight="1">
      <c r="A1293" s="40"/>
      <c r="B1293" s="41"/>
      <c r="C1293" s="241" t="s">
        <v>1527</v>
      </c>
      <c r="D1293" s="241" t="s">
        <v>163</v>
      </c>
      <c r="E1293" s="242" t="s">
        <v>1528</v>
      </c>
      <c r="F1293" s="243" t="s">
        <v>1529</v>
      </c>
      <c r="G1293" s="244" t="s">
        <v>166</v>
      </c>
      <c r="H1293" s="245">
        <v>19.907</v>
      </c>
      <c r="I1293" s="246"/>
      <c r="J1293" s="247">
        <f>ROUND(I1293*H1293,2)</f>
        <v>0</v>
      </c>
      <c r="K1293" s="248"/>
      <c r="L1293" s="43"/>
      <c r="M1293" s="249" t="s">
        <v>1</v>
      </c>
      <c r="N1293" s="250" t="s">
        <v>41</v>
      </c>
      <c r="O1293" s="93"/>
      <c r="P1293" s="251">
        <f>O1293*H1293</f>
        <v>0</v>
      </c>
      <c r="Q1293" s="251">
        <v>0.00029999999999999997</v>
      </c>
      <c r="R1293" s="251">
        <f>Q1293*H1293</f>
        <v>0.0059720999999999993</v>
      </c>
      <c r="S1293" s="251">
        <v>0</v>
      </c>
      <c r="T1293" s="252">
        <f>S1293*H1293</f>
        <v>0</v>
      </c>
      <c r="U1293" s="40"/>
      <c r="V1293" s="40"/>
      <c r="W1293" s="40"/>
      <c r="X1293" s="40"/>
      <c r="Y1293" s="40"/>
      <c r="Z1293" s="40"/>
      <c r="AA1293" s="40"/>
      <c r="AB1293" s="40"/>
      <c r="AC1293" s="40"/>
      <c r="AD1293" s="40"/>
      <c r="AE1293" s="40"/>
      <c r="AR1293" s="253" t="s">
        <v>324</v>
      </c>
      <c r="AT1293" s="253" t="s">
        <v>163</v>
      </c>
      <c r="AU1293" s="253" t="s">
        <v>137</v>
      </c>
      <c r="AY1293" s="17" t="s">
        <v>159</v>
      </c>
      <c r="BE1293" s="141">
        <f>IF(N1293="základní",J1293,0)</f>
        <v>0</v>
      </c>
      <c r="BF1293" s="141">
        <f>IF(N1293="snížená",J1293,0)</f>
        <v>0</v>
      </c>
      <c r="BG1293" s="141">
        <f>IF(N1293="zákl. přenesená",J1293,0)</f>
        <v>0</v>
      </c>
      <c r="BH1293" s="141">
        <f>IF(N1293="sníž. přenesená",J1293,0)</f>
        <v>0</v>
      </c>
      <c r="BI1293" s="141">
        <f>IF(N1293="nulová",J1293,0)</f>
        <v>0</v>
      </c>
      <c r="BJ1293" s="17" t="s">
        <v>137</v>
      </c>
      <c r="BK1293" s="141">
        <f>ROUND(I1293*H1293,2)</f>
        <v>0</v>
      </c>
      <c r="BL1293" s="17" t="s">
        <v>324</v>
      </c>
      <c r="BM1293" s="253" t="s">
        <v>1530</v>
      </c>
    </row>
    <row r="1294" s="13" customFormat="1">
      <c r="A1294" s="13"/>
      <c r="B1294" s="254"/>
      <c r="C1294" s="255"/>
      <c r="D1294" s="256" t="s">
        <v>169</v>
      </c>
      <c r="E1294" s="257" t="s">
        <v>1</v>
      </c>
      <c r="F1294" s="258" t="s">
        <v>205</v>
      </c>
      <c r="G1294" s="255"/>
      <c r="H1294" s="257" t="s">
        <v>1</v>
      </c>
      <c r="I1294" s="259"/>
      <c r="J1294" s="255"/>
      <c r="K1294" s="255"/>
      <c r="L1294" s="260"/>
      <c r="M1294" s="261"/>
      <c r="N1294" s="262"/>
      <c r="O1294" s="262"/>
      <c r="P1294" s="262"/>
      <c r="Q1294" s="262"/>
      <c r="R1294" s="262"/>
      <c r="S1294" s="262"/>
      <c r="T1294" s="263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64" t="s">
        <v>169</v>
      </c>
      <c r="AU1294" s="264" t="s">
        <v>137</v>
      </c>
      <c r="AV1294" s="13" t="s">
        <v>82</v>
      </c>
      <c r="AW1294" s="13" t="s">
        <v>30</v>
      </c>
      <c r="AX1294" s="13" t="s">
        <v>75</v>
      </c>
      <c r="AY1294" s="264" t="s">
        <v>159</v>
      </c>
    </row>
    <row r="1295" s="14" customFormat="1">
      <c r="A1295" s="14"/>
      <c r="B1295" s="265"/>
      <c r="C1295" s="266"/>
      <c r="D1295" s="256" t="s">
        <v>169</v>
      </c>
      <c r="E1295" s="267" t="s">
        <v>1</v>
      </c>
      <c r="F1295" s="268" t="s">
        <v>389</v>
      </c>
      <c r="G1295" s="266"/>
      <c r="H1295" s="269">
        <v>12.548</v>
      </c>
      <c r="I1295" s="270"/>
      <c r="J1295" s="266"/>
      <c r="K1295" s="266"/>
      <c r="L1295" s="271"/>
      <c r="M1295" s="272"/>
      <c r="N1295" s="273"/>
      <c r="O1295" s="273"/>
      <c r="P1295" s="273"/>
      <c r="Q1295" s="273"/>
      <c r="R1295" s="273"/>
      <c r="S1295" s="273"/>
      <c r="T1295" s="274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75" t="s">
        <v>169</v>
      </c>
      <c r="AU1295" s="275" t="s">
        <v>137</v>
      </c>
      <c r="AV1295" s="14" t="s">
        <v>137</v>
      </c>
      <c r="AW1295" s="14" t="s">
        <v>30</v>
      </c>
      <c r="AX1295" s="14" t="s">
        <v>75</v>
      </c>
      <c r="AY1295" s="275" t="s">
        <v>159</v>
      </c>
    </row>
    <row r="1296" s="13" customFormat="1">
      <c r="A1296" s="13"/>
      <c r="B1296" s="254"/>
      <c r="C1296" s="255"/>
      <c r="D1296" s="256" t="s">
        <v>169</v>
      </c>
      <c r="E1296" s="257" t="s">
        <v>1</v>
      </c>
      <c r="F1296" s="258" t="s">
        <v>203</v>
      </c>
      <c r="G1296" s="255"/>
      <c r="H1296" s="257" t="s">
        <v>1</v>
      </c>
      <c r="I1296" s="259"/>
      <c r="J1296" s="255"/>
      <c r="K1296" s="255"/>
      <c r="L1296" s="260"/>
      <c r="M1296" s="261"/>
      <c r="N1296" s="262"/>
      <c r="O1296" s="262"/>
      <c r="P1296" s="262"/>
      <c r="Q1296" s="262"/>
      <c r="R1296" s="262"/>
      <c r="S1296" s="262"/>
      <c r="T1296" s="263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64" t="s">
        <v>169</v>
      </c>
      <c r="AU1296" s="264" t="s">
        <v>137</v>
      </c>
      <c r="AV1296" s="13" t="s">
        <v>82</v>
      </c>
      <c r="AW1296" s="13" t="s">
        <v>30</v>
      </c>
      <c r="AX1296" s="13" t="s">
        <v>75</v>
      </c>
      <c r="AY1296" s="264" t="s">
        <v>159</v>
      </c>
    </row>
    <row r="1297" s="14" customFormat="1">
      <c r="A1297" s="14"/>
      <c r="B1297" s="265"/>
      <c r="C1297" s="266"/>
      <c r="D1297" s="256" t="s">
        <v>169</v>
      </c>
      <c r="E1297" s="267" t="s">
        <v>1</v>
      </c>
      <c r="F1297" s="268" t="s">
        <v>390</v>
      </c>
      <c r="G1297" s="266"/>
      <c r="H1297" s="269">
        <v>7.359</v>
      </c>
      <c r="I1297" s="270"/>
      <c r="J1297" s="266"/>
      <c r="K1297" s="266"/>
      <c r="L1297" s="271"/>
      <c r="M1297" s="272"/>
      <c r="N1297" s="273"/>
      <c r="O1297" s="273"/>
      <c r="P1297" s="273"/>
      <c r="Q1297" s="273"/>
      <c r="R1297" s="273"/>
      <c r="S1297" s="273"/>
      <c r="T1297" s="274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75" t="s">
        <v>169</v>
      </c>
      <c r="AU1297" s="275" t="s">
        <v>137</v>
      </c>
      <c r="AV1297" s="14" t="s">
        <v>137</v>
      </c>
      <c r="AW1297" s="14" t="s">
        <v>30</v>
      </c>
      <c r="AX1297" s="14" t="s">
        <v>75</v>
      </c>
      <c r="AY1297" s="275" t="s">
        <v>159</v>
      </c>
    </row>
    <row r="1298" s="15" customFormat="1">
      <c r="A1298" s="15"/>
      <c r="B1298" s="276"/>
      <c r="C1298" s="277"/>
      <c r="D1298" s="256" t="s">
        <v>169</v>
      </c>
      <c r="E1298" s="278" t="s">
        <v>1</v>
      </c>
      <c r="F1298" s="279" t="s">
        <v>187</v>
      </c>
      <c r="G1298" s="277"/>
      <c r="H1298" s="280">
        <v>19.907</v>
      </c>
      <c r="I1298" s="281"/>
      <c r="J1298" s="277"/>
      <c r="K1298" s="277"/>
      <c r="L1298" s="282"/>
      <c r="M1298" s="283"/>
      <c r="N1298" s="284"/>
      <c r="O1298" s="284"/>
      <c r="P1298" s="284"/>
      <c r="Q1298" s="284"/>
      <c r="R1298" s="284"/>
      <c r="S1298" s="284"/>
      <c r="T1298" s="285"/>
      <c r="U1298" s="15"/>
      <c r="V1298" s="15"/>
      <c r="W1298" s="15"/>
      <c r="X1298" s="15"/>
      <c r="Y1298" s="15"/>
      <c r="Z1298" s="15"/>
      <c r="AA1298" s="15"/>
      <c r="AB1298" s="15"/>
      <c r="AC1298" s="15"/>
      <c r="AD1298" s="15"/>
      <c r="AE1298" s="15"/>
      <c r="AT1298" s="286" t="s">
        <v>169</v>
      </c>
      <c r="AU1298" s="286" t="s">
        <v>137</v>
      </c>
      <c r="AV1298" s="15" t="s">
        <v>167</v>
      </c>
      <c r="AW1298" s="15" t="s">
        <v>30</v>
      </c>
      <c r="AX1298" s="15" t="s">
        <v>82</v>
      </c>
      <c r="AY1298" s="286" t="s">
        <v>159</v>
      </c>
    </row>
    <row r="1299" s="2" customFormat="1" ht="21.75" customHeight="1">
      <c r="A1299" s="40"/>
      <c r="B1299" s="41"/>
      <c r="C1299" s="241" t="s">
        <v>1531</v>
      </c>
      <c r="D1299" s="241" t="s">
        <v>163</v>
      </c>
      <c r="E1299" s="242" t="s">
        <v>1532</v>
      </c>
      <c r="F1299" s="243" t="s">
        <v>1533</v>
      </c>
      <c r="G1299" s="244" t="s">
        <v>267</v>
      </c>
      <c r="H1299" s="245">
        <v>3</v>
      </c>
      <c r="I1299" s="246"/>
      <c r="J1299" s="247">
        <f>ROUND(I1299*H1299,2)</f>
        <v>0</v>
      </c>
      <c r="K1299" s="248"/>
      <c r="L1299" s="43"/>
      <c r="M1299" s="249" t="s">
        <v>1</v>
      </c>
      <c r="N1299" s="250" t="s">
        <v>41</v>
      </c>
      <c r="O1299" s="93"/>
      <c r="P1299" s="251">
        <f>O1299*H1299</f>
        <v>0</v>
      </c>
      <c r="Q1299" s="251">
        <v>0.00021000000000000001</v>
      </c>
      <c r="R1299" s="251">
        <f>Q1299*H1299</f>
        <v>0.00063000000000000003</v>
      </c>
      <c r="S1299" s="251">
        <v>0</v>
      </c>
      <c r="T1299" s="252">
        <f>S1299*H1299</f>
        <v>0</v>
      </c>
      <c r="U1299" s="40"/>
      <c r="V1299" s="40"/>
      <c r="W1299" s="40"/>
      <c r="X1299" s="40"/>
      <c r="Y1299" s="40"/>
      <c r="Z1299" s="40"/>
      <c r="AA1299" s="40"/>
      <c r="AB1299" s="40"/>
      <c r="AC1299" s="40"/>
      <c r="AD1299" s="40"/>
      <c r="AE1299" s="40"/>
      <c r="AR1299" s="253" t="s">
        <v>324</v>
      </c>
      <c r="AT1299" s="253" t="s">
        <v>163</v>
      </c>
      <c r="AU1299" s="253" t="s">
        <v>137</v>
      </c>
      <c r="AY1299" s="17" t="s">
        <v>159</v>
      </c>
      <c r="BE1299" s="141">
        <f>IF(N1299="základní",J1299,0)</f>
        <v>0</v>
      </c>
      <c r="BF1299" s="141">
        <f>IF(N1299="snížená",J1299,0)</f>
        <v>0</v>
      </c>
      <c r="BG1299" s="141">
        <f>IF(N1299="zákl. přenesená",J1299,0)</f>
        <v>0</v>
      </c>
      <c r="BH1299" s="141">
        <f>IF(N1299="sníž. přenesená",J1299,0)</f>
        <v>0</v>
      </c>
      <c r="BI1299" s="141">
        <f>IF(N1299="nulová",J1299,0)</f>
        <v>0</v>
      </c>
      <c r="BJ1299" s="17" t="s">
        <v>137</v>
      </c>
      <c r="BK1299" s="141">
        <f>ROUND(I1299*H1299,2)</f>
        <v>0</v>
      </c>
      <c r="BL1299" s="17" t="s">
        <v>324</v>
      </c>
      <c r="BM1299" s="253" t="s">
        <v>1534</v>
      </c>
    </row>
    <row r="1300" s="13" customFormat="1">
      <c r="A1300" s="13"/>
      <c r="B1300" s="254"/>
      <c r="C1300" s="255"/>
      <c r="D1300" s="256" t="s">
        <v>169</v>
      </c>
      <c r="E1300" s="257" t="s">
        <v>1</v>
      </c>
      <c r="F1300" s="258" t="s">
        <v>466</v>
      </c>
      <c r="G1300" s="255"/>
      <c r="H1300" s="257" t="s">
        <v>1</v>
      </c>
      <c r="I1300" s="259"/>
      <c r="J1300" s="255"/>
      <c r="K1300" s="255"/>
      <c r="L1300" s="260"/>
      <c r="M1300" s="261"/>
      <c r="N1300" s="262"/>
      <c r="O1300" s="262"/>
      <c r="P1300" s="262"/>
      <c r="Q1300" s="262"/>
      <c r="R1300" s="262"/>
      <c r="S1300" s="262"/>
      <c r="T1300" s="263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64" t="s">
        <v>169</v>
      </c>
      <c r="AU1300" s="264" t="s">
        <v>137</v>
      </c>
      <c r="AV1300" s="13" t="s">
        <v>82</v>
      </c>
      <c r="AW1300" s="13" t="s">
        <v>30</v>
      </c>
      <c r="AX1300" s="13" t="s">
        <v>75</v>
      </c>
      <c r="AY1300" s="264" t="s">
        <v>159</v>
      </c>
    </row>
    <row r="1301" s="14" customFormat="1">
      <c r="A1301" s="14"/>
      <c r="B1301" s="265"/>
      <c r="C1301" s="266"/>
      <c r="D1301" s="256" t="s">
        <v>169</v>
      </c>
      <c r="E1301" s="267" t="s">
        <v>1</v>
      </c>
      <c r="F1301" s="268" t="s">
        <v>1535</v>
      </c>
      <c r="G1301" s="266"/>
      <c r="H1301" s="269">
        <v>3</v>
      </c>
      <c r="I1301" s="270"/>
      <c r="J1301" s="266"/>
      <c r="K1301" s="266"/>
      <c r="L1301" s="271"/>
      <c r="M1301" s="272"/>
      <c r="N1301" s="273"/>
      <c r="O1301" s="273"/>
      <c r="P1301" s="273"/>
      <c r="Q1301" s="273"/>
      <c r="R1301" s="273"/>
      <c r="S1301" s="273"/>
      <c r="T1301" s="274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75" t="s">
        <v>169</v>
      </c>
      <c r="AU1301" s="275" t="s">
        <v>137</v>
      </c>
      <c r="AV1301" s="14" t="s">
        <v>137</v>
      </c>
      <c r="AW1301" s="14" t="s">
        <v>30</v>
      </c>
      <c r="AX1301" s="14" t="s">
        <v>75</v>
      </c>
      <c r="AY1301" s="275" t="s">
        <v>159</v>
      </c>
    </row>
    <row r="1302" s="15" customFormat="1">
      <c r="A1302" s="15"/>
      <c r="B1302" s="276"/>
      <c r="C1302" s="277"/>
      <c r="D1302" s="256" t="s">
        <v>169</v>
      </c>
      <c r="E1302" s="278" t="s">
        <v>1</v>
      </c>
      <c r="F1302" s="279" t="s">
        <v>187</v>
      </c>
      <c r="G1302" s="277"/>
      <c r="H1302" s="280">
        <v>3</v>
      </c>
      <c r="I1302" s="281"/>
      <c r="J1302" s="277"/>
      <c r="K1302" s="277"/>
      <c r="L1302" s="282"/>
      <c r="M1302" s="283"/>
      <c r="N1302" s="284"/>
      <c r="O1302" s="284"/>
      <c r="P1302" s="284"/>
      <c r="Q1302" s="284"/>
      <c r="R1302" s="284"/>
      <c r="S1302" s="284"/>
      <c r="T1302" s="285"/>
      <c r="U1302" s="15"/>
      <c r="V1302" s="15"/>
      <c r="W1302" s="15"/>
      <c r="X1302" s="15"/>
      <c r="Y1302" s="15"/>
      <c r="Z1302" s="15"/>
      <c r="AA1302" s="15"/>
      <c r="AB1302" s="15"/>
      <c r="AC1302" s="15"/>
      <c r="AD1302" s="15"/>
      <c r="AE1302" s="15"/>
      <c r="AT1302" s="286" t="s">
        <v>169</v>
      </c>
      <c r="AU1302" s="286" t="s">
        <v>137</v>
      </c>
      <c r="AV1302" s="15" t="s">
        <v>167</v>
      </c>
      <c r="AW1302" s="15" t="s">
        <v>30</v>
      </c>
      <c r="AX1302" s="15" t="s">
        <v>82</v>
      </c>
      <c r="AY1302" s="286" t="s">
        <v>159</v>
      </c>
    </row>
    <row r="1303" s="2" customFormat="1" ht="21.75" customHeight="1">
      <c r="A1303" s="40"/>
      <c r="B1303" s="41"/>
      <c r="C1303" s="241" t="s">
        <v>1536</v>
      </c>
      <c r="D1303" s="241" t="s">
        <v>163</v>
      </c>
      <c r="E1303" s="242" t="s">
        <v>1537</v>
      </c>
      <c r="F1303" s="243" t="s">
        <v>1538</v>
      </c>
      <c r="G1303" s="244" t="s">
        <v>166</v>
      </c>
      <c r="H1303" s="245">
        <v>15.907</v>
      </c>
      <c r="I1303" s="246"/>
      <c r="J1303" s="247">
        <f>ROUND(I1303*H1303,2)</f>
        <v>0</v>
      </c>
      <c r="K1303" s="248"/>
      <c r="L1303" s="43"/>
      <c r="M1303" s="249" t="s">
        <v>1</v>
      </c>
      <c r="N1303" s="250" t="s">
        <v>41</v>
      </c>
      <c r="O1303" s="93"/>
      <c r="P1303" s="251">
        <f>O1303*H1303</f>
        <v>0</v>
      </c>
      <c r="Q1303" s="251">
        <v>0.0053</v>
      </c>
      <c r="R1303" s="251">
        <f>Q1303*H1303</f>
        <v>0.084307099999999996</v>
      </c>
      <c r="S1303" s="251">
        <v>0</v>
      </c>
      <c r="T1303" s="252">
        <f>S1303*H1303</f>
        <v>0</v>
      </c>
      <c r="U1303" s="40"/>
      <c r="V1303" s="40"/>
      <c r="W1303" s="40"/>
      <c r="X1303" s="40"/>
      <c r="Y1303" s="40"/>
      <c r="Z1303" s="40"/>
      <c r="AA1303" s="40"/>
      <c r="AB1303" s="40"/>
      <c r="AC1303" s="40"/>
      <c r="AD1303" s="40"/>
      <c r="AE1303" s="40"/>
      <c r="AR1303" s="253" t="s">
        <v>324</v>
      </c>
      <c r="AT1303" s="253" t="s">
        <v>163</v>
      </c>
      <c r="AU1303" s="253" t="s">
        <v>137</v>
      </c>
      <c r="AY1303" s="17" t="s">
        <v>159</v>
      </c>
      <c r="BE1303" s="141">
        <f>IF(N1303="základní",J1303,0)</f>
        <v>0</v>
      </c>
      <c r="BF1303" s="141">
        <f>IF(N1303="snížená",J1303,0)</f>
        <v>0</v>
      </c>
      <c r="BG1303" s="141">
        <f>IF(N1303="zákl. přenesená",J1303,0)</f>
        <v>0</v>
      </c>
      <c r="BH1303" s="141">
        <f>IF(N1303="sníž. přenesená",J1303,0)</f>
        <v>0</v>
      </c>
      <c r="BI1303" s="141">
        <f>IF(N1303="nulová",J1303,0)</f>
        <v>0</v>
      </c>
      <c r="BJ1303" s="17" t="s">
        <v>137</v>
      </c>
      <c r="BK1303" s="141">
        <f>ROUND(I1303*H1303,2)</f>
        <v>0</v>
      </c>
      <c r="BL1303" s="17" t="s">
        <v>324</v>
      </c>
      <c r="BM1303" s="253" t="s">
        <v>1539</v>
      </c>
    </row>
    <row r="1304" s="13" customFormat="1">
      <c r="A1304" s="13"/>
      <c r="B1304" s="254"/>
      <c r="C1304" s="255"/>
      <c r="D1304" s="256" t="s">
        <v>169</v>
      </c>
      <c r="E1304" s="257" t="s">
        <v>1</v>
      </c>
      <c r="F1304" s="258" t="s">
        <v>205</v>
      </c>
      <c r="G1304" s="255"/>
      <c r="H1304" s="257" t="s">
        <v>1</v>
      </c>
      <c r="I1304" s="259"/>
      <c r="J1304" s="255"/>
      <c r="K1304" s="255"/>
      <c r="L1304" s="260"/>
      <c r="M1304" s="261"/>
      <c r="N1304" s="262"/>
      <c r="O1304" s="262"/>
      <c r="P1304" s="262"/>
      <c r="Q1304" s="262"/>
      <c r="R1304" s="262"/>
      <c r="S1304" s="262"/>
      <c r="T1304" s="263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64" t="s">
        <v>169</v>
      </c>
      <c r="AU1304" s="264" t="s">
        <v>137</v>
      </c>
      <c r="AV1304" s="13" t="s">
        <v>82</v>
      </c>
      <c r="AW1304" s="13" t="s">
        <v>30</v>
      </c>
      <c r="AX1304" s="13" t="s">
        <v>75</v>
      </c>
      <c r="AY1304" s="264" t="s">
        <v>159</v>
      </c>
    </row>
    <row r="1305" s="14" customFormat="1">
      <c r="A1305" s="14"/>
      <c r="B1305" s="265"/>
      <c r="C1305" s="266"/>
      <c r="D1305" s="256" t="s">
        <v>169</v>
      </c>
      <c r="E1305" s="267" t="s">
        <v>1</v>
      </c>
      <c r="F1305" s="268" t="s">
        <v>389</v>
      </c>
      <c r="G1305" s="266"/>
      <c r="H1305" s="269">
        <v>12.548</v>
      </c>
      <c r="I1305" s="270"/>
      <c r="J1305" s="266"/>
      <c r="K1305" s="266"/>
      <c r="L1305" s="271"/>
      <c r="M1305" s="272"/>
      <c r="N1305" s="273"/>
      <c r="O1305" s="273"/>
      <c r="P1305" s="273"/>
      <c r="Q1305" s="273"/>
      <c r="R1305" s="273"/>
      <c r="S1305" s="273"/>
      <c r="T1305" s="274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75" t="s">
        <v>169</v>
      </c>
      <c r="AU1305" s="275" t="s">
        <v>137</v>
      </c>
      <c r="AV1305" s="14" t="s">
        <v>137</v>
      </c>
      <c r="AW1305" s="14" t="s">
        <v>30</v>
      </c>
      <c r="AX1305" s="14" t="s">
        <v>75</v>
      </c>
      <c r="AY1305" s="275" t="s">
        <v>159</v>
      </c>
    </row>
    <row r="1306" s="13" customFormat="1">
      <c r="A1306" s="13"/>
      <c r="B1306" s="254"/>
      <c r="C1306" s="255"/>
      <c r="D1306" s="256" t="s">
        <v>169</v>
      </c>
      <c r="E1306" s="257" t="s">
        <v>1</v>
      </c>
      <c r="F1306" s="258" t="s">
        <v>203</v>
      </c>
      <c r="G1306" s="255"/>
      <c r="H1306" s="257" t="s">
        <v>1</v>
      </c>
      <c r="I1306" s="259"/>
      <c r="J1306" s="255"/>
      <c r="K1306" s="255"/>
      <c r="L1306" s="260"/>
      <c r="M1306" s="261"/>
      <c r="N1306" s="262"/>
      <c r="O1306" s="262"/>
      <c r="P1306" s="262"/>
      <c r="Q1306" s="262"/>
      <c r="R1306" s="262"/>
      <c r="S1306" s="262"/>
      <c r="T1306" s="263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64" t="s">
        <v>169</v>
      </c>
      <c r="AU1306" s="264" t="s">
        <v>137</v>
      </c>
      <c r="AV1306" s="13" t="s">
        <v>82</v>
      </c>
      <c r="AW1306" s="13" t="s">
        <v>30</v>
      </c>
      <c r="AX1306" s="13" t="s">
        <v>75</v>
      </c>
      <c r="AY1306" s="264" t="s">
        <v>159</v>
      </c>
    </row>
    <row r="1307" s="14" customFormat="1">
      <c r="A1307" s="14"/>
      <c r="B1307" s="265"/>
      <c r="C1307" s="266"/>
      <c r="D1307" s="256" t="s">
        <v>169</v>
      </c>
      <c r="E1307" s="267" t="s">
        <v>1</v>
      </c>
      <c r="F1307" s="268" t="s">
        <v>390</v>
      </c>
      <c r="G1307" s="266"/>
      <c r="H1307" s="269">
        <v>7.359</v>
      </c>
      <c r="I1307" s="270"/>
      <c r="J1307" s="266"/>
      <c r="K1307" s="266"/>
      <c r="L1307" s="271"/>
      <c r="M1307" s="272"/>
      <c r="N1307" s="273"/>
      <c r="O1307" s="273"/>
      <c r="P1307" s="273"/>
      <c r="Q1307" s="273"/>
      <c r="R1307" s="273"/>
      <c r="S1307" s="273"/>
      <c r="T1307" s="274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75" t="s">
        <v>169</v>
      </c>
      <c r="AU1307" s="275" t="s">
        <v>137</v>
      </c>
      <c r="AV1307" s="14" t="s">
        <v>137</v>
      </c>
      <c r="AW1307" s="14" t="s">
        <v>30</v>
      </c>
      <c r="AX1307" s="14" t="s">
        <v>75</v>
      </c>
      <c r="AY1307" s="275" t="s">
        <v>159</v>
      </c>
    </row>
    <row r="1308" s="13" customFormat="1">
      <c r="A1308" s="13"/>
      <c r="B1308" s="254"/>
      <c r="C1308" s="255"/>
      <c r="D1308" s="256" t="s">
        <v>169</v>
      </c>
      <c r="E1308" s="257" t="s">
        <v>1</v>
      </c>
      <c r="F1308" s="258" t="s">
        <v>1540</v>
      </c>
      <c r="G1308" s="255"/>
      <c r="H1308" s="257" t="s">
        <v>1</v>
      </c>
      <c r="I1308" s="259"/>
      <c r="J1308" s="255"/>
      <c r="K1308" s="255"/>
      <c r="L1308" s="260"/>
      <c r="M1308" s="261"/>
      <c r="N1308" s="262"/>
      <c r="O1308" s="262"/>
      <c r="P1308" s="262"/>
      <c r="Q1308" s="262"/>
      <c r="R1308" s="262"/>
      <c r="S1308" s="262"/>
      <c r="T1308" s="263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64" t="s">
        <v>169</v>
      </c>
      <c r="AU1308" s="264" t="s">
        <v>137</v>
      </c>
      <c r="AV1308" s="13" t="s">
        <v>82</v>
      </c>
      <c r="AW1308" s="13" t="s">
        <v>30</v>
      </c>
      <c r="AX1308" s="13" t="s">
        <v>75</v>
      </c>
      <c r="AY1308" s="264" t="s">
        <v>159</v>
      </c>
    </row>
    <row r="1309" s="13" customFormat="1">
      <c r="A1309" s="13"/>
      <c r="B1309" s="254"/>
      <c r="C1309" s="255"/>
      <c r="D1309" s="256" t="s">
        <v>169</v>
      </c>
      <c r="E1309" s="257" t="s">
        <v>1</v>
      </c>
      <c r="F1309" s="258" t="s">
        <v>1541</v>
      </c>
      <c r="G1309" s="255"/>
      <c r="H1309" s="257" t="s">
        <v>1</v>
      </c>
      <c r="I1309" s="259"/>
      <c r="J1309" s="255"/>
      <c r="K1309" s="255"/>
      <c r="L1309" s="260"/>
      <c r="M1309" s="261"/>
      <c r="N1309" s="262"/>
      <c r="O1309" s="262"/>
      <c r="P1309" s="262"/>
      <c r="Q1309" s="262"/>
      <c r="R1309" s="262"/>
      <c r="S1309" s="262"/>
      <c r="T1309" s="263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64" t="s">
        <v>169</v>
      </c>
      <c r="AU1309" s="264" t="s">
        <v>137</v>
      </c>
      <c r="AV1309" s="13" t="s">
        <v>82</v>
      </c>
      <c r="AW1309" s="13" t="s">
        <v>30</v>
      </c>
      <c r="AX1309" s="13" t="s">
        <v>75</v>
      </c>
      <c r="AY1309" s="264" t="s">
        <v>159</v>
      </c>
    </row>
    <row r="1310" s="14" customFormat="1">
      <c r="A1310" s="14"/>
      <c r="B1310" s="265"/>
      <c r="C1310" s="266"/>
      <c r="D1310" s="256" t="s">
        <v>169</v>
      </c>
      <c r="E1310" s="267" t="s">
        <v>1</v>
      </c>
      <c r="F1310" s="268" t="s">
        <v>1542</v>
      </c>
      <c r="G1310" s="266"/>
      <c r="H1310" s="269">
        <v>-4</v>
      </c>
      <c r="I1310" s="270"/>
      <c r="J1310" s="266"/>
      <c r="K1310" s="266"/>
      <c r="L1310" s="271"/>
      <c r="M1310" s="272"/>
      <c r="N1310" s="273"/>
      <c r="O1310" s="273"/>
      <c r="P1310" s="273"/>
      <c r="Q1310" s="273"/>
      <c r="R1310" s="273"/>
      <c r="S1310" s="273"/>
      <c r="T1310" s="274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75" t="s">
        <v>169</v>
      </c>
      <c r="AU1310" s="275" t="s">
        <v>137</v>
      </c>
      <c r="AV1310" s="14" t="s">
        <v>137</v>
      </c>
      <c r="AW1310" s="14" t="s">
        <v>30</v>
      </c>
      <c r="AX1310" s="14" t="s">
        <v>75</v>
      </c>
      <c r="AY1310" s="275" t="s">
        <v>159</v>
      </c>
    </row>
    <row r="1311" s="15" customFormat="1">
      <c r="A1311" s="15"/>
      <c r="B1311" s="276"/>
      <c r="C1311" s="277"/>
      <c r="D1311" s="256" t="s">
        <v>169</v>
      </c>
      <c r="E1311" s="278" t="s">
        <v>1</v>
      </c>
      <c r="F1311" s="279" t="s">
        <v>187</v>
      </c>
      <c r="G1311" s="277"/>
      <c r="H1311" s="280">
        <v>15.907</v>
      </c>
      <c r="I1311" s="281"/>
      <c r="J1311" s="277"/>
      <c r="K1311" s="277"/>
      <c r="L1311" s="282"/>
      <c r="M1311" s="283"/>
      <c r="N1311" s="284"/>
      <c r="O1311" s="284"/>
      <c r="P1311" s="284"/>
      <c r="Q1311" s="284"/>
      <c r="R1311" s="284"/>
      <c r="S1311" s="284"/>
      <c r="T1311" s="285"/>
      <c r="U1311" s="15"/>
      <c r="V1311" s="15"/>
      <c r="W1311" s="15"/>
      <c r="X1311" s="15"/>
      <c r="Y1311" s="15"/>
      <c r="Z1311" s="15"/>
      <c r="AA1311" s="15"/>
      <c r="AB1311" s="15"/>
      <c r="AC1311" s="15"/>
      <c r="AD1311" s="15"/>
      <c r="AE1311" s="15"/>
      <c r="AT1311" s="286" t="s">
        <v>169</v>
      </c>
      <c r="AU1311" s="286" t="s">
        <v>137</v>
      </c>
      <c r="AV1311" s="15" t="s">
        <v>167</v>
      </c>
      <c r="AW1311" s="15" t="s">
        <v>30</v>
      </c>
      <c r="AX1311" s="15" t="s">
        <v>82</v>
      </c>
      <c r="AY1311" s="286" t="s">
        <v>159</v>
      </c>
    </row>
    <row r="1312" s="2" customFormat="1" ht="33" customHeight="1">
      <c r="A1312" s="40"/>
      <c r="B1312" s="41"/>
      <c r="C1312" s="241" t="s">
        <v>1543</v>
      </c>
      <c r="D1312" s="241" t="s">
        <v>163</v>
      </c>
      <c r="E1312" s="242" t="s">
        <v>1544</v>
      </c>
      <c r="F1312" s="243" t="s">
        <v>1545</v>
      </c>
      <c r="G1312" s="244" t="s">
        <v>166</v>
      </c>
      <c r="H1312" s="245">
        <v>4</v>
      </c>
      <c r="I1312" s="246"/>
      <c r="J1312" s="247">
        <f>ROUND(I1312*H1312,2)</f>
        <v>0</v>
      </c>
      <c r="K1312" s="248"/>
      <c r="L1312" s="43"/>
      <c r="M1312" s="249" t="s">
        <v>1</v>
      </c>
      <c r="N1312" s="250" t="s">
        <v>41</v>
      </c>
      <c r="O1312" s="93"/>
      <c r="P1312" s="251">
        <f>O1312*H1312</f>
        <v>0</v>
      </c>
      <c r="Q1312" s="251">
        <v>0.0025000000000000001</v>
      </c>
      <c r="R1312" s="251">
        <f>Q1312*H1312</f>
        <v>0.01</v>
      </c>
      <c r="S1312" s="251">
        <v>0</v>
      </c>
      <c r="T1312" s="252">
        <f>S1312*H1312</f>
        <v>0</v>
      </c>
      <c r="U1312" s="40"/>
      <c r="V1312" s="40"/>
      <c r="W1312" s="40"/>
      <c r="X1312" s="40"/>
      <c r="Y1312" s="40"/>
      <c r="Z1312" s="40"/>
      <c r="AA1312" s="40"/>
      <c r="AB1312" s="40"/>
      <c r="AC1312" s="40"/>
      <c r="AD1312" s="40"/>
      <c r="AE1312" s="40"/>
      <c r="AR1312" s="253" t="s">
        <v>324</v>
      </c>
      <c r="AT1312" s="253" t="s">
        <v>163</v>
      </c>
      <c r="AU1312" s="253" t="s">
        <v>137</v>
      </c>
      <c r="AY1312" s="17" t="s">
        <v>159</v>
      </c>
      <c r="BE1312" s="141">
        <f>IF(N1312="základní",J1312,0)</f>
        <v>0</v>
      </c>
      <c r="BF1312" s="141">
        <f>IF(N1312="snížená",J1312,0)</f>
        <v>0</v>
      </c>
      <c r="BG1312" s="141">
        <f>IF(N1312="zákl. přenesená",J1312,0)</f>
        <v>0</v>
      </c>
      <c r="BH1312" s="141">
        <f>IF(N1312="sníž. přenesená",J1312,0)</f>
        <v>0</v>
      </c>
      <c r="BI1312" s="141">
        <f>IF(N1312="nulová",J1312,0)</f>
        <v>0</v>
      </c>
      <c r="BJ1312" s="17" t="s">
        <v>137</v>
      </c>
      <c r="BK1312" s="141">
        <f>ROUND(I1312*H1312,2)</f>
        <v>0</v>
      </c>
      <c r="BL1312" s="17" t="s">
        <v>324</v>
      </c>
      <c r="BM1312" s="253" t="s">
        <v>1546</v>
      </c>
    </row>
    <row r="1313" s="13" customFormat="1">
      <c r="A1313" s="13"/>
      <c r="B1313" s="254"/>
      <c r="C1313" s="255"/>
      <c r="D1313" s="256" t="s">
        <v>169</v>
      </c>
      <c r="E1313" s="257" t="s">
        <v>1</v>
      </c>
      <c r="F1313" s="258" t="s">
        <v>1541</v>
      </c>
      <c r="G1313" s="255"/>
      <c r="H1313" s="257" t="s">
        <v>1</v>
      </c>
      <c r="I1313" s="259"/>
      <c r="J1313" s="255"/>
      <c r="K1313" s="255"/>
      <c r="L1313" s="260"/>
      <c r="M1313" s="261"/>
      <c r="N1313" s="262"/>
      <c r="O1313" s="262"/>
      <c r="P1313" s="262"/>
      <c r="Q1313" s="262"/>
      <c r="R1313" s="262"/>
      <c r="S1313" s="262"/>
      <c r="T1313" s="263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64" t="s">
        <v>169</v>
      </c>
      <c r="AU1313" s="264" t="s">
        <v>137</v>
      </c>
      <c r="AV1313" s="13" t="s">
        <v>82</v>
      </c>
      <c r="AW1313" s="13" t="s">
        <v>30</v>
      </c>
      <c r="AX1313" s="13" t="s">
        <v>75</v>
      </c>
      <c r="AY1313" s="264" t="s">
        <v>159</v>
      </c>
    </row>
    <row r="1314" s="14" customFormat="1">
      <c r="A1314" s="14"/>
      <c r="B1314" s="265"/>
      <c r="C1314" s="266"/>
      <c r="D1314" s="256" t="s">
        <v>169</v>
      </c>
      <c r="E1314" s="267" t="s">
        <v>1</v>
      </c>
      <c r="F1314" s="268" t="s">
        <v>1547</v>
      </c>
      <c r="G1314" s="266"/>
      <c r="H1314" s="269">
        <v>4</v>
      </c>
      <c r="I1314" s="270"/>
      <c r="J1314" s="266"/>
      <c r="K1314" s="266"/>
      <c r="L1314" s="271"/>
      <c r="M1314" s="272"/>
      <c r="N1314" s="273"/>
      <c r="O1314" s="273"/>
      <c r="P1314" s="273"/>
      <c r="Q1314" s="273"/>
      <c r="R1314" s="273"/>
      <c r="S1314" s="273"/>
      <c r="T1314" s="274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75" t="s">
        <v>169</v>
      </c>
      <c r="AU1314" s="275" t="s">
        <v>137</v>
      </c>
      <c r="AV1314" s="14" t="s">
        <v>137</v>
      </c>
      <c r="AW1314" s="14" t="s">
        <v>30</v>
      </c>
      <c r="AX1314" s="14" t="s">
        <v>75</v>
      </c>
      <c r="AY1314" s="275" t="s">
        <v>159</v>
      </c>
    </row>
    <row r="1315" s="15" customFormat="1">
      <c r="A1315" s="15"/>
      <c r="B1315" s="276"/>
      <c r="C1315" s="277"/>
      <c r="D1315" s="256" t="s">
        <v>169</v>
      </c>
      <c r="E1315" s="278" t="s">
        <v>1</v>
      </c>
      <c r="F1315" s="279" t="s">
        <v>187</v>
      </c>
      <c r="G1315" s="277"/>
      <c r="H1315" s="280">
        <v>4</v>
      </c>
      <c r="I1315" s="281"/>
      <c r="J1315" s="277"/>
      <c r="K1315" s="277"/>
      <c r="L1315" s="282"/>
      <c r="M1315" s="283"/>
      <c r="N1315" s="284"/>
      <c r="O1315" s="284"/>
      <c r="P1315" s="284"/>
      <c r="Q1315" s="284"/>
      <c r="R1315" s="284"/>
      <c r="S1315" s="284"/>
      <c r="T1315" s="285"/>
      <c r="U1315" s="15"/>
      <c r="V1315" s="15"/>
      <c r="W1315" s="15"/>
      <c r="X1315" s="15"/>
      <c r="Y1315" s="15"/>
      <c r="Z1315" s="15"/>
      <c r="AA1315" s="15"/>
      <c r="AB1315" s="15"/>
      <c r="AC1315" s="15"/>
      <c r="AD1315" s="15"/>
      <c r="AE1315" s="15"/>
      <c r="AT1315" s="286" t="s">
        <v>169</v>
      </c>
      <c r="AU1315" s="286" t="s">
        <v>137</v>
      </c>
      <c r="AV1315" s="15" t="s">
        <v>167</v>
      </c>
      <c r="AW1315" s="15" t="s">
        <v>30</v>
      </c>
      <c r="AX1315" s="15" t="s">
        <v>82</v>
      </c>
      <c r="AY1315" s="286" t="s">
        <v>159</v>
      </c>
    </row>
    <row r="1316" s="2" customFormat="1" ht="16.5" customHeight="1">
      <c r="A1316" s="40"/>
      <c r="B1316" s="41"/>
      <c r="C1316" s="287" t="s">
        <v>1548</v>
      </c>
      <c r="D1316" s="287" t="s">
        <v>291</v>
      </c>
      <c r="E1316" s="288" t="s">
        <v>1549</v>
      </c>
      <c r="F1316" s="289" t="s">
        <v>1550</v>
      </c>
      <c r="G1316" s="290" t="s">
        <v>166</v>
      </c>
      <c r="H1316" s="291">
        <v>25.181999999999999</v>
      </c>
      <c r="I1316" s="292"/>
      <c r="J1316" s="293">
        <f>ROUND(I1316*H1316,2)</f>
        <v>0</v>
      </c>
      <c r="K1316" s="294"/>
      <c r="L1316" s="295"/>
      <c r="M1316" s="296" t="s">
        <v>1</v>
      </c>
      <c r="N1316" s="297" t="s">
        <v>41</v>
      </c>
      <c r="O1316" s="93"/>
      <c r="P1316" s="251">
        <f>O1316*H1316</f>
        <v>0</v>
      </c>
      <c r="Q1316" s="251">
        <v>0.0129</v>
      </c>
      <c r="R1316" s="251">
        <f>Q1316*H1316</f>
        <v>0.32484779999999996</v>
      </c>
      <c r="S1316" s="251">
        <v>0</v>
      </c>
      <c r="T1316" s="252">
        <f>S1316*H1316</f>
        <v>0</v>
      </c>
      <c r="U1316" s="40"/>
      <c r="V1316" s="40"/>
      <c r="W1316" s="40"/>
      <c r="X1316" s="40"/>
      <c r="Y1316" s="40"/>
      <c r="Z1316" s="40"/>
      <c r="AA1316" s="40"/>
      <c r="AB1316" s="40"/>
      <c r="AC1316" s="40"/>
      <c r="AD1316" s="40"/>
      <c r="AE1316" s="40"/>
      <c r="AR1316" s="253" t="s">
        <v>620</v>
      </c>
      <c r="AT1316" s="253" t="s">
        <v>291</v>
      </c>
      <c r="AU1316" s="253" t="s">
        <v>137</v>
      </c>
      <c r="AY1316" s="17" t="s">
        <v>159</v>
      </c>
      <c r="BE1316" s="141">
        <f>IF(N1316="základní",J1316,0)</f>
        <v>0</v>
      </c>
      <c r="BF1316" s="141">
        <f>IF(N1316="snížená",J1316,0)</f>
        <v>0</v>
      </c>
      <c r="BG1316" s="141">
        <f>IF(N1316="zákl. přenesená",J1316,0)</f>
        <v>0</v>
      </c>
      <c r="BH1316" s="141">
        <f>IF(N1316="sníž. přenesená",J1316,0)</f>
        <v>0</v>
      </c>
      <c r="BI1316" s="141">
        <f>IF(N1316="nulová",J1316,0)</f>
        <v>0</v>
      </c>
      <c r="BJ1316" s="17" t="s">
        <v>137</v>
      </c>
      <c r="BK1316" s="141">
        <f>ROUND(I1316*H1316,2)</f>
        <v>0</v>
      </c>
      <c r="BL1316" s="17" t="s">
        <v>324</v>
      </c>
      <c r="BM1316" s="253" t="s">
        <v>1551</v>
      </c>
    </row>
    <row r="1317" s="14" customFormat="1">
      <c r="A1317" s="14"/>
      <c r="B1317" s="265"/>
      <c r="C1317" s="266"/>
      <c r="D1317" s="256" t="s">
        <v>169</v>
      </c>
      <c r="E1317" s="267" t="s">
        <v>1</v>
      </c>
      <c r="F1317" s="268" t="s">
        <v>1552</v>
      </c>
      <c r="G1317" s="266"/>
      <c r="H1317" s="269">
        <v>22.893000000000001</v>
      </c>
      <c r="I1317" s="270"/>
      <c r="J1317" s="266"/>
      <c r="K1317" s="266"/>
      <c r="L1317" s="271"/>
      <c r="M1317" s="272"/>
      <c r="N1317" s="273"/>
      <c r="O1317" s="273"/>
      <c r="P1317" s="273"/>
      <c r="Q1317" s="273"/>
      <c r="R1317" s="273"/>
      <c r="S1317" s="273"/>
      <c r="T1317" s="274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75" t="s">
        <v>169</v>
      </c>
      <c r="AU1317" s="275" t="s">
        <v>137</v>
      </c>
      <c r="AV1317" s="14" t="s">
        <v>137</v>
      </c>
      <c r="AW1317" s="14" t="s">
        <v>30</v>
      </c>
      <c r="AX1317" s="14" t="s">
        <v>82</v>
      </c>
      <c r="AY1317" s="275" t="s">
        <v>159</v>
      </c>
    </row>
    <row r="1318" s="14" customFormat="1">
      <c r="A1318" s="14"/>
      <c r="B1318" s="265"/>
      <c r="C1318" s="266"/>
      <c r="D1318" s="256" t="s">
        <v>169</v>
      </c>
      <c r="E1318" s="266"/>
      <c r="F1318" s="268" t="s">
        <v>1553</v>
      </c>
      <c r="G1318" s="266"/>
      <c r="H1318" s="269">
        <v>25.181999999999999</v>
      </c>
      <c r="I1318" s="270"/>
      <c r="J1318" s="266"/>
      <c r="K1318" s="266"/>
      <c r="L1318" s="271"/>
      <c r="M1318" s="272"/>
      <c r="N1318" s="273"/>
      <c r="O1318" s="273"/>
      <c r="P1318" s="273"/>
      <c r="Q1318" s="273"/>
      <c r="R1318" s="273"/>
      <c r="S1318" s="273"/>
      <c r="T1318" s="274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75" t="s">
        <v>169</v>
      </c>
      <c r="AU1318" s="275" t="s">
        <v>137</v>
      </c>
      <c r="AV1318" s="14" t="s">
        <v>137</v>
      </c>
      <c r="AW1318" s="14" t="s">
        <v>4</v>
      </c>
      <c r="AX1318" s="14" t="s">
        <v>82</v>
      </c>
      <c r="AY1318" s="275" t="s">
        <v>159</v>
      </c>
    </row>
    <row r="1319" s="2" customFormat="1" ht="21.75" customHeight="1">
      <c r="A1319" s="40"/>
      <c r="B1319" s="41"/>
      <c r="C1319" s="241" t="s">
        <v>1554</v>
      </c>
      <c r="D1319" s="241" t="s">
        <v>163</v>
      </c>
      <c r="E1319" s="242" t="s">
        <v>1555</v>
      </c>
      <c r="F1319" s="243" t="s">
        <v>1556</v>
      </c>
      <c r="G1319" s="244" t="s">
        <v>166</v>
      </c>
      <c r="H1319" s="245">
        <v>19.907</v>
      </c>
      <c r="I1319" s="246"/>
      <c r="J1319" s="247">
        <f>ROUND(I1319*H1319,2)</f>
        <v>0</v>
      </c>
      <c r="K1319" s="248"/>
      <c r="L1319" s="43"/>
      <c r="M1319" s="249" t="s">
        <v>1</v>
      </c>
      <c r="N1319" s="250" t="s">
        <v>41</v>
      </c>
      <c r="O1319" s="93"/>
      <c r="P1319" s="251">
        <f>O1319*H1319</f>
        <v>0</v>
      </c>
      <c r="Q1319" s="251">
        <v>0</v>
      </c>
      <c r="R1319" s="251">
        <f>Q1319*H1319</f>
        <v>0</v>
      </c>
      <c r="S1319" s="251">
        <v>0</v>
      </c>
      <c r="T1319" s="252">
        <f>S1319*H1319</f>
        <v>0</v>
      </c>
      <c r="U1319" s="40"/>
      <c r="V1319" s="40"/>
      <c r="W1319" s="40"/>
      <c r="X1319" s="40"/>
      <c r="Y1319" s="40"/>
      <c r="Z1319" s="40"/>
      <c r="AA1319" s="40"/>
      <c r="AB1319" s="40"/>
      <c r="AC1319" s="40"/>
      <c r="AD1319" s="40"/>
      <c r="AE1319" s="40"/>
      <c r="AR1319" s="253" t="s">
        <v>324</v>
      </c>
      <c r="AT1319" s="253" t="s">
        <v>163</v>
      </c>
      <c r="AU1319" s="253" t="s">
        <v>137</v>
      </c>
      <c r="AY1319" s="17" t="s">
        <v>159</v>
      </c>
      <c r="BE1319" s="141">
        <f>IF(N1319="základní",J1319,0)</f>
        <v>0</v>
      </c>
      <c r="BF1319" s="141">
        <f>IF(N1319="snížená",J1319,0)</f>
        <v>0</v>
      </c>
      <c r="BG1319" s="141">
        <f>IF(N1319="zákl. přenesená",J1319,0)</f>
        <v>0</v>
      </c>
      <c r="BH1319" s="141">
        <f>IF(N1319="sníž. přenesená",J1319,0)</f>
        <v>0</v>
      </c>
      <c r="BI1319" s="141">
        <f>IF(N1319="nulová",J1319,0)</f>
        <v>0</v>
      </c>
      <c r="BJ1319" s="17" t="s">
        <v>137</v>
      </c>
      <c r="BK1319" s="141">
        <f>ROUND(I1319*H1319,2)</f>
        <v>0</v>
      </c>
      <c r="BL1319" s="17" t="s">
        <v>324</v>
      </c>
      <c r="BM1319" s="253" t="s">
        <v>1557</v>
      </c>
    </row>
    <row r="1320" s="13" customFormat="1">
      <c r="A1320" s="13"/>
      <c r="B1320" s="254"/>
      <c r="C1320" s="255"/>
      <c r="D1320" s="256" t="s">
        <v>169</v>
      </c>
      <c r="E1320" s="257" t="s">
        <v>1</v>
      </c>
      <c r="F1320" s="258" t="s">
        <v>205</v>
      </c>
      <c r="G1320" s="255"/>
      <c r="H1320" s="257" t="s">
        <v>1</v>
      </c>
      <c r="I1320" s="259"/>
      <c r="J1320" s="255"/>
      <c r="K1320" s="255"/>
      <c r="L1320" s="260"/>
      <c r="M1320" s="261"/>
      <c r="N1320" s="262"/>
      <c r="O1320" s="262"/>
      <c r="P1320" s="262"/>
      <c r="Q1320" s="262"/>
      <c r="R1320" s="262"/>
      <c r="S1320" s="262"/>
      <c r="T1320" s="263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64" t="s">
        <v>169</v>
      </c>
      <c r="AU1320" s="264" t="s">
        <v>137</v>
      </c>
      <c r="AV1320" s="13" t="s">
        <v>82</v>
      </c>
      <c r="AW1320" s="13" t="s">
        <v>30</v>
      </c>
      <c r="AX1320" s="13" t="s">
        <v>75</v>
      </c>
      <c r="AY1320" s="264" t="s">
        <v>159</v>
      </c>
    </row>
    <row r="1321" s="14" customFormat="1">
      <c r="A1321" s="14"/>
      <c r="B1321" s="265"/>
      <c r="C1321" s="266"/>
      <c r="D1321" s="256" t="s">
        <v>169</v>
      </c>
      <c r="E1321" s="267" t="s">
        <v>1</v>
      </c>
      <c r="F1321" s="268" t="s">
        <v>389</v>
      </c>
      <c r="G1321" s="266"/>
      <c r="H1321" s="269">
        <v>12.548</v>
      </c>
      <c r="I1321" s="270"/>
      <c r="J1321" s="266"/>
      <c r="K1321" s="266"/>
      <c r="L1321" s="271"/>
      <c r="M1321" s="272"/>
      <c r="N1321" s="273"/>
      <c r="O1321" s="273"/>
      <c r="P1321" s="273"/>
      <c r="Q1321" s="273"/>
      <c r="R1321" s="273"/>
      <c r="S1321" s="273"/>
      <c r="T1321" s="274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75" t="s">
        <v>169</v>
      </c>
      <c r="AU1321" s="275" t="s">
        <v>137</v>
      </c>
      <c r="AV1321" s="14" t="s">
        <v>137</v>
      </c>
      <c r="AW1321" s="14" t="s">
        <v>30</v>
      </c>
      <c r="AX1321" s="14" t="s">
        <v>75</v>
      </c>
      <c r="AY1321" s="275" t="s">
        <v>159</v>
      </c>
    </row>
    <row r="1322" s="13" customFormat="1">
      <c r="A1322" s="13"/>
      <c r="B1322" s="254"/>
      <c r="C1322" s="255"/>
      <c r="D1322" s="256" t="s">
        <v>169</v>
      </c>
      <c r="E1322" s="257" t="s">
        <v>1</v>
      </c>
      <c r="F1322" s="258" t="s">
        <v>203</v>
      </c>
      <c r="G1322" s="255"/>
      <c r="H1322" s="257" t="s">
        <v>1</v>
      </c>
      <c r="I1322" s="259"/>
      <c r="J1322" s="255"/>
      <c r="K1322" s="255"/>
      <c r="L1322" s="260"/>
      <c r="M1322" s="261"/>
      <c r="N1322" s="262"/>
      <c r="O1322" s="262"/>
      <c r="P1322" s="262"/>
      <c r="Q1322" s="262"/>
      <c r="R1322" s="262"/>
      <c r="S1322" s="262"/>
      <c r="T1322" s="263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64" t="s">
        <v>169</v>
      </c>
      <c r="AU1322" s="264" t="s">
        <v>137</v>
      </c>
      <c r="AV1322" s="13" t="s">
        <v>82</v>
      </c>
      <c r="AW1322" s="13" t="s">
        <v>30</v>
      </c>
      <c r="AX1322" s="13" t="s">
        <v>75</v>
      </c>
      <c r="AY1322" s="264" t="s">
        <v>159</v>
      </c>
    </row>
    <row r="1323" s="14" customFormat="1">
      <c r="A1323" s="14"/>
      <c r="B1323" s="265"/>
      <c r="C1323" s="266"/>
      <c r="D1323" s="256" t="s">
        <v>169</v>
      </c>
      <c r="E1323" s="267" t="s">
        <v>1</v>
      </c>
      <c r="F1323" s="268" t="s">
        <v>390</v>
      </c>
      <c r="G1323" s="266"/>
      <c r="H1323" s="269">
        <v>7.359</v>
      </c>
      <c r="I1323" s="270"/>
      <c r="J1323" s="266"/>
      <c r="K1323" s="266"/>
      <c r="L1323" s="271"/>
      <c r="M1323" s="272"/>
      <c r="N1323" s="273"/>
      <c r="O1323" s="273"/>
      <c r="P1323" s="273"/>
      <c r="Q1323" s="273"/>
      <c r="R1323" s="273"/>
      <c r="S1323" s="273"/>
      <c r="T1323" s="274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75" t="s">
        <v>169</v>
      </c>
      <c r="AU1323" s="275" t="s">
        <v>137</v>
      </c>
      <c r="AV1323" s="14" t="s">
        <v>137</v>
      </c>
      <c r="AW1323" s="14" t="s">
        <v>30</v>
      </c>
      <c r="AX1323" s="14" t="s">
        <v>75</v>
      </c>
      <c r="AY1323" s="275" t="s">
        <v>159</v>
      </c>
    </row>
    <row r="1324" s="15" customFormat="1">
      <c r="A1324" s="15"/>
      <c r="B1324" s="276"/>
      <c r="C1324" s="277"/>
      <c r="D1324" s="256" t="s">
        <v>169</v>
      </c>
      <c r="E1324" s="278" t="s">
        <v>1</v>
      </c>
      <c r="F1324" s="279" t="s">
        <v>187</v>
      </c>
      <c r="G1324" s="277"/>
      <c r="H1324" s="280">
        <v>19.907</v>
      </c>
      <c r="I1324" s="281"/>
      <c r="J1324" s="277"/>
      <c r="K1324" s="277"/>
      <c r="L1324" s="282"/>
      <c r="M1324" s="283"/>
      <c r="N1324" s="284"/>
      <c r="O1324" s="284"/>
      <c r="P1324" s="284"/>
      <c r="Q1324" s="284"/>
      <c r="R1324" s="284"/>
      <c r="S1324" s="284"/>
      <c r="T1324" s="285"/>
      <c r="U1324" s="15"/>
      <c r="V1324" s="15"/>
      <c r="W1324" s="15"/>
      <c r="X1324" s="15"/>
      <c r="Y1324" s="15"/>
      <c r="Z1324" s="15"/>
      <c r="AA1324" s="15"/>
      <c r="AB1324" s="15"/>
      <c r="AC1324" s="15"/>
      <c r="AD1324" s="15"/>
      <c r="AE1324" s="15"/>
      <c r="AT1324" s="286" t="s">
        <v>169</v>
      </c>
      <c r="AU1324" s="286" t="s">
        <v>137</v>
      </c>
      <c r="AV1324" s="15" t="s">
        <v>167</v>
      </c>
      <c r="AW1324" s="15" t="s">
        <v>30</v>
      </c>
      <c r="AX1324" s="15" t="s">
        <v>82</v>
      </c>
      <c r="AY1324" s="286" t="s">
        <v>159</v>
      </c>
    </row>
    <row r="1325" s="2" customFormat="1" ht="16.5" customHeight="1">
      <c r="A1325" s="40"/>
      <c r="B1325" s="41"/>
      <c r="C1325" s="241" t="s">
        <v>1558</v>
      </c>
      <c r="D1325" s="241" t="s">
        <v>163</v>
      </c>
      <c r="E1325" s="242" t="s">
        <v>1559</v>
      </c>
      <c r="F1325" s="243" t="s">
        <v>1560</v>
      </c>
      <c r="G1325" s="244" t="s">
        <v>267</v>
      </c>
      <c r="H1325" s="245">
        <v>3</v>
      </c>
      <c r="I1325" s="246"/>
      <c r="J1325" s="247">
        <f>ROUND(I1325*H1325,2)</f>
        <v>0</v>
      </c>
      <c r="K1325" s="248"/>
      <c r="L1325" s="43"/>
      <c r="M1325" s="249" t="s">
        <v>1</v>
      </c>
      <c r="N1325" s="250" t="s">
        <v>41</v>
      </c>
      <c r="O1325" s="93"/>
      <c r="P1325" s="251">
        <f>O1325*H1325</f>
        <v>0</v>
      </c>
      <c r="Q1325" s="251">
        <v>0</v>
      </c>
      <c r="R1325" s="251">
        <f>Q1325*H1325</f>
        <v>0</v>
      </c>
      <c r="S1325" s="251">
        <v>0.00036000000000000002</v>
      </c>
      <c r="T1325" s="252">
        <f>S1325*H1325</f>
        <v>0.00108</v>
      </c>
      <c r="U1325" s="40"/>
      <c r="V1325" s="40"/>
      <c r="W1325" s="40"/>
      <c r="X1325" s="40"/>
      <c r="Y1325" s="40"/>
      <c r="Z1325" s="40"/>
      <c r="AA1325" s="40"/>
      <c r="AB1325" s="40"/>
      <c r="AC1325" s="40"/>
      <c r="AD1325" s="40"/>
      <c r="AE1325" s="40"/>
      <c r="AR1325" s="253" t="s">
        <v>324</v>
      </c>
      <c r="AT1325" s="253" t="s">
        <v>163</v>
      </c>
      <c r="AU1325" s="253" t="s">
        <v>137</v>
      </c>
      <c r="AY1325" s="17" t="s">
        <v>159</v>
      </c>
      <c r="BE1325" s="141">
        <f>IF(N1325="základní",J1325,0)</f>
        <v>0</v>
      </c>
      <c r="BF1325" s="141">
        <f>IF(N1325="snížená",J1325,0)</f>
        <v>0</v>
      </c>
      <c r="BG1325" s="141">
        <f>IF(N1325="zákl. přenesená",J1325,0)</f>
        <v>0</v>
      </c>
      <c r="BH1325" s="141">
        <f>IF(N1325="sníž. přenesená",J1325,0)</f>
        <v>0</v>
      </c>
      <c r="BI1325" s="141">
        <f>IF(N1325="nulová",J1325,0)</f>
        <v>0</v>
      </c>
      <c r="BJ1325" s="17" t="s">
        <v>137</v>
      </c>
      <c r="BK1325" s="141">
        <f>ROUND(I1325*H1325,2)</f>
        <v>0</v>
      </c>
      <c r="BL1325" s="17" t="s">
        <v>324</v>
      </c>
      <c r="BM1325" s="253" t="s">
        <v>1561</v>
      </c>
    </row>
    <row r="1326" s="13" customFormat="1">
      <c r="A1326" s="13"/>
      <c r="B1326" s="254"/>
      <c r="C1326" s="255"/>
      <c r="D1326" s="256" t="s">
        <v>169</v>
      </c>
      <c r="E1326" s="257" t="s">
        <v>1</v>
      </c>
      <c r="F1326" s="258" t="s">
        <v>1562</v>
      </c>
      <c r="G1326" s="255"/>
      <c r="H1326" s="257" t="s">
        <v>1</v>
      </c>
      <c r="I1326" s="259"/>
      <c r="J1326" s="255"/>
      <c r="K1326" s="255"/>
      <c r="L1326" s="260"/>
      <c r="M1326" s="261"/>
      <c r="N1326" s="262"/>
      <c r="O1326" s="262"/>
      <c r="P1326" s="262"/>
      <c r="Q1326" s="262"/>
      <c r="R1326" s="262"/>
      <c r="S1326" s="262"/>
      <c r="T1326" s="263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64" t="s">
        <v>169</v>
      </c>
      <c r="AU1326" s="264" t="s">
        <v>137</v>
      </c>
      <c r="AV1326" s="13" t="s">
        <v>82</v>
      </c>
      <c r="AW1326" s="13" t="s">
        <v>30</v>
      </c>
      <c r="AX1326" s="13" t="s">
        <v>75</v>
      </c>
      <c r="AY1326" s="264" t="s">
        <v>159</v>
      </c>
    </row>
    <row r="1327" s="14" customFormat="1">
      <c r="A1327" s="14"/>
      <c r="B1327" s="265"/>
      <c r="C1327" s="266"/>
      <c r="D1327" s="256" t="s">
        <v>169</v>
      </c>
      <c r="E1327" s="267" t="s">
        <v>1</v>
      </c>
      <c r="F1327" s="268" t="s">
        <v>160</v>
      </c>
      <c r="G1327" s="266"/>
      <c r="H1327" s="269">
        <v>3</v>
      </c>
      <c r="I1327" s="270"/>
      <c r="J1327" s="266"/>
      <c r="K1327" s="266"/>
      <c r="L1327" s="271"/>
      <c r="M1327" s="272"/>
      <c r="N1327" s="273"/>
      <c r="O1327" s="273"/>
      <c r="P1327" s="273"/>
      <c r="Q1327" s="273"/>
      <c r="R1327" s="273"/>
      <c r="S1327" s="273"/>
      <c r="T1327" s="274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75" t="s">
        <v>169</v>
      </c>
      <c r="AU1327" s="275" t="s">
        <v>137</v>
      </c>
      <c r="AV1327" s="14" t="s">
        <v>137</v>
      </c>
      <c r="AW1327" s="14" t="s">
        <v>30</v>
      </c>
      <c r="AX1327" s="14" t="s">
        <v>82</v>
      </c>
      <c r="AY1327" s="275" t="s">
        <v>159</v>
      </c>
    </row>
    <row r="1328" s="2" customFormat="1" ht="16.5" customHeight="1">
      <c r="A1328" s="40"/>
      <c r="B1328" s="41"/>
      <c r="C1328" s="241" t="s">
        <v>1563</v>
      </c>
      <c r="D1328" s="241" t="s">
        <v>163</v>
      </c>
      <c r="E1328" s="242" t="s">
        <v>1564</v>
      </c>
      <c r="F1328" s="243" t="s">
        <v>1565</v>
      </c>
      <c r="G1328" s="244" t="s">
        <v>267</v>
      </c>
      <c r="H1328" s="245">
        <v>3</v>
      </c>
      <c r="I1328" s="246"/>
      <c r="J1328" s="247">
        <f>ROUND(I1328*H1328,2)</f>
        <v>0</v>
      </c>
      <c r="K1328" s="248"/>
      <c r="L1328" s="43"/>
      <c r="M1328" s="249" t="s">
        <v>1</v>
      </c>
      <c r="N1328" s="250" t="s">
        <v>41</v>
      </c>
      <c r="O1328" s="93"/>
      <c r="P1328" s="251">
        <f>O1328*H1328</f>
        <v>0</v>
      </c>
      <c r="Q1328" s="251">
        <v>0.00020000000000000001</v>
      </c>
      <c r="R1328" s="251">
        <f>Q1328*H1328</f>
        <v>0.00060000000000000006</v>
      </c>
      <c r="S1328" s="251">
        <v>0</v>
      </c>
      <c r="T1328" s="252">
        <f>S1328*H1328</f>
        <v>0</v>
      </c>
      <c r="U1328" s="40"/>
      <c r="V1328" s="40"/>
      <c r="W1328" s="40"/>
      <c r="X1328" s="40"/>
      <c r="Y1328" s="40"/>
      <c r="Z1328" s="40"/>
      <c r="AA1328" s="40"/>
      <c r="AB1328" s="40"/>
      <c r="AC1328" s="40"/>
      <c r="AD1328" s="40"/>
      <c r="AE1328" s="40"/>
      <c r="AR1328" s="253" t="s">
        <v>324</v>
      </c>
      <c r="AT1328" s="253" t="s">
        <v>163</v>
      </c>
      <c r="AU1328" s="253" t="s">
        <v>137</v>
      </c>
      <c r="AY1328" s="17" t="s">
        <v>159</v>
      </c>
      <c r="BE1328" s="141">
        <f>IF(N1328="základní",J1328,0)</f>
        <v>0</v>
      </c>
      <c r="BF1328" s="141">
        <f>IF(N1328="snížená",J1328,0)</f>
        <v>0</v>
      </c>
      <c r="BG1328" s="141">
        <f>IF(N1328="zákl. přenesená",J1328,0)</f>
        <v>0</v>
      </c>
      <c r="BH1328" s="141">
        <f>IF(N1328="sníž. přenesená",J1328,0)</f>
        <v>0</v>
      </c>
      <c r="BI1328" s="141">
        <f>IF(N1328="nulová",J1328,0)</f>
        <v>0</v>
      </c>
      <c r="BJ1328" s="17" t="s">
        <v>137</v>
      </c>
      <c r="BK1328" s="141">
        <f>ROUND(I1328*H1328,2)</f>
        <v>0</v>
      </c>
      <c r="BL1328" s="17" t="s">
        <v>324</v>
      </c>
      <c r="BM1328" s="253" t="s">
        <v>1566</v>
      </c>
    </row>
    <row r="1329" s="13" customFormat="1">
      <c r="A1329" s="13"/>
      <c r="B1329" s="254"/>
      <c r="C1329" s="255"/>
      <c r="D1329" s="256" t="s">
        <v>169</v>
      </c>
      <c r="E1329" s="257" t="s">
        <v>1</v>
      </c>
      <c r="F1329" s="258" t="s">
        <v>203</v>
      </c>
      <c r="G1329" s="255"/>
      <c r="H1329" s="257" t="s">
        <v>1</v>
      </c>
      <c r="I1329" s="259"/>
      <c r="J1329" s="255"/>
      <c r="K1329" s="255"/>
      <c r="L1329" s="260"/>
      <c r="M1329" s="261"/>
      <c r="N1329" s="262"/>
      <c r="O1329" s="262"/>
      <c r="P1329" s="262"/>
      <c r="Q1329" s="262"/>
      <c r="R1329" s="262"/>
      <c r="S1329" s="262"/>
      <c r="T1329" s="263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64" t="s">
        <v>169</v>
      </c>
      <c r="AU1329" s="264" t="s">
        <v>137</v>
      </c>
      <c r="AV1329" s="13" t="s">
        <v>82</v>
      </c>
      <c r="AW1329" s="13" t="s">
        <v>30</v>
      </c>
      <c r="AX1329" s="13" t="s">
        <v>75</v>
      </c>
      <c r="AY1329" s="264" t="s">
        <v>159</v>
      </c>
    </row>
    <row r="1330" s="14" customFormat="1">
      <c r="A1330" s="14"/>
      <c r="B1330" s="265"/>
      <c r="C1330" s="266"/>
      <c r="D1330" s="256" t="s">
        <v>169</v>
      </c>
      <c r="E1330" s="267" t="s">
        <v>1</v>
      </c>
      <c r="F1330" s="268" t="s">
        <v>82</v>
      </c>
      <c r="G1330" s="266"/>
      <c r="H1330" s="269">
        <v>1</v>
      </c>
      <c r="I1330" s="270"/>
      <c r="J1330" s="266"/>
      <c r="K1330" s="266"/>
      <c r="L1330" s="271"/>
      <c r="M1330" s="272"/>
      <c r="N1330" s="273"/>
      <c r="O1330" s="273"/>
      <c r="P1330" s="273"/>
      <c r="Q1330" s="273"/>
      <c r="R1330" s="273"/>
      <c r="S1330" s="273"/>
      <c r="T1330" s="274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75" t="s">
        <v>169</v>
      </c>
      <c r="AU1330" s="275" t="s">
        <v>137</v>
      </c>
      <c r="AV1330" s="14" t="s">
        <v>137</v>
      </c>
      <c r="AW1330" s="14" t="s">
        <v>30</v>
      </c>
      <c r="AX1330" s="14" t="s">
        <v>75</v>
      </c>
      <c r="AY1330" s="275" t="s">
        <v>159</v>
      </c>
    </row>
    <row r="1331" s="13" customFormat="1">
      <c r="A1331" s="13"/>
      <c r="B1331" s="254"/>
      <c r="C1331" s="255"/>
      <c r="D1331" s="256" t="s">
        <v>169</v>
      </c>
      <c r="E1331" s="257" t="s">
        <v>1</v>
      </c>
      <c r="F1331" s="258" t="s">
        <v>201</v>
      </c>
      <c r="G1331" s="255"/>
      <c r="H1331" s="257" t="s">
        <v>1</v>
      </c>
      <c r="I1331" s="259"/>
      <c r="J1331" s="255"/>
      <c r="K1331" s="255"/>
      <c r="L1331" s="260"/>
      <c r="M1331" s="261"/>
      <c r="N1331" s="262"/>
      <c r="O1331" s="262"/>
      <c r="P1331" s="262"/>
      <c r="Q1331" s="262"/>
      <c r="R1331" s="262"/>
      <c r="S1331" s="262"/>
      <c r="T1331" s="263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64" t="s">
        <v>169</v>
      </c>
      <c r="AU1331" s="264" t="s">
        <v>137</v>
      </c>
      <c r="AV1331" s="13" t="s">
        <v>82</v>
      </c>
      <c r="AW1331" s="13" t="s">
        <v>30</v>
      </c>
      <c r="AX1331" s="13" t="s">
        <v>75</v>
      </c>
      <c r="AY1331" s="264" t="s">
        <v>159</v>
      </c>
    </row>
    <row r="1332" s="14" customFormat="1">
      <c r="A1332" s="14"/>
      <c r="B1332" s="265"/>
      <c r="C1332" s="266"/>
      <c r="D1332" s="256" t="s">
        <v>169</v>
      </c>
      <c r="E1332" s="267" t="s">
        <v>1</v>
      </c>
      <c r="F1332" s="268" t="s">
        <v>82</v>
      </c>
      <c r="G1332" s="266"/>
      <c r="H1332" s="269">
        <v>1</v>
      </c>
      <c r="I1332" s="270"/>
      <c r="J1332" s="266"/>
      <c r="K1332" s="266"/>
      <c r="L1332" s="271"/>
      <c r="M1332" s="272"/>
      <c r="N1332" s="273"/>
      <c r="O1332" s="273"/>
      <c r="P1332" s="273"/>
      <c r="Q1332" s="273"/>
      <c r="R1332" s="273"/>
      <c r="S1332" s="273"/>
      <c r="T1332" s="274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75" t="s">
        <v>169</v>
      </c>
      <c r="AU1332" s="275" t="s">
        <v>137</v>
      </c>
      <c r="AV1332" s="14" t="s">
        <v>137</v>
      </c>
      <c r="AW1332" s="14" t="s">
        <v>30</v>
      </c>
      <c r="AX1332" s="14" t="s">
        <v>75</v>
      </c>
      <c r="AY1332" s="275" t="s">
        <v>159</v>
      </c>
    </row>
    <row r="1333" s="13" customFormat="1">
      <c r="A1333" s="13"/>
      <c r="B1333" s="254"/>
      <c r="C1333" s="255"/>
      <c r="D1333" s="256" t="s">
        <v>169</v>
      </c>
      <c r="E1333" s="257" t="s">
        <v>1</v>
      </c>
      <c r="F1333" s="258" t="s">
        <v>203</v>
      </c>
      <c r="G1333" s="255"/>
      <c r="H1333" s="257" t="s">
        <v>1</v>
      </c>
      <c r="I1333" s="259"/>
      <c r="J1333" s="255"/>
      <c r="K1333" s="255"/>
      <c r="L1333" s="260"/>
      <c r="M1333" s="261"/>
      <c r="N1333" s="262"/>
      <c r="O1333" s="262"/>
      <c r="P1333" s="262"/>
      <c r="Q1333" s="262"/>
      <c r="R1333" s="262"/>
      <c r="S1333" s="262"/>
      <c r="T1333" s="263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64" t="s">
        <v>169</v>
      </c>
      <c r="AU1333" s="264" t="s">
        <v>137</v>
      </c>
      <c r="AV1333" s="13" t="s">
        <v>82</v>
      </c>
      <c r="AW1333" s="13" t="s">
        <v>30</v>
      </c>
      <c r="AX1333" s="13" t="s">
        <v>75</v>
      </c>
      <c r="AY1333" s="264" t="s">
        <v>159</v>
      </c>
    </row>
    <row r="1334" s="14" customFormat="1">
      <c r="A1334" s="14"/>
      <c r="B1334" s="265"/>
      <c r="C1334" s="266"/>
      <c r="D1334" s="256" t="s">
        <v>169</v>
      </c>
      <c r="E1334" s="267" t="s">
        <v>1</v>
      </c>
      <c r="F1334" s="268" t="s">
        <v>82</v>
      </c>
      <c r="G1334" s="266"/>
      <c r="H1334" s="269">
        <v>1</v>
      </c>
      <c r="I1334" s="270"/>
      <c r="J1334" s="266"/>
      <c r="K1334" s="266"/>
      <c r="L1334" s="271"/>
      <c r="M1334" s="272"/>
      <c r="N1334" s="273"/>
      <c r="O1334" s="273"/>
      <c r="P1334" s="273"/>
      <c r="Q1334" s="273"/>
      <c r="R1334" s="273"/>
      <c r="S1334" s="273"/>
      <c r="T1334" s="274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75" t="s">
        <v>169</v>
      </c>
      <c r="AU1334" s="275" t="s">
        <v>137</v>
      </c>
      <c r="AV1334" s="14" t="s">
        <v>137</v>
      </c>
      <c r="AW1334" s="14" t="s">
        <v>30</v>
      </c>
      <c r="AX1334" s="14" t="s">
        <v>75</v>
      </c>
      <c r="AY1334" s="275" t="s">
        <v>159</v>
      </c>
    </row>
    <row r="1335" s="15" customFormat="1">
      <c r="A1335" s="15"/>
      <c r="B1335" s="276"/>
      <c r="C1335" s="277"/>
      <c r="D1335" s="256" t="s">
        <v>169</v>
      </c>
      <c r="E1335" s="278" t="s">
        <v>1</v>
      </c>
      <c r="F1335" s="279" t="s">
        <v>187</v>
      </c>
      <c r="G1335" s="277"/>
      <c r="H1335" s="280">
        <v>3</v>
      </c>
      <c r="I1335" s="281"/>
      <c r="J1335" s="277"/>
      <c r="K1335" s="277"/>
      <c r="L1335" s="282"/>
      <c r="M1335" s="283"/>
      <c r="N1335" s="284"/>
      <c r="O1335" s="284"/>
      <c r="P1335" s="284"/>
      <c r="Q1335" s="284"/>
      <c r="R1335" s="284"/>
      <c r="S1335" s="284"/>
      <c r="T1335" s="285"/>
      <c r="U1335" s="15"/>
      <c r="V1335" s="15"/>
      <c r="W1335" s="15"/>
      <c r="X1335" s="15"/>
      <c r="Y1335" s="15"/>
      <c r="Z1335" s="15"/>
      <c r="AA1335" s="15"/>
      <c r="AB1335" s="15"/>
      <c r="AC1335" s="15"/>
      <c r="AD1335" s="15"/>
      <c r="AE1335" s="15"/>
      <c r="AT1335" s="286" t="s">
        <v>169</v>
      </c>
      <c r="AU1335" s="286" t="s">
        <v>137</v>
      </c>
      <c r="AV1335" s="15" t="s">
        <v>167</v>
      </c>
      <c r="AW1335" s="15" t="s">
        <v>30</v>
      </c>
      <c r="AX1335" s="15" t="s">
        <v>82</v>
      </c>
      <c r="AY1335" s="286" t="s">
        <v>159</v>
      </c>
    </row>
    <row r="1336" s="2" customFormat="1" ht="16.5" customHeight="1">
      <c r="A1336" s="40"/>
      <c r="B1336" s="41"/>
      <c r="C1336" s="287" t="s">
        <v>1567</v>
      </c>
      <c r="D1336" s="287" t="s">
        <v>291</v>
      </c>
      <c r="E1336" s="288" t="s">
        <v>1568</v>
      </c>
      <c r="F1336" s="289" t="s">
        <v>1569</v>
      </c>
      <c r="G1336" s="290" t="s">
        <v>267</v>
      </c>
      <c r="H1336" s="291">
        <v>3</v>
      </c>
      <c r="I1336" s="292"/>
      <c r="J1336" s="293">
        <f>ROUND(I1336*H1336,2)</f>
        <v>0</v>
      </c>
      <c r="K1336" s="294"/>
      <c r="L1336" s="295"/>
      <c r="M1336" s="296" t="s">
        <v>1</v>
      </c>
      <c r="N1336" s="297" t="s">
        <v>41</v>
      </c>
      <c r="O1336" s="93"/>
      <c r="P1336" s="251">
        <f>O1336*H1336</f>
        <v>0</v>
      </c>
      <c r="Q1336" s="251">
        <v>0.00106</v>
      </c>
      <c r="R1336" s="251">
        <f>Q1336*H1336</f>
        <v>0.0031799999999999997</v>
      </c>
      <c r="S1336" s="251">
        <v>0</v>
      </c>
      <c r="T1336" s="252">
        <f>S1336*H1336</f>
        <v>0</v>
      </c>
      <c r="U1336" s="40"/>
      <c r="V1336" s="40"/>
      <c r="W1336" s="40"/>
      <c r="X1336" s="40"/>
      <c r="Y1336" s="40"/>
      <c r="Z1336" s="40"/>
      <c r="AA1336" s="40"/>
      <c r="AB1336" s="40"/>
      <c r="AC1336" s="40"/>
      <c r="AD1336" s="40"/>
      <c r="AE1336" s="40"/>
      <c r="AR1336" s="253" t="s">
        <v>620</v>
      </c>
      <c r="AT1336" s="253" t="s">
        <v>291</v>
      </c>
      <c r="AU1336" s="253" t="s">
        <v>137</v>
      </c>
      <c r="AY1336" s="17" t="s">
        <v>159</v>
      </c>
      <c r="BE1336" s="141">
        <f>IF(N1336="základní",J1336,0)</f>
        <v>0</v>
      </c>
      <c r="BF1336" s="141">
        <f>IF(N1336="snížená",J1336,0)</f>
        <v>0</v>
      </c>
      <c r="BG1336" s="141">
        <f>IF(N1336="zákl. přenesená",J1336,0)</f>
        <v>0</v>
      </c>
      <c r="BH1336" s="141">
        <f>IF(N1336="sníž. přenesená",J1336,0)</f>
        <v>0</v>
      </c>
      <c r="BI1336" s="141">
        <f>IF(N1336="nulová",J1336,0)</f>
        <v>0</v>
      </c>
      <c r="BJ1336" s="17" t="s">
        <v>137</v>
      </c>
      <c r="BK1336" s="141">
        <f>ROUND(I1336*H1336,2)</f>
        <v>0</v>
      </c>
      <c r="BL1336" s="17" t="s">
        <v>324</v>
      </c>
      <c r="BM1336" s="253" t="s">
        <v>1570</v>
      </c>
    </row>
    <row r="1337" s="2" customFormat="1" ht="16.5" customHeight="1">
      <c r="A1337" s="40"/>
      <c r="B1337" s="41"/>
      <c r="C1337" s="241" t="s">
        <v>1571</v>
      </c>
      <c r="D1337" s="241" t="s">
        <v>163</v>
      </c>
      <c r="E1337" s="242" t="s">
        <v>1572</v>
      </c>
      <c r="F1337" s="243" t="s">
        <v>1573</v>
      </c>
      <c r="G1337" s="244" t="s">
        <v>267</v>
      </c>
      <c r="H1337" s="245">
        <v>5</v>
      </c>
      <c r="I1337" s="246"/>
      <c r="J1337" s="247">
        <f>ROUND(I1337*H1337,2)</f>
        <v>0</v>
      </c>
      <c r="K1337" s="248"/>
      <c r="L1337" s="43"/>
      <c r="M1337" s="249" t="s">
        <v>1</v>
      </c>
      <c r="N1337" s="250" t="s">
        <v>41</v>
      </c>
      <c r="O1337" s="93"/>
      <c r="P1337" s="251">
        <f>O1337*H1337</f>
        <v>0</v>
      </c>
      <c r="Q1337" s="251">
        <v>0</v>
      </c>
      <c r="R1337" s="251">
        <f>Q1337*H1337</f>
        <v>0</v>
      </c>
      <c r="S1337" s="251">
        <v>0</v>
      </c>
      <c r="T1337" s="252">
        <f>S1337*H1337</f>
        <v>0</v>
      </c>
      <c r="U1337" s="40"/>
      <c r="V1337" s="40"/>
      <c r="W1337" s="40"/>
      <c r="X1337" s="40"/>
      <c r="Y1337" s="40"/>
      <c r="Z1337" s="40"/>
      <c r="AA1337" s="40"/>
      <c r="AB1337" s="40"/>
      <c r="AC1337" s="40"/>
      <c r="AD1337" s="40"/>
      <c r="AE1337" s="40"/>
      <c r="AR1337" s="253" t="s">
        <v>324</v>
      </c>
      <c r="AT1337" s="253" t="s">
        <v>163</v>
      </c>
      <c r="AU1337" s="253" t="s">
        <v>137</v>
      </c>
      <c r="AY1337" s="17" t="s">
        <v>159</v>
      </c>
      <c r="BE1337" s="141">
        <f>IF(N1337="základní",J1337,0)</f>
        <v>0</v>
      </c>
      <c r="BF1337" s="141">
        <f>IF(N1337="snížená",J1337,0)</f>
        <v>0</v>
      </c>
      <c r="BG1337" s="141">
        <f>IF(N1337="zákl. přenesená",J1337,0)</f>
        <v>0</v>
      </c>
      <c r="BH1337" s="141">
        <f>IF(N1337="sníž. přenesená",J1337,0)</f>
        <v>0</v>
      </c>
      <c r="BI1337" s="141">
        <f>IF(N1337="nulová",J1337,0)</f>
        <v>0</v>
      </c>
      <c r="BJ1337" s="17" t="s">
        <v>137</v>
      </c>
      <c r="BK1337" s="141">
        <f>ROUND(I1337*H1337,2)</f>
        <v>0</v>
      </c>
      <c r="BL1337" s="17" t="s">
        <v>324</v>
      </c>
      <c r="BM1337" s="253" t="s">
        <v>1574</v>
      </c>
    </row>
    <row r="1338" s="13" customFormat="1">
      <c r="A1338" s="13"/>
      <c r="B1338" s="254"/>
      <c r="C1338" s="255"/>
      <c r="D1338" s="256" t="s">
        <v>169</v>
      </c>
      <c r="E1338" s="257" t="s">
        <v>1</v>
      </c>
      <c r="F1338" s="258" t="s">
        <v>1575</v>
      </c>
      <c r="G1338" s="255"/>
      <c r="H1338" s="257" t="s">
        <v>1</v>
      </c>
      <c r="I1338" s="259"/>
      <c r="J1338" s="255"/>
      <c r="K1338" s="255"/>
      <c r="L1338" s="260"/>
      <c r="M1338" s="261"/>
      <c r="N1338" s="262"/>
      <c r="O1338" s="262"/>
      <c r="P1338" s="262"/>
      <c r="Q1338" s="262"/>
      <c r="R1338" s="262"/>
      <c r="S1338" s="262"/>
      <c r="T1338" s="263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64" t="s">
        <v>169</v>
      </c>
      <c r="AU1338" s="264" t="s">
        <v>137</v>
      </c>
      <c r="AV1338" s="13" t="s">
        <v>82</v>
      </c>
      <c r="AW1338" s="13" t="s">
        <v>30</v>
      </c>
      <c r="AX1338" s="13" t="s">
        <v>75</v>
      </c>
      <c r="AY1338" s="264" t="s">
        <v>159</v>
      </c>
    </row>
    <row r="1339" s="14" customFormat="1">
      <c r="A1339" s="14"/>
      <c r="B1339" s="265"/>
      <c r="C1339" s="266"/>
      <c r="D1339" s="256" t="s">
        <v>169</v>
      </c>
      <c r="E1339" s="267" t="s">
        <v>1</v>
      </c>
      <c r="F1339" s="268" t="s">
        <v>296</v>
      </c>
      <c r="G1339" s="266"/>
      <c r="H1339" s="269">
        <v>5</v>
      </c>
      <c r="I1339" s="270"/>
      <c r="J1339" s="266"/>
      <c r="K1339" s="266"/>
      <c r="L1339" s="271"/>
      <c r="M1339" s="272"/>
      <c r="N1339" s="273"/>
      <c r="O1339" s="273"/>
      <c r="P1339" s="273"/>
      <c r="Q1339" s="273"/>
      <c r="R1339" s="273"/>
      <c r="S1339" s="273"/>
      <c r="T1339" s="274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75" t="s">
        <v>169</v>
      </c>
      <c r="AU1339" s="275" t="s">
        <v>137</v>
      </c>
      <c r="AV1339" s="14" t="s">
        <v>137</v>
      </c>
      <c r="AW1339" s="14" t="s">
        <v>30</v>
      </c>
      <c r="AX1339" s="14" t="s">
        <v>75</v>
      </c>
      <c r="AY1339" s="275" t="s">
        <v>159</v>
      </c>
    </row>
    <row r="1340" s="15" customFormat="1">
      <c r="A1340" s="15"/>
      <c r="B1340" s="276"/>
      <c r="C1340" s="277"/>
      <c r="D1340" s="256" t="s">
        <v>169</v>
      </c>
      <c r="E1340" s="278" t="s">
        <v>1</v>
      </c>
      <c r="F1340" s="279" t="s">
        <v>187</v>
      </c>
      <c r="G1340" s="277"/>
      <c r="H1340" s="280">
        <v>5</v>
      </c>
      <c r="I1340" s="281"/>
      <c r="J1340" s="277"/>
      <c r="K1340" s="277"/>
      <c r="L1340" s="282"/>
      <c r="M1340" s="283"/>
      <c r="N1340" s="284"/>
      <c r="O1340" s="284"/>
      <c r="P1340" s="284"/>
      <c r="Q1340" s="284"/>
      <c r="R1340" s="284"/>
      <c r="S1340" s="284"/>
      <c r="T1340" s="285"/>
      <c r="U1340" s="15"/>
      <c r="V1340" s="15"/>
      <c r="W1340" s="15"/>
      <c r="X1340" s="15"/>
      <c r="Y1340" s="15"/>
      <c r="Z1340" s="15"/>
      <c r="AA1340" s="15"/>
      <c r="AB1340" s="15"/>
      <c r="AC1340" s="15"/>
      <c r="AD1340" s="15"/>
      <c r="AE1340" s="15"/>
      <c r="AT1340" s="286" t="s">
        <v>169</v>
      </c>
      <c r="AU1340" s="286" t="s">
        <v>137</v>
      </c>
      <c r="AV1340" s="15" t="s">
        <v>167</v>
      </c>
      <c r="AW1340" s="15" t="s">
        <v>30</v>
      </c>
      <c r="AX1340" s="15" t="s">
        <v>82</v>
      </c>
      <c r="AY1340" s="286" t="s">
        <v>159</v>
      </c>
    </row>
    <row r="1341" s="2" customFormat="1" ht="16.5" customHeight="1">
      <c r="A1341" s="40"/>
      <c r="B1341" s="41"/>
      <c r="C1341" s="241" t="s">
        <v>1576</v>
      </c>
      <c r="D1341" s="241" t="s">
        <v>163</v>
      </c>
      <c r="E1341" s="242" t="s">
        <v>1577</v>
      </c>
      <c r="F1341" s="243" t="s">
        <v>1578</v>
      </c>
      <c r="G1341" s="244" t="s">
        <v>267</v>
      </c>
      <c r="H1341" s="245">
        <v>1</v>
      </c>
      <c r="I1341" s="246"/>
      <c r="J1341" s="247">
        <f>ROUND(I1341*H1341,2)</f>
        <v>0</v>
      </c>
      <c r="K1341" s="248"/>
      <c r="L1341" s="43"/>
      <c r="M1341" s="249" t="s">
        <v>1</v>
      </c>
      <c r="N1341" s="250" t="s">
        <v>41</v>
      </c>
      <c r="O1341" s="93"/>
      <c r="P1341" s="251">
        <f>O1341*H1341</f>
        <v>0</v>
      </c>
      <c r="Q1341" s="251">
        <v>0</v>
      </c>
      <c r="R1341" s="251">
        <f>Q1341*H1341</f>
        <v>0</v>
      </c>
      <c r="S1341" s="251">
        <v>0</v>
      </c>
      <c r="T1341" s="252">
        <f>S1341*H1341</f>
        <v>0</v>
      </c>
      <c r="U1341" s="40"/>
      <c r="V1341" s="40"/>
      <c r="W1341" s="40"/>
      <c r="X1341" s="40"/>
      <c r="Y1341" s="40"/>
      <c r="Z1341" s="40"/>
      <c r="AA1341" s="40"/>
      <c r="AB1341" s="40"/>
      <c r="AC1341" s="40"/>
      <c r="AD1341" s="40"/>
      <c r="AE1341" s="40"/>
      <c r="AR1341" s="253" t="s">
        <v>324</v>
      </c>
      <c r="AT1341" s="253" t="s">
        <v>163</v>
      </c>
      <c r="AU1341" s="253" t="s">
        <v>137</v>
      </c>
      <c r="AY1341" s="17" t="s">
        <v>159</v>
      </c>
      <c r="BE1341" s="141">
        <f>IF(N1341="základní",J1341,0)</f>
        <v>0</v>
      </c>
      <c r="BF1341" s="141">
        <f>IF(N1341="snížená",J1341,0)</f>
        <v>0</v>
      </c>
      <c r="BG1341" s="141">
        <f>IF(N1341="zákl. přenesená",J1341,0)</f>
        <v>0</v>
      </c>
      <c r="BH1341" s="141">
        <f>IF(N1341="sníž. přenesená",J1341,0)</f>
        <v>0</v>
      </c>
      <c r="BI1341" s="141">
        <f>IF(N1341="nulová",J1341,0)</f>
        <v>0</v>
      </c>
      <c r="BJ1341" s="17" t="s">
        <v>137</v>
      </c>
      <c r="BK1341" s="141">
        <f>ROUND(I1341*H1341,2)</f>
        <v>0</v>
      </c>
      <c r="BL1341" s="17" t="s">
        <v>324</v>
      </c>
      <c r="BM1341" s="253" t="s">
        <v>1579</v>
      </c>
    </row>
    <row r="1342" s="13" customFormat="1">
      <c r="A1342" s="13"/>
      <c r="B1342" s="254"/>
      <c r="C1342" s="255"/>
      <c r="D1342" s="256" t="s">
        <v>169</v>
      </c>
      <c r="E1342" s="257" t="s">
        <v>1</v>
      </c>
      <c r="F1342" s="258" t="s">
        <v>1580</v>
      </c>
      <c r="G1342" s="255"/>
      <c r="H1342" s="257" t="s">
        <v>1</v>
      </c>
      <c r="I1342" s="259"/>
      <c r="J1342" s="255"/>
      <c r="K1342" s="255"/>
      <c r="L1342" s="260"/>
      <c r="M1342" s="261"/>
      <c r="N1342" s="262"/>
      <c r="O1342" s="262"/>
      <c r="P1342" s="262"/>
      <c r="Q1342" s="262"/>
      <c r="R1342" s="262"/>
      <c r="S1342" s="262"/>
      <c r="T1342" s="263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64" t="s">
        <v>169</v>
      </c>
      <c r="AU1342" s="264" t="s">
        <v>137</v>
      </c>
      <c r="AV1342" s="13" t="s">
        <v>82</v>
      </c>
      <c r="AW1342" s="13" t="s">
        <v>30</v>
      </c>
      <c r="AX1342" s="13" t="s">
        <v>75</v>
      </c>
      <c r="AY1342" s="264" t="s">
        <v>159</v>
      </c>
    </row>
    <row r="1343" s="14" customFormat="1">
      <c r="A1343" s="14"/>
      <c r="B1343" s="265"/>
      <c r="C1343" s="266"/>
      <c r="D1343" s="256" t="s">
        <v>169</v>
      </c>
      <c r="E1343" s="267" t="s">
        <v>1</v>
      </c>
      <c r="F1343" s="268" t="s">
        <v>82</v>
      </c>
      <c r="G1343" s="266"/>
      <c r="H1343" s="269">
        <v>1</v>
      </c>
      <c r="I1343" s="270"/>
      <c r="J1343" s="266"/>
      <c r="K1343" s="266"/>
      <c r="L1343" s="271"/>
      <c r="M1343" s="272"/>
      <c r="N1343" s="273"/>
      <c r="O1343" s="273"/>
      <c r="P1343" s="273"/>
      <c r="Q1343" s="273"/>
      <c r="R1343" s="273"/>
      <c r="S1343" s="273"/>
      <c r="T1343" s="274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75" t="s">
        <v>169</v>
      </c>
      <c r="AU1343" s="275" t="s">
        <v>137</v>
      </c>
      <c r="AV1343" s="14" t="s">
        <v>137</v>
      </c>
      <c r="AW1343" s="14" t="s">
        <v>30</v>
      </c>
      <c r="AX1343" s="14" t="s">
        <v>82</v>
      </c>
      <c r="AY1343" s="275" t="s">
        <v>159</v>
      </c>
    </row>
    <row r="1344" s="2" customFormat="1" ht="16.5" customHeight="1">
      <c r="A1344" s="40"/>
      <c r="B1344" s="41"/>
      <c r="C1344" s="241" t="s">
        <v>1581</v>
      </c>
      <c r="D1344" s="241" t="s">
        <v>163</v>
      </c>
      <c r="E1344" s="242" t="s">
        <v>1582</v>
      </c>
      <c r="F1344" s="243" t="s">
        <v>1583</v>
      </c>
      <c r="G1344" s="244" t="s">
        <v>267</v>
      </c>
      <c r="H1344" s="245">
        <v>2</v>
      </c>
      <c r="I1344" s="246"/>
      <c r="J1344" s="247">
        <f>ROUND(I1344*H1344,2)</f>
        <v>0</v>
      </c>
      <c r="K1344" s="248"/>
      <c r="L1344" s="43"/>
      <c r="M1344" s="249" t="s">
        <v>1</v>
      </c>
      <c r="N1344" s="250" t="s">
        <v>41</v>
      </c>
      <c r="O1344" s="93"/>
      <c r="P1344" s="251">
        <f>O1344*H1344</f>
        <v>0</v>
      </c>
      <c r="Q1344" s="251">
        <v>0</v>
      </c>
      <c r="R1344" s="251">
        <f>Q1344*H1344</f>
        <v>0</v>
      </c>
      <c r="S1344" s="251">
        <v>0</v>
      </c>
      <c r="T1344" s="252">
        <f>S1344*H1344</f>
        <v>0</v>
      </c>
      <c r="U1344" s="40"/>
      <c r="V1344" s="40"/>
      <c r="W1344" s="40"/>
      <c r="X1344" s="40"/>
      <c r="Y1344" s="40"/>
      <c r="Z1344" s="40"/>
      <c r="AA1344" s="40"/>
      <c r="AB1344" s="40"/>
      <c r="AC1344" s="40"/>
      <c r="AD1344" s="40"/>
      <c r="AE1344" s="40"/>
      <c r="AR1344" s="253" t="s">
        <v>324</v>
      </c>
      <c r="AT1344" s="253" t="s">
        <v>163</v>
      </c>
      <c r="AU1344" s="253" t="s">
        <v>137</v>
      </c>
      <c r="AY1344" s="17" t="s">
        <v>159</v>
      </c>
      <c r="BE1344" s="141">
        <f>IF(N1344="základní",J1344,0)</f>
        <v>0</v>
      </c>
      <c r="BF1344" s="141">
        <f>IF(N1344="snížená",J1344,0)</f>
        <v>0</v>
      </c>
      <c r="BG1344" s="141">
        <f>IF(N1344="zákl. přenesená",J1344,0)</f>
        <v>0</v>
      </c>
      <c r="BH1344" s="141">
        <f>IF(N1344="sníž. přenesená",J1344,0)</f>
        <v>0</v>
      </c>
      <c r="BI1344" s="141">
        <f>IF(N1344="nulová",J1344,0)</f>
        <v>0</v>
      </c>
      <c r="BJ1344" s="17" t="s">
        <v>137</v>
      </c>
      <c r="BK1344" s="141">
        <f>ROUND(I1344*H1344,2)</f>
        <v>0</v>
      </c>
      <c r="BL1344" s="17" t="s">
        <v>324</v>
      </c>
      <c r="BM1344" s="253" t="s">
        <v>1584</v>
      </c>
    </row>
    <row r="1345" s="13" customFormat="1">
      <c r="A1345" s="13"/>
      <c r="B1345" s="254"/>
      <c r="C1345" s="255"/>
      <c r="D1345" s="256" t="s">
        <v>169</v>
      </c>
      <c r="E1345" s="257" t="s">
        <v>1</v>
      </c>
      <c r="F1345" s="258" t="s">
        <v>1585</v>
      </c>
      <c r="G1345" s="255"/>
      <c r="H1345" s="257" t="s">
        <v>1</v>
      </c>
      <c r="I1345" s="259"/>
      <c r="J1345" s="255"/>
      <c r="K1345" s="255"/>
      <c r="L1345" s="260"/>
      <c r="M1345" s="261"/>
      <c r="N1345" s="262"/>
      <c r="O1345" s="262"/>
      <c r="P1345" s="262"/>
      <c r="Q1345" s="262"/>
      <c r="R1345" s="262"/>
      <c r="S1345" s="262"/>
      <c r="T1345" s="263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264" t="s">
        <v>169</v>
      </c>
      <c r="AU1345" s="264" t="s">
        <v>137</v>
      </c>
      <c r="AV1345" s="13" t="s">
        <v>82</v>
      </c>
      <c r="AW1345" s="13" t="s">
        <v>30</v>
      </c>
      <c r="AX1345" s="13" t="s">
        <v>75</v>
      </c>
      <c r="AY1345" s="264" t="s">
        <v>159</v>
      </c>
    </row>
    <row r="1346" s="14" customFormat="1">
      <c r="A1346" s="14"/>
      <c r="B1346" s="265"/>
      <c r="C1346" s="266"/>
      <c r="D1346" s="256" t="s">
        <v>169</v>
      </c>
      <c r="E1346" s="267" t="s">
        <v>1</v>
      </c>
      <c r="F1346" s="268" t="s">
        <v>521</v>
      </c>
      <c r="G1346" s="266"/>
      <c r="H1346" s="269">
        <v>2</v>
      </c>
      <c r="I1346" s="270"/>
      <c r="J1346" s="266"/>
      <c r="K1346" s="266"/>
      <c r="L1346" s="271"/>
      <c r="M1346" s="272"/>
      <c r="N1346" s="273"/>
      <c r="O1346" s="273"/>
      <c r="P1346" s="273"/>
      <c r="Q1346" s="273"/>
      <c r="R1346" s="273"/>
      <c r="S1346" s="273"/>
      <c r="T1346" s="274"/>
      <c r="U1346" s="14"/>
      <c r="V1346" s="14"/>
      <c r="W1346" s="14"/>
      <c r="X1346" s="14"/>
      <c r="Y1346" s="14"/>
      <c r="Z1346" s="14"/>
      <c r="AA1346" s="14"/>
      <c r="AB1346" s="14"/>
      <c r="AC1346" s="14"/>
      <c r="AD1346" s="14"/>
      <c r="AE1346" s="14"/>
      <c r="AT1346" s="275" t="s">
        <v>169</v>
      </c>
      <c r="AU1346" s="275" t="s">
        <v>137</v>
      </c>
      <c r="AV1346" s="14" t="s">
        <v>137</v>
      </c>
      <c r="AW1346" s="14" t="s">
        <v>30</v>
      </c>
      <c r="AX1346" s="14" t="s">
        <v>75</v>
      </c>
      <c r="AY1346" s="275" t="s">
        <v>159</v>
      </c>
    </row>
    <row r="1347" s="15" customFormat="1">
      <c r="A1347" s="15"/>
      <c r="B1347" s="276"/>
      <c r="C1347" s="277"/>
      <c r="D1347" s="256" t="s">
        <v>169</v>
      </c>
      <c r="E1347" s="278" t="s">
        <v>1</v>
      </c>
      <c r="F1347" s="279" t="s">
        <v>187</v>
      </c>
      <c r="G1347" s="277"/>
      <c r="H1347" s="280">
        <v>2</v>
      </c>
      <c r="I1347" s="281"/>
      <c r="J1347" s="277"/>
      <c r="K1347" s="277"/>
      <c r="L1347" s="282"/>
      <c r="M1347" s="283"/>
      <c r="N1347" s="284"/>
      <c r="O1347" s="284"/>
      <c r="P1347" s="284"/>
      <c r="Q1347" s="284"/>
      <c r="R1347" s="284"/>
      <c r="S1347" s="284"/>
      <c r="T1347" s="285"/>
      <c r="U1347" s="15"/>
      <c r="V1347" s="15"/>
      <c r="W1347" s="15"/>
      <c r="X1347" s="15"/>
      <c r="Y1347" s="15"/>
      <c r="Z1347" s="15"/>
      <c r="AA1347" s="15"/>
      <c r="AB1347" s="15"/>
      <c r="AC1347" s="15"/>
      <c r="AD1347" s="15"/>
      <c r="AE1347" s="15"/>
      <c r="AT1347" s="286" t="s">
        <v>169</v>
      </c>
      <c r="AU1347" s="286" t="s">
        <v>137</v>
      </c>
      <c r="AV1347" s="15" t="s">
        <v>167</v>
      </c>
      <c r="AW1347" s="15" t="s">
        <v>30</v>
      </c>
      <c r="AX1347" s="15" t="s">
        <v>82</v>
      </c>
      <c r="AY1347" s="286" t="s">
        <v>159</v>
      </c>
    </row>
    <row r="1348" s="2" customFormat="1" ht="21.75" customHeight="1">
      <c r="A1348" s="40"/>
      <c r="B1348" s="41"/>
      <c r="C1348" s="241" t="s">
        <v>1586</v>
      </c>
      <c r="D1348" s="241" t="s">
        <v>163</v>
      </c>
      <c r="E1348" s="242" t="s">
        <v>1587</v>
      </c>
      <c r="F1348" s="243" t="s">
        <v>1588</v>
      </c>
      <c r="G1348" s="244" t="s">
        <v>166</v>
      </c>
      <c r="H1348" s="245">
        <v>19.907</v>
      </c>
      <c r="I1348" s="246"/>
      <c r="J1348" s="247">
        <f>ROUND(I1348*H1348,2)</f>
        <v>0</v>
      </c>
      <c r="K1348" s="248"/>
      <c r="L1348" s="43"/>
      <c r="M1348" s="249" t="s">
        <v>1</v>
      </c>
      <c r="N1348" s="250" t="s">
        <v>41</v>
      </c>
      <c r="O1348" s="93"/>
      <c r="P1348" s="251">
        <f>O1348*H1348</f>
        <v>0</v>
      </c>
      <c r="Q1348" s="251">
        <v>5.0000000000000002E-05</v>
      </c>
      <c r="R1348" s="251">
        <f>Q1348*H1348</f>
        <v>0.0009953500000000001</v>
      </c>
      <c r="S1348" s="251">
        <v>0</v>
      </c>
      <c r="T1348" s="252">
        <f>S1348*H1348</f>
        <v>0</v>
      </c>
      <c r="U1348" s="40"/>
      <c r="V1348" s="40"/>
      <c r="W1348" s="40"/>
      <c r="X1348" s="40"/>
      <c r="Y1348" s="40"/>
      <c r="Z1348" s="40"/>
      <c r="AA1348" s="40"/>
      <c r="AB1348" s="40"/>
      <c r="AC1348" s="40"/>
      <c r="AD1348" s="40"/>
      <c r="AE1348" s="40"/>
      <c r="AR1348" s="253" t="s">
        <v>324</v>
      </c>
      <c r="AT1348" s="253" t="s">
        <v>163</v>
      </c>
      <c r="AU1348" s="253" t="s">
        <v>137</v>
      </c>
      <c r="AY1348" s="17" t="s">
        <v>159</v>
      </c>
      <c r="BE1348" s="141">
        <f>IF(N1348="základní",J1348,0)</f>
        <v>0</v>
      </c>
      <c r="BF1348" s="141">
        <f>IF(N1348="snížená",J1348,0)</f>
        <v>0</v>
      </c>
      <c r="BG1348" s="141">
        <f>IF(N1348="zákl. přenesená",J1348,0)</f>
        <v>0</v>
      </c>
      <c r="BH1348" s="141">
        <f>IF(N1348="sníž. přenesená",J1348,0)</f>
        <v>0</v>
      </c>
      <c r="BI1348" s="141">
        <f>IF(N1348="nulová",J1348,0)</f>
        <v>0</v>
      </c>
      <c r="BJ1348" s="17" t="s">
        <v>137</v>
      </c>
      <c r="BK1348" s="141">
        <f>ROUND(I1348*H1348,2)</f>
        <v>0</v>
      </c>
      <c r="BL1348" s="17" t="s">
        <v>324</v>
      </c>
      <c r="BM1348" s="253" t="s">
        <v>1589</v>
      </c>
    </row>
    <row r="1349" s="13" customFormat="1">
      <c r="A1349" s="13"/>
      <c r="B1349" s="254"/>
      <c r="C1349" s="255"/>
      <c r="D1349" s="256" t="s">
        <v>169</v>
      </c>
      <c r="E1349" s="257" t="s">
        <v>1</v>
      </c>
      <c r="F1349" s="258" t="s">
        <v>205</v>
      </c>
      <c r="G1349" s="255"/>
      <c r="H1349" s="257" t="s">
        <v>1</v>
      </c>
      <c r="I1349" s="259"/>
      <c r="J1349" s="255"/>
      <c r="K1349" s="255"/>
      <c r="L1349" s="260"/>
      <c r="M1349" s="261"/>
      <c r="N1349" s="262"/>
      <c r="O1349" s="262"/>
      <c r="P1349" s="262"/>
      <c r="Q1349" s="262"/>
      <c r="R1349" s="262"/>
      <c r="S1349" s="262"/>
      <c r="T1349" s="263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64" t="s">
        <v>169</v>
      </c>
      <c r="AU1349" s="264" t="s">
        <v>137</v>
      </c>
      <c r="AV1349" s="13" t="s">
        <v>82</v>
      </c>
      <c r="AW1349" s="13" t="s">
        <v>30</v>
      </c>
      <c r="AX1349" s="13" t="s">
        <v>75</v>
      </c>
      <c r="AY1349" s="264" t="s">
        <v>159</v>
      </c>
    </row>
    <row r="1350" s="14" customFormat="1">
      <c r="A1350" s="14"/>
      <c r="B1350" s="265"/>
      <c r="C1350" s="266"/>
      <c r="D1350" s="256" t="s">
        <v>169</v>
      </c>
      <c r="E1350" s="267" t="s">
        <v>1</v>
      </c>
      <c r="F1350" s="268" t="s">
        <v>389</v>
      </c>
      <c r="G1350" s="266"/>
      <c r="H1350" s="269">
        <v>12.548</v>
      </c>
      <c r="I1350" s="270"/>
      <c r="J1350" s="266"/>
      <c r="K1350" s="266"/>
      <c r="L1350" s="271"/>
      <c r="M1350" s="272"/>
      <c r="N1350" s="273"/>
      <c r="O1350" s="273"/>
      <c r="P1350" s="273"/>
      <c r="Q1350" s="273"/>
      <c r="R1350" s="273"/>
      <c r="S1350" s="273"/>
      <c r="T1350" s="274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75" t="s">
        <v>169</v>
      </c>
      <c r="AU1350" s="275" t="s">
        <v>137</v>
      </c>
      <c r="AV1350" s="14" t="s">
        <v>137</v>
      </c>
      <c r="AW1350" s="14" t="s">
        <v>30</v>
      </c>
      <c r="AX1350" s="14" t="s">
        <v>75</v>
      </c>
      <c r="AY1350" s="275" t="s">
        <v>159</v>
      </c>
    </row>
    <row r="1351" s="13" customFormat="1">
      <c r="A1351" s="13"/>
      <c r="B1351" s="254"/>
      <c r="C1351" s="255"/>
      <c r="D1351" s="256" t="s">
        <v>169</v>
      </c>
      <c r="E1351" s="257" t="s">
        <v>1</v>
      </c>
      <c r="F1351" s="258" t="s">
        <v>203</v>
      </c>
      <c r="G1351" s="255"/>
      <c r="H1351" s="257" t="s">
        <v>1</v>
      </c>
      <c r="I1351" s="259"/>
      <c r="J1351" s="255"/>
      <c r="K1351" s="255"/>
      <c r="L1351" s="260"/>
      <c r="M1351" s="261"/>
      <c r="N1351" s="262"/>
      <c r="O1351" s="262"/>
      <c r="P1351" s="262"/>
      <c r="Q1351" s="262"/>
      <c r="R1351" s="262"/>
      <c r="S1351" s="262"/>
      <c r="T1351" s="263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64" t="s">
        <v>169</v>
      </c>
      <c r="AU1351" s="264" t="s">
        <v>137</v>
      </c>
      <c r="AV1351" s="13" t="s">
        <v>82</v>
      </c>
      <c r="AW1351" s="13" t="s">
        <v>30</v>
      </c>
      <c r="AX1351" s="13" t="s">
        <v>75</v>
      </c>
      <c r="AY1351" s="264" t="s">
        <v>159</v>
      </c>
    </row>
    <row r="1352" s="14" customFormat="1">
      <c r="A1352" s="14"/>
      <c r="B1352" s="265"/>
      <c r="C1352" s="266"/>
      <c r="D1352" s="256" t="s">
        <v>169</v>
      </c>
      <c r="E1352" s="267" t="s">
        <v>1</v>
      </c>
      <c r="F1352" s="268" t="s">
        <v>390</v>
      </c>
      <c r="G1352" s="266"/>
      <c r="H1352" s="269">
        <v>7.359</v>
      </c>
      <c r="I1352" s="270"/>
      <c r="J1352" s="266"/>
      <c r="K1352" s="266"/>
      <c r="L1352" s="271"/>
      <c r="M1352" s="272"/>
      <c r="N1352" s="273"/>
      <c r="O1352" s="273"/>
      <c r="P1352" s="273"/>
      <c r="Q1352" s="273"/>
      <c r="R1352" s="273"/>
      <c r="S1352" s="273"/>
      <c r="T1352" s="274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75" t="s">
        <v>169</v>
      </c>
      <c r="AU1352" s="275" t="s">
        <v>137</v>
      </c>
      <c r="AV1352" s="14" t="s">
        <v>137</v>
      </c>
      <c r="AW1352" s="14" t="s">
        <v>30</v>
      </c>
      <c r="AX1352" s="14" t="s">
        <v>75</v>
      </c>
      <c r="AY1352" s="275" t="s">
        <v>159</v>
      </c>
    </row>
    <row r="1353" s="15" customFormat="1">
      <c r="A1353" s="15"/>
      <c r="B1353" s="276"/>
      <c r="C1353" s="277"/>
      <c r="D1353" s="256" t="s">
        <v>169</v>
      </c>
      <c r="E1353" s="278" t="s">
        <v>1</v>
      </c>
      <c r="F1353" s="279" t="s">
        <v>187</v>
      </c>
      <c r="G1353" s="277"/>
      <c r="H1353" s="280">
        <v>19.907</v>
      </c>
      <c r="I1353" s="281"/>
      <c r="J1353" s="277"/>
      <c r="K1353" s="277"/>
      <c r="L1353" s="282"/>
      <c r="M1353" s="283"/>
      <c r="N1353" s="284"/>
      <c r="O1353" s="284"/>
      <c r="P1353" s="284"/>
      <c r="Q1353" s="284"/>
      <c r="R1353" s="284"/>
      <c r="S1353" s="284"/>
      <c r="T1353" s="285"/>
      <c r="U1353" s="15"/>
      <c r="V1353" s="15"/>
      <c r="W1353" s="15"/>
      <c r="X1353" s="15"/>
      <c r="Y1353" s="15"/>
      <c r="Z1353" s="15"/>
      <c r="AA1353" s="15"/>
      <c r="AB1353" s="15"/>
      <c r="AC1353" s="15"/>
      <c r="AD1353" s="15"/>
      <c r="AE1353" s="15"/>
      <c r="AT1353" s="286" t="s">
        <v>169</v>
      </c>
      <c r="AU1353" s="286" t="s">
        <v>137</v>
      </c>
      <c r="AV1353" s="15" t="s">
        <v>167</v>
      </c>
      <c r="AW1353" s="15" t="s">
        <v>30</v>
      </c>
      <c r="AX1353" s="15" t="s">
        <v>82</v>
      </c>
      <c r="AY1353" s="286" t="s">
        <v>159</v>
      </c>
    </row>
    <row r="1354" s="2" customFormat="1" ht="21.75" customHeight="1">
      <c r="A1354" s="40"/>
      <c r="B1354" s="41"/>
      <c r="C1354" s="241" t="s">
        <v>1590</v>
      </c>
      <c r="D1354" s="241" t="s">
        <v>163</v>
      </c>
      <c r="E1354" s="242" t="s">
        <v>1591</v>
      </c>
      <c r="F1354" s="243" t="s">
        <v>1592</v>
      </c>
      <c r="G1354" s="244" t="s">
        <v>396</v>
      </c>
      <c r="H1354" s="245">
        <v>0.43099999999999999</v>
      </c>
      <c r="I1354" s="246"/>
      <c r="J1354" s="247">
        <f>ROUND(I1354*H1354,2)</f>
        <v>0</v>
      </c>
      <c r="K1354" s="248"/>
      <c r="L1354" s="43"/>
      <c r="M1354" s="249" t="s">
        <v>1</v>
      </c>
      <c r="N1354" s="250" t="s">
        <v>41</v>
      </c>
      <c r="O1354" s="93"/>
      <c r="P1354" s="251">
        <f>O1354*H1354</f>
        <v>0</v>
      </c>
      <c r="Q1354" s="251">
        <v>0</v>
      </c>
      <c r="R1354" s="251">
        <f>Q1354*H1354</f>
        <v>0</v>
      </c>
      <c r="S1354" s="251">
        <v>0</v>
      </c>
      <c r="T1354" s="252">
        <f>S1354*H1354</f>
        <v>0</v>
      </c>
      <c r="U1354" s="40"/>
      <c r="V1354" s="40"/>
      <c r="W1354" s="40"/>
      <c r="X1354" s="40"/>
      <c r="Y1354" s="40"/>
      <c r="Z1354" s="40"/>
      <c r="AA1354" s="40"/>
      <c r="AB1354" s="40"/>
      <c r="AC1354" s="40"/>
      <c r="AD1354" s="40"/>
      <c r="AE1354" s="40"/>
      <c r="AR1354" s="253" t="s">
        <v>324</v>
      </c>
      <c r="AT1354" s="253" t="s">
        <v>163</v>
      </c>
      <c r="AU1354" s="253" t="s">
        <v>137</v>
      </c>
      <c r="AY1354" s="17" t="s">
        <v>159</v>
      </c>
      <c r="BE1354" s="141">
        <f>IF(N1354="základní",J1354,0)</f>
        <v>0</v>
      </c>
      <c r="BF1354" s="141">
        <f>IF(N1354="snížená",J1354,0)</f>
        <v>0</v>
      </c>
      <c r="BG1354" s="141">
        <f>IF(N1354="zákl. přenesená",J1354,0)</f>
        <v>0</v>
      </c>
      <c r="BH1354" s="141">
        <f>IF(N1354="sníž. přenesená",J1354,0)</f>
        <v>0</v>
      </c>
      <c r="BI1354" s="141">
        <f>IF(N1354="nulová",J1354,0)</f>
        <v>0</v>
      </c>
      <c r="BJ1354" s="17" t="s">
        <v>137</v>
      </c>
      <c r="BK1354" s="141">
        <f>ROUND(I1354*H1354,2)</f>
        <v>0</v>
      </c>
      <c r="BL1354" s="17" t="s">
        <v>324</v>
      </c>
      <c r="BM1354" s="253" t="s">
        <v>1593</v>
      </c>
    </row>
    <row r="1355" s="2" customFormat="1" ht="21.75" customHeight="1">
      <c r="A1355" s="40"/>
      <c r="B1355" s="41"/>
      <c r="C1355" s="241" t="s">
        <v>1594</v>
      </c>
      <c r="D1355" s="241" t="s">
        <v>163</v>
      </c>
      <c r="E1355" s="242" t="s">
        <v>1595</v>
      </c>
      <c r="F1355" s="243" t="s">
        <v>1596</v>
      </c>
      <c r="G1355" s="244" t="s">
        <v>396</v>
      </c>
      <c r="H1355" s="245">
        <v>0.43099999999999999</v>
      </c>
      <c r="I1355" s="246"/>
      <c r="J1355" s="247">
        <f>ROUND(I1355*H1355,2)</f>
        <v>0</v>
      </c>
      <c r="K1355" s="248"/>
      <c r="L1355" s="43"/>
      <c r="M1355" s="249" t="s">
        <v>1</v>
      </c>
      <c r="N1355" s="250" t="s">
        <v>41</v>
      </c>
      <c r="O1355" s="93"/>
      <c r="P1355" s="251">
        <f>O1355*H1355</f>
        <v>0</v>
      </c>
      <c r="Q1355" s="251">
        <v>0</v>
      </c>
      <c r="R1355" s="251">
        <f>Q1355*H1355</f>
        <v>0</v>
      </c>
      <c r="S1355" s="251">
        <v>0</v>
      </c>
      <c r="T1355" s="252">
        <f>S1355*H1355</f>
        <v>0</v>
      </c>
      <c r="U1355" s="40"/>
      <c r="V1355" s="40"/>
      <c r="W1355" s="40"/>
      <c r="X1355" s="40"/>
      <c r="Y1355" s="40"/>
      <c r="Z1355" s="40"/>
      <c r="AA1355" s="40"/>
      <c r="AB1355" s="40"/>
      <c r="AC1355" s="40"/>
      <c r="AD1355" s="40"/>
      <c r="AE1355" s="40"/>
      <c r="AR1355" s="253" t="s">
        <v>324</v>
      </c>
      <c r="AT1355" s="253" t="s">
        <v>163</v>
      </c>
      <c r="AU1355" s="253" t="s">
        <v>137</v>
      </c>
      <c r="AY1355" s="17" t="s">
        <v>159</v>
      </c>
      <c r="BE1355" s="141">
        <f>IF(N1355="základní",J1355,0)</f>
        <v>0</v>
      </c>
      <c r="BF1355" s="141">
        <f>IF(N1355="snížená",J1355,0)</f>
        <v>0</v>
      </c>
      <c r="BG1355" s="141">
        <f>IF(N1355="zákl. přenesená",J1355,0)</f>
        <v>0</v>
      </c>
      <c r="BH1355" s="141">
        <f>IF(N1355="sníž. přenesená",J1355,0)</f>
        <v>0</v>
      </c>
      <c r="BI1355" s="141">
        <f>IF(N1355="nulová",J1355,0)</f>
        <v>0</v>
      </c>
      <c r="BJ1355" s="17" t="s">
        <v>137</v>
      </c>
      <c r="BK1355" s="141">
        <f>ROUND(I1355*H1355,2)</f>
        <v>0</v>
      </c>
      <c r="BL1355" s="17" t="s">
        <v>324</v>
      </c>
      <c r="BM1355" s="253" t="s">
        <v>1597</v>
      </c>
    </row>
    <row r="1356" s="2" customFormat="1" ht="21.75" customHeight="1">
      <c r="A1356" s="40"/>
      <c r="B1356" s="41"/>
      <c r="C1356" s="241" t="s">
        <v>1598</v>
      </c>
      <c r="D1356" s="241" t="s">
        <v>163</v>
      </c>
      <c r="E1356" s="242" t="s">
        <v>1599</v>
      </c>
      <c r="F1356" s="243" t="s">
        <v>1600</v>
      </c>
      <c r="G1356" s="244" t="s">
        <v>396</v>
      </c>
      <c r="H1356" s="245">
        <v>0.43099999999999999</v>
      </c>
      <c r="I1356" s="246"/>
      <c r="J1356" s="247">
        <f>ROUND(I1356*H1356,2)</f>
        <v>0</v>
      </c>
      <c r="K1356" s="248"/>
      <c r="L1356" s="43"/>
      <c r="M1356" s="249" t="s">
        <v>1</v>
      </c>
      <c r="N1356" s="250" t="s">
        <v>41</v>
      </c>
      <c r="O1356" s="93"/>
      <c r="P1356" s="251">
        <f>O1356*H1356</f>
        <v>0</v>
      </c>
      <c r="Q1356" s="251">
        <v>0</v>
      </c>
      <c r="R1356" s="251">
        <f>Q1356*H1356</f>
        <v>0</v>
      </c>
      <c r="S1356" s="251">
        <v>0</v>
      </c>
      <c r="T1356" s="252">
        <f>S1356*H1356</f>
        <v>0</v>
      </c>
      <c r="U1356" s="40"/>
      <c r="V1356" s="40"/>
      <c r="W1356" s="40"/>
      <c r="X1356" s="40"/>
      <c r="Y1356" s="40"/>
      <c r="Z1356" s="40"/>
      <c r="AA1356" s="40"/>
      <c r="AB1356" s="40"/>
      <c r="AC1356" s="40"/>
      <c r="AD1356" s="40"/>
      <c r="AE1356" s="40"/>
      <c r="AR1356" s="253" t="s">
        <v>324</v>
      </c>
      <c r="AT1356" s="253" t="s">
        <v>163</v>
      </c>
      <c r="AU1356" s="253" t="s">
        <v>137</v>
      </c>
      <c r="AY1356" s="17" t="s">
        <v>159</v>
      </c>
      <c r="BE1356" s="141">
        <f>IF(N1356="základní",J1356,0)</f>
        <v>0</v>
      </c>
      <c r="BF1356" s="141">
        <f>IF(N1356="snížená",J1356,0)</f>
        <v>0</v>
      </c>
      <c r="BG1356" s="141">
        <f>IF(N1356="zákl. přenesená",J1356,0)</f>
        <v>0</v>
      </c>
      <c r="BH1356" s="141">
        <f>IF(N1356="sníž. přenesená",J1356,0)</f>
        <v>0</v>
      </c>
      <c r="BI1356" s="141">
        <f>IF(N1356="nulová",J1356,0)</f>
        <v>0</v>
      </c>
      <c r="BJ1356" s="17" t="s">
        <v>137</v>
      </c>
      <c r="BK1356" s="141">
        <f>ROUND(I1356*H1356,2)</f>
        <v>0</v>
      </c>
      <c r="BL1356" s="17" t="s">
        <v>324</v>
      </c>
      <c r="BM1356" s="253" t="s">
        <v>1601</v>
      </c>
    </row>
    <row r="1357" s="12" customFormat="1" ht="22.8" customHeight="1">
      <c r="A1357" s="12"/>
      <c r="B1357" s="225"/>
      <c r="C1357" s="226"/>
      <c r="D1357" s="227" t="s">
        <v>74</v>
      </c>
      <c r="E1357" s="239" t="s">
        <v>1602</v>
      </c>
      <c r="F1357" s="239" t="s">
        <v>1603</v>
      </c>
      <c r="G1357" s="226"/>
      <c r="H1357" s="226"/>
      <c r="I1357" s="229"/>
      <c r="J1357" s="240">
        <f>BK1357</f>
        <v>0</v>
      </c>
      <c r="K1357" s="226"/>
      <c r="L1357" s="231"/>
      <c r="M1357" s="232"/>
      <c r="N1357" s="233"/>
      <c r="O1357" s="233"/>
      <c r="P1357" s="234">
        <f>SUM(P1358:P1506)</f>
        <v>0</v>
      </c>
      <c r="Q1357" s="233"/>
      <c r="R1357" s="234">
        <f>SUM(R1358:R1506)</f>
        <v>0.0203366</v>
      </c>
      <c r="S1357" s="233"/>
      <c r="T1357" s="235">
        <f>SUM(T1358:T1506)</f>
        <v>0</v>
      </c>
      <c r="U1357" s="12"/>
      <c r="V1357" s="12"/>
      <c r="W1357" s="12"/>
      <c r="X1357" s="12"/>
      <c r="Y1357" s="12"/>
      <c r="Z1357" s="12"/>
      <c r="AA1357" s="12"/>
      <c r="AB1357" s="12"/>
      <c r="AC1357" s="12"/>
      <c r="AD1357" s="12"/>
      <c r="AE1357" s="12"/>
      <c r="AR1357" s="236" t="s">
        <v>137</v>
      </c>
      <c r="AT1357" s="237" t="s">
        <v>74</v>
      </c>
      <c r="AU1357" s="237" t="s">
        <v>82</v>
      </c>
      <c r="AY1357" s="236" t="s">
        <v>159</v>
      </c>
      <c r="BK1357" s="238">
        <f>SUM(BK1358:BK1506)</f>
        <v>0</v>
      </c>
    </row>
    <row r="1358" s="2" customFormat="1" ht="21.75" customHeight="1">
      <c r="A1358" s="40"/>
      <c r="B1358" s="41"/>
      <c r="C1358" s="241" t="s">
        <v>1604</v>
      </c>
      <c r="D1358" s="241" t="s">
        <v>163</v>
      </c>
      <c r="E1358" s="242" t="s">
        <v>1605</v>
      </c>
      <c r="F1358" s="243" t="s">
        <v>1606</v>
      </c>
      <c r="G1358" s="244" t="s">
        <v>267</v>
      </c>
      <c r="H1358" s="245">
        <v>3</v>
      </c>
      <c r="I1358" s="246"/>
      <c r="J1358" s="247">
        <f>ROUND(I1358*H1358,2)</f>
        <v>0</v>
      </c>
      <c r="K1358" s="248"/>
      <c r="L1358" s="43"/>
      <c r="M1358" s="249" t="s">
        <v>1</v>
      </c>
      <c r="N1358" s="250" t="s">
        <v>41</v>
      </c>
      <c r="O1358" s="93"/>
      <c r="P1358" s="251">
        <f>O1358*H1358</f>
        <v>0</v>
      </c>
      <c r="Q1358" s="251">
        <v>0</v>
      </c>
      <c r="R1358" s="251">
        <f>Q1358*H1358</f>
        <v>0</v>
      </c>
      <c r="S1358" s="251">
        <v>0</v>
      </c>
      <c r="T1358" s="252">
        <f>S1358*H1358</f>
        <v>0</v>
      </c>
      <c r="U1358" s="40"/>
      <c r="V1358" s="40"/>
      <c r="W1358" s="40"/>
      <c r="X1358" s="40"/>
      <c r="Y1358" s="40"/>
      <c r="Z1358" s="40"/>
      <c r="AA1358" s="40"/>
      <c r="AB1358" s="40"/>
      <c r="AC1358" s="40"/>
      <c r="AD1358" s="40"/>
      <c r="AE1358" s="40"/>
      <c r="AR1358" s="253" t="s">
        <v>324</v>
      </c>
      <c r="AT1358" s="253" t="s">
        <v>163</v>
      </c>
      <c r="AU1358" s="253" t="s">
        <v>137</v>
      </c>
      <c r="AY1358" s="17" t="s">
        <v>159</v>
      </c>
      <c r="BE1358" s="141">
        <f>IF(N1358="základní",J1358,0)</f>
        <v>0</v>
      </c>
      <c r="BF1358" s="141">
        <f>IF(N1358="snížená",J1358,0)</f>
        <v>0</v>
      </c>
      <c r="BG1358" s="141">
        <f>IF(N1358="zákl. přenesená",J1358,0)</f>
        <v>0</v>
      </c>
      <c r="BH1358" s="141">
        <f>IF(N1358="sníž. přenesená",J1358,0)</f>
        <v>0</v>
      </c>
      <c r="BI1358" s="141">
        <f>IF(N1358="nulová",J1358,0)</f>
        <v>0</v>
      </c>
      <c r="BJ1358" s="17" t="s">
        <v>137</v>
      </c>
      <c r="BK1358" s="141">
        <f>ROUND(I1358*H1358,2)</f>
        <v>0</v>
      </c>
      <c r="BL1358" s="17" t="s">
        <v>324</v>
      </c>
      <c r="BM1358" s="253" t="s">
        <v>1607</v>
      </c>
    </row>
    <row r="1359" s="13" customFormat="1">
      <c r="A1359" s="13"/>
      <c r="B1359" s="254"/>
      <c r="C1359" s="255"/>
      <c r="D1359" s="256" t="s">
        <v>169</v>
      </c>
      <c r="E1359" s="257" t="s">
        <v>1</v>
      </c>
      <c r="F1359" s="258" t="s">
        <v>1608</v>
      </c>
      <c r="G1359" s="255"/>
      <c r="H1359" s="257" t="s">
        <v>1</v>
      </c>
      <c r="I1359" s="259"/>
      <c r="J1359" s="255"/>
      <c r="K1359" s="255"/>
      <c r="L1359" s="260"/>
      <c r="M1359" s="261"/>
      <c r="N1359" s="262"/>
      <c r="O1359" s="262"/>
      <c r="P1359" s="262"/>
      <c r="Q1359" s="262"/>
      <c r="R1359" s="262"/>
      <c r="S1359" s="262"/>
      <c r="T1359" s="263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64" t="s">
        <v>169</v>
      </c>
      <c r="AU1359" s="264" t="s">
        <v>137</v>
      </c>
      <c r="AV1359" s="13" t="s">
        <v>82</v>
      </c>
      <c r="AW1359" s="13" t="s">
        <v>30</v>
      </c>
      <c r="AX1359" s="13" t="s">
        <v>75</v>
      </c>
      <c r="AY1359" s="264" t="s">
        <v>159</v>
      </c>
    </row>
    <row r="1360" s="14" customFormat="1">
      <c r="A1360" s="14"/>
      <c r="B1360" s="265"/>
      <c r="C1360" s="266"/>
      <c r="D1360" s="256" t="s">
        <v>169</v>
      </c>
      <c r="E1360" s="267" t="s">
        <v>1</v>
      </c>
      <c r="F1360" s="268" t="s">
        <v>160</v>
      </c>
      <c r="G1360" s="266"/>
      <c r="H1360" s="269">
        <v>3</v>
      </c>
      <c r="I1360" s="270"/>
      <c r="J1360" s="266"/>
      <c r="K1360" s="266"/>
      <c r="L1360" s="271"/>
      <c r="M1360" s="272"/>
      <c r="N1360" s="273"/>
      <c r="O1360" s="273"/>
      <c r="P1360" s="273"/>
      <c r="Q1360" s="273"/>
      <c r="R1360" s="273"/>
      <c r="S1360" s="273"/>
      <c r="T1360" s="274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75" t="s">
        <v>169</v>
      </c>
      <c r="AU1360" s="275" t="s">
        <v>137</v>
      </c>
      <c r="AV1360" s="14" t="s">
        <v>137</v>
      </c>
      <c r="AW1360" s="14" t="s">
        <v>30</v>
      </c>
      <c r="AX1360" s="14" t="s">
        <v>82</v>
      </c>
      <c r="AY1360" s="275" t="s">
        <v>159</v>
      </c>
    </row>
    <row r="1361" s="2" customFormat="1" ht="21.75" customHeight="1">
      <c r="A1361" s="40"/>
      <c r="B1361" s="41"/>
      <c r="C1361" s="241" t="s">
        <v>1609</v>
      </c>
      <c r="D1361" s="241" t="s">
        <v>163</v>
      </c>
      <c r="E1361" s="242" t="s">
        <v>1610</v>
      </c>
      <c r="F1361" s="243" t="s">
        <v>1611</v>
      </c>
      <c r="G1361" s="244" t="s">
        <v>166</v>
      </c>
      <c r="H1361" s="245">
        <v>6</v>
      </c>
      <c r="I1361" s="246"/>
      <c r="J1361" s="247">
        <f>ROUND(I1361*H1361,2)</f>
        <v>0</v>
      </c>
      <c r="K1361" s="248"/>
      <c r="L1361" s="43"/>
      <c r="M1361" s="249" t="s">
        <v>1</v>
      </c>
      <c r="N1361" s="250" t="s">
        <v>41</v>
      </c>
      <c r="O1361" s="93"/>
      <c r="P1361" s="251">
        <f>O1361*H1361</f>
        <v>0</v>
      </c>
      <c r="Q1361" s="251">
        <v>0</v>
      </c>
      <c r="R1361" s="251">
        <f>Q1361*H1361</f>
        <v>0</v>
      </c>
      <c r="S1361" s="251">
        <v>0</v>
      </c>
      <c r="T1361" s="252">
        <f>S1361*H1361</f>
        <v>0</v>
      </c>
      <c r="U1361" s="40"/>
      <c r="V1361" s="40"/>
      <c r="W1361" s="40"/>
      <c r="X1361" s="40"/>
      <c r="Y1361" s="40"/>
      <c r="Z1361" s="40"/>
      <c r="AA1361" s="40"/>
      <c r="AB1361" s="40"/>
      <c r="AC1361" s="40"/>
      <c r="AD1361" s="40"/>
      <c r="AE1361" s="40"/>
      <c r="AR1361" s="253" t="s">
        <v>324</v>
      </c>
      <c r="AT1361" s="253" t="s">
        <v>163</v>
      </c>
      <c r="AU1361" s="253" t="s">
        <v>137</v>
      </c>
      <c r="AY1361" s="17" t="s">
        <v>159</v>
      </c>
      <c r="BE1361" s="141">
        <f>IF(N1361="základní",J1361,0)</f>
        <v>0</v>
      </c>
      <c r="BF1361" s="141">
        <f>IF(N1361="snížená",J1361,0)</f>
        <v>0</v>
      </c>
      <c r="BG1361" s="141">
        <f>IF(N1361="zákl. přenesená",J1361,0)</f>
        <v>0</v>
      </c>
      <c r="BH1361" s="141">
        <f>IF(N1361="sníž. přenesená",J1361,0)</f>
        <v>0</v>
      </c>
      <c r="BI1361" s="141">
        <f>IF(N1361="nulová",J1361,0)</f>
        <v>0</v>
      </c>
      <c r="BJ1361" s="17" t="s">
        <v>137</v>
      </c>
      <c r="BK1361" s="141">
        <f>ROUND(I1361*H1361,2)</f>
        <v>0</v>
      </c>
      <c r="BL1361" s="17" t="s">
        <v>324</v>
      </c>
      <c r="BM1361" s="253" t="s">
        <v>1612</v>
      </c>
    </row>
    <row r="1362" s="13" customFormat="1">
      <c r="A1362" s="13"/>
      <c r="B1362" s="254"/>
      <c r="C1362" s="255"/>
      <c r="D1362" s="256" t="s">
        <v>169</v>
      </c>
      <c r="E1362" s="257" t="s">
        <v>1</v>
      </c>
      <c r="F1362" s="258" t="s">
        <v>1608</v>
      </c>
      <c r="G1362" s="255"/>
      <c r="H1362" s="257" t="s">
        <v>1</v>
      </c>
      <c r="I1362" s="259"/>
      <c r="J1362" s="255"/>
      <c r="K1362" s="255"/>
      <c r="L1362" s="260"/>
      <c r="M1362" s="261"/>
      <c r="N1362" s="262"/>
      <c r="O1362" s="262"/>
      <c r="P1362" s="262"/>
      <c r="Q1362" s="262"/>
      <c r="R1362" s="262"/>
      <c r="S1362" s="262"/>
      <c r="T1362" s="263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64" t="s">
        <v>169</v>
      </c>
      <c r="AU1362" s="264" t="s">
        <v>137</v>
      </c>
      <c r="AV1362" s="13" t="s">
        <v>82</v>
      </c>
      <c r="AW1362" s="13" t="s">
        <v>30</v>
      </c>
      <c r="AX1362" s="13" t="s">
        <v>75</v>
      </c>
      <c r="AY1362" s="264" t="s">
        <v>159</v>
      </c>
    </row>
    <row r="1363" s="14" customFormat="1">
      <c r="A1363" s="14"/>
      <c r="B1363" s="265"/>
      <c r="C1363" s="266"/>
      <c r="D1363" s="256" t="s">
        <v>169</v>
      </c>
      <c r="E1363" s="267" t="s">
        <v>1</v>
      </c>
      <c r="F1363" s="268" t="s">
        <v>1613</v>
      </c>
      <c r="G1363" s="266"/>
      <c r="H1363" s="269">
        <v>6</v>
      </c>
      <c r="I1363" s="270"/>
      <c r="J1363" s="266"/>
      <c r="K1363" s="266"/>
      <c r="L1363" s="271"/>
      <c r="M1363" s="272"/>
      <c r="N1363" s="273"/>
      <c r="O1363" s="273"/>
      <c r="P1363" s="273"/>
      <c r="Q1363" s="273"/>
      <c r="R1363" s="273"/>
      <c r="S1363" s="273"/>
      <c r="T1363" s="274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75" t="s">
        <v>169</v>
      </c>
      <c r="AU1363" s="275" t="s">
        <v>137</v>
      </c>
      <c r="AV1363" s="14" t="s">
        <v>137</v>
      </c>
      <c r="AW1363" s="14" t="s">
        <v>30</v>
      </c>
      <c r="AX1363" s="14" t="s">
        <v>82</v>
      </c>
      <c r="AY1363" s="275" t="s">
        <v>159</v>
      </c>
    </row>
    <row r="1364" s="2" customFormat="1" ht="21.75" customHeight="1">
      <c r="A1364" s="40"/>
      <c r="B1364" s="41"/>
      <c r="C1364" s="241" t="s">
        <v>1614</v>
      </c>
      <c r="D1364" s="241" t="s">
        <v>163</v>
      </c>
      <c r="E1364" s="242" t="s">
        <v>1615</v>
      </c>
      <c r="F1364" s="243" t="s">
        <v>1616</v>
      </c>
      <c r="G1364" s="244" t="s">
        <v>166</v>
      </c>
      <c r="H1364" s="245">
        <v>13.103999999999999</v>
      </c>
      <c r="I1364" s="246"/>
      <c r="J1364" s="247">
        <f>ROUND(I1364*H1364,2)</f>
        <v>0</v>
      </c>
      <c r="K1364" s="248"/>
      <c r="L1364" s="43"/>
      <c r="M1364" s="249" t="s">
        <v>1</v>
      </c>
      <c r="N1364" s="250" t="s">
        <v>41</v>
      </c>
      <c r="O1364" s="93"/>
      <c r="P1364" s="251">
        <f>O1364*H1364</f>
        <v>0</v>
      </c>
      <c r="Q1364" s="251">
        <v>2.0000000000000002E-05</v>
      </c>
      <c r="R1364" s="251">
        <f>Q1364*H1364</f>
        <v>0.00026207999999999998</v>
      </c>
      <c r="S1364" s="251">
        <v>0</v>
      </c>
      <c r="T1364" s="252">
        <f>S1364*H1364</f>
        <v>0</v>
      </c>
      <c r="U1364" s="40"/>
      <c r="V1364" s="40"/>
      <c r="W1364" s="40"/>
      <c r="X1364" s="40"/>
      <c r="Y1364" s="40"/>
      <c r="Z1364" s="40"/>
      <c r="AA1364" s="40"/>
      <c r="AB1364" s="40"/>
      <c r="AC1364" s="40"/>
      <c r="AD1364" s="40"/>
      <c r="AE1364" s="40"/>
      <c r="AR1364" s="253" t="s">
        <v>324</v>
      </c>
      <c r="AT1364" s="253" t="s">
        <v>163</v>
      </c>
      <c r="AU1364" s="253" t="s">
        <v>137</v>
      </c>
      <c r="AY1364" s="17" t="s">
        <v>159</v>
      </c>
      <c r="BE1364" s="141">
        <f>IF(N1364="základní",J1364,0)</f>
        <v>0</v>
      </c>
      <c r="BF1364" s="141">
        <f>IF(N1364="snížená",J1364,0)</f>
        <v>0</v>
      </c>
      <c r="BG1364" s="141">
        <f>IF(N1364="zákl. přenesená",J1364,0)</f>
        <v>0</v>
      </c>
      <c r="BH1364" s="141">
        <f>IF(N1364="sníž. přenesená",J1364,0)</f>
        <v>0</v>
      </c>
      <c r="BI1364" s="141">
        <f>IF(N1364="nulová",J1364,0)</f>
        <v>0</v>
      </c>
      <c r="BJ1364" s="17" t="s">
        <v>137</v>
      </c>
      <c r="BK1364" s="141">
        <f>ROUND(I1364*H1364,2)</f>
        <v>0</v>
      </c>
      <c r="BL1364" s="17" t="s">
        <v>324</v>
      </c>
      <c r="BM1364" s="253" t="s">
        <v>1617</v>
      </c>
    </row>
    <row r="1365" s="13" customFormat="1">
      <c r="A1365" s="13"/>
      <c r="B1365" s="254"/>
      <c r="C1365" s="255"/>
      <c r="D1365" s="256" t="s">
        <v>169</v>
      </c>
      <c r="E1365" s="257" t="s">
        <v>1</v>
      </c>
      <c r="F1365" s="258" t="s">
        <v>1618</v>
      </c>
      <c r="G1365" s="255"/>
      <c r="H1365" s="257" t="s">
        <v>1</v>
      </c>
      <c r="I1365" s="259"/>
      <c r="J1365" s="255"/>
      <c r="K1365" s="255"/>
      <c r="L1365" s="260"/>
      <c r="M1365" s="261"/>
      <c r="N1365" s="262"/>
      <c r="O1365" s="262"/>
      <c r="P1365" s="262"/>
      <c r="Q1365" s="262"/>
      <c r="R1365" s="262"/>
      <c r="S1365" s="262"/>
      <c r="T1365" s="263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64" t="s">
        <v>169</v>
      </c>
      <c r="AU1365" s="264" t="s">
        <v>137</v>
      </c>
      <c r="AV1365" s="13" t="s">
        <v>82</v>
      </c>
      <c r="AW1365" s="13" t="s">
        <v>30</v>
      </c>
      <c r="AX1365" s="13" t="s">
        <v>75</v>
      </c>
      <c r="AY1365" s="264" t="s">
        <v>159</v>
      </c>
    </row>
    <row r="1366" s="13" customFormat="1">
      <c r="A1366" s="13"/>
      <c r="B1366" s="254"/>
      <c r="C1366" s="255"/>
      <c r="D1366" s="256" t="s">
        <v>169</v>
      </c>
      <c r="E1366" s="257" t="s">
        <v>1</v>
      </c>
      <c r="F1366" s="258" t="s">
        <v>1619</v>
      </c>
      <c r="G1366" s="255"/>
      <c r="H1366" s="257" t="s">
        <v>1</v>
      </c>
      <c r="I1366" s="259"/>
      <c r="J1366" s="255"/>
      <c r="K1366" s="255"/>
      <c r="L1366" s="260"/>
      <c r="M1366" s="261"/>
      <c r="N1366" s="262"/>
      <c r="O1366" s="262"/>
      <c r="P1366" s="262"/>
      <c r="Q1366" s="262"/>
      <c r="R1366" s="262"/>
      <c r="S1366" s="262"/>
      <c r="T1366" s="263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64" t="s">
        <v>169</v>
      </c>
      <c r="AU1366" s="264" t="s">
        <v>137</v>
      </c>
      <c r="AV1366" s="13" t="s">
        <v>82</v>
      </c>
      <c r="AW1366" s="13" t="s">
        <v>30</v>
      </c>
      <c r="AX1366" s="13" t="s">
        <v>75</v>
      </c>
      <c r="AY1366" s="264" t="s">
        <v>159</v>
      </c>
    </row>
    <row r="1367" s="14" customFormat="1">
      <c r="A1367" s="14"/>
      <c r="B1367" s="265"/>
      <c r="C1367" s="266"/>
      <c r="D1367" s="256" t="s">
        <v>169</v>
      </c>
      <c r="E1367" s="267" t="s">
        <v>1</v>
      </c>
      <c r="F1367" s="268" t="s">
        <v>1620</v>
      </c>
      <c r="G1367" s="266"/>
      <c r="H1367" s="269">
        <v>9.7569999999999997</v>
      </c>
      <c r="I1367" s="270"/>
      <c r="J1367" s="266"/>
      <c r="K1367" s="266"/>
      <c r="L1367" s="271"/>
      <c r="M1367" s="272"/>
      <c r="N1367" s="273"/>
      <c r="O1367" s="273"/>
      <c r="P1367" s="273"/>
      <c r="Q1367" s="273"/>
      <c r="R1367" s="273"/>
      <c r="S1367" s="273"/>
      <c r="T1367" s="274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75" t="s">
        <v>169</v>
      </c>
      <c r="AU1367" s="275" t="s">
        <v>137</v>
      </c>
      <c r="AV1367" s="14" t="s">
        <v>137</v>
      </c>
      <c r="AW1367" s="14" t="s">
        <v>30</v>
      </c>
      <c r="AX1367" s="14" t="s">
        <v>75</v>
      </c>
      <c r="AY1367" s="275" t="s">
        <v>159</v>
      </c>
    </row>
    <row r="1368" s="13" customFormat="1">
      <c r="A1368" s="13"/>
      <c r="B1368" s="254"/>
      <c r="C1368" s="255"/>
      <c r="D1368" s="256" t="s">
        <v>169</v>
      </c>
      <c r="E1368" s="257" t="s">
        <v>1</v>
      </c>
      <c r="F1368" s="258" t="s">
        <v>1621</v>
      </c>
      <c r="G1368" s="255"/>
      <c r="H1368" s="257" t="s">
        <v>1</v>
      </c>
      <c r="I1368" s="259"/>
      <c r="J1368" s="255"/>
      <c r="K1368" s="255"/>
      <c r="L1368" s="260"/>
      <c r="M1368" s="261"/>
      <c r="N1368" s="262"/>
      <c r="O1368" s="262"/>
      <c r="P1368" s="262"/>
      <c r="Q1368" s="262"/>
      <c r="R1368" s="262"/>
      <c r="S1368" s="262"/>
      <c r="T1368" s="263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64" t="s">
        <v>169</v>
      </c>
      <c r="AU1368" s="264" t="s">
        <v>137</v>
      </c>
      <c r="AV1368" s="13" t="s">
        <v>82</v>
      </c>
      <c r="AW1368" s="13" t="s">
        <v>30</v>
      </c>
      <c r="AX1368" s="13" t="s">
        <v>75</v>
      </c>
      <c r="AY1368" s="264" t="s">
        <v>159</v>
      </c>
    </row>
    <row r="1369" s="14" customFormat="1">
      <c r="A1369" s="14"/>
      <c r="B1369" s="265"/>
      <c r="C1369" s="266"/>
      <c r="D1369" s="256" t="s">
        <v>169</v>
      </c>
      <c r="E1369" s="267" t="s">
        <v>1</v>
      </c>
      <c r="F1369" s="268" t="s">
        <v>1622</v>
      </c>
      <c r="G1369" s="266"/>
      <c r="H1369" s="269">
        <v>3.347</v>
      </c>
      <c r="I1369" s="270"/>
      <c r="J1369" s="266"/>
      <c r="K1369" s="266"/>
      <c r="L1369" s="271"/>
      <c r="M1369" s="272"/>
      <c r="N1369" s="273"/>
      <c r="O1369" s="273"/>
      <c r="P1369" s="273"/>
      <c r="Q1369" s="273"/>
      <c r="R1369" s="273"/>
      <c r="S1369" s="273"/>
      <c r="T1369" s="274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75" t="s">
        <v>169</v>
      </c>
      <c r="AU1369" s="275" t="s">
        <v>137</v>
      </c>
      <c r="AV1369" s="14" t="s">
        <v>137</v>
      </c>
      <c r="AW1369" s="14" t="s">
        <v>30</v>
      </c>
      <c r="AX1369" s="14" t="s">
        <v>75</v>
      </c>
      <c r="AY1369" s="275" t="s">
        <v>159</v>
      </c>
    </row>
    <row r="1370" s="15" customFormat="1">
      <c r="A1370" s="15"/>
      <c r="B1370" s="276"/>
      <c r="C1370" s="277"/>
      <c r="D1370" s="256" t="s">
        <v>169</v>
      </c>
      <c r="E1370" s="278" t="s">
        <v>1</v>
      </c>
      <c r="F1370" s="279" t="s">
        <v>187</v>
      </c>
      <c r="G1370" s="277"/>
      <c r="H1370" s="280">
        <v>13.103999999999999</v>
      </c>
      <c r="I1370" s="281"/>
      <c r="J1370" s="277"/>
      <c r="K1370" s="277"/>
      <c r="L1370" s="282"/>
      <c r="M1370" s="283"/>
      <c r="N1370" s="284"/>
      <c r="O1370" s="284"/>
      <c r="P1370" s="284"/>
      <c r="Q1370" s="284"/>
      <c r="R1370" s="284"/>
      <c r="S1370" s="284"/>
      <c r="T1370" s="285"/>
      <c r="U1370" s="15"/>
      <c r="V1370" s="15"/>
      <c r="W1370" s="15"/>
      <c r="X1370" s="15"/>
      <c r="Y1370" s="15"/>
      <c r="Z1370" s="15"/>
      <c r="AA1370" s="15"/>
      <c r="AB1370" s="15"/>
      <c r="AC1370" s="15"/>
      <c r="AD1370" s="15"/>
      <c r="AE1370" s="15"/>
      <c r="AT1370" s="286" t="s">
        <v>169</v>
      </c>
      <c r="AU1370" s="286" t="s">
        <v>137</v>
      </c>
      <c r="AV1370" s="15" t="s">
        <v>167</v>
      </c>
      <c r="AW1370" s="15" t="s">
        <v>30</v>
      </c>
      <c r="AX1370" s="15" t="s">
        <v>82</v>
      </c>
      <c r="AY1370" s="286" t="s">
        <v>159</v>
      </c>
    </row>
    <row r="1371" s="2" customFormat="1" ht="21.75" customHeight="1">
      <c r="A1371" s="40"/>
      <c r="B1371" s="41"/>
      <c r="C1371" s="241" t="s">
        <v>1623</v>
      </c>
      <c r="D1371" s="241" t="s">
        <v>163</v>
      </c>
      <c r="E1371" s="242" t="s">
        <v>1624</v>
      </c>
      <c r="F1371" s="243" t="s">
        <v>1625</v>
      </c>
      <c r="G1371" s="244" t="s">
        <v>166</v>
      </c>
      <c r="H1371" s="245">
        <v>13.103999999999999</v>
      </c>
      <c r="I1371" s="246"/>
      <c r="J1371" s="247">
        <f>ROUND(I1371*H1371,2)</f>
        <v>0</v>
      </c>
      <c r="K1371" s="248"/>
      <c r="L1371" s="43"/>
      <c r="M1371" s="249" t="s">
        <v>1</v>
      </c>
      <c r="N1371" s="250" t="s">
        <v>41</v>
      </c>
      <c r="O1371" s="93"/>
      <c r="P1371" s="251">
        <f>O1371*H1371</f>
        <v>0</v>
      </c>
      <c r="Q1371" s="251">
        <v>0</v>
      </c>
      <c r="R1371" s="251">
        <f>Q1371*H1371</f>
        <v>0</v>
      </c>
      <c r="S1371" s="251">
        <v>0</v>
      </c>
      <c r="T1371" s="252">
        <f>S1371*H1371</f>
        <v>0</v>
      </c>
      <c r="U1371" s="40"/>
      <c r="V1371" s="40"/>
      <c r="W1371" s="40"/>
      <c r="X1371" s="40"/>
      <c r="Y1371" s="40"/>
      <c r="Z1371" s="40"/>
      <c r="AA1371" s="40"/>
      <c r="AB1371" s="40"/>
      <c r="AC1371" s="40"/>
      <c r="AD1371" s="40"/>
      <c r="AE1371" s="40"/>
      <c r="AR1371" s="253" t="s">
        <v>324</v>
      </c>
      <c r="AT1371" s="253" t="s">
        <v>163</v>
      </c>
      <c r="AU1371" s="253" t="s">
        <v>137</v>
      </c>
      <c r="AY1371" s="17" t="s">
        <v>159</v>
      </c>
      <c r="BE1371" s="141">
        <f>IF(N1371="základní",J1371,0)</f>
        <v>0</v>
      </c>
      <c r="BF1371" s="141">
        <f>IF(N1371="snížená",J1371,0)</f>
        <v>0</v>
      </c>
      <c r="BG1371" s="141">
        <f>IF(N1371="zákl. přenesená",J1371,0)</f>
        <v>0</v>
      </c>
      <c r="BH1371" s="141">
        <f>IF(N1371="sníž. přenesená",J1371,0)</f>
        <v>0</v>
      </c>
      <c r="BI1371" s="141">
        <f>IF(N1371="nulová",J1371,0)</f>
        <v>0</v>
      </c>
      <c r="BJ1371" s="17" t="s">
        <v>137</v>
      </c>
      <c r="BK1371" s="141">
        <f>ROUND(I1371*H1371,2)</f>
        <v>0</v>
      </c>
      <c r="BL1371" s="17" t="s">
        <v>324</v>
      </c>
      <c r="BM1371" s="253" t="s">
        <v>1626</v>
      </c>
    </row>
    <row r="1372" s="13" customFormat="1">
      <c r="A1372" s="13"/>
      <c r="B1372" s="254"/>
      <c r="C1372" s="255"/>
      <c r="D1372" s="256" t="s">
        <v>169</v>
      </c>
      <c r="E1372" s="257" t="s">
        <v>1</v>
      </c>
      <c r="F1372" s="258" t="s">
        <v>1618</v>
      </c>
      <c r="G1372" s="255"/>
      <c r="H1372" s="257" t="s">
        <v>1</v>
      </c>
      <c r="I1372" s="259"/>
      <c r="J1372" s="255"/>
      <c r="K1372" s="255"/>
      <c r="L1372" s="260"/>
      <c r="M1372" s="261"/>
      <c r="N1372" s="262"/>
      <c r="O1372" s="262"/>
      <c r="P1372" s="262"/>
      <c r="Q1372" s="262"/>
      <c r="R1372" s="262"/>
      <c r="S1372" s="262"/>
      <c r="T1372" s="263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64" t="s">
        <v>169</v>
      </c>
      <c r="AU1372" s="264" t="s">
        <v>137</v>
      </c>
      <c r="AV1372" s="13" t="s">
        <v>82</v>
      </c>
      <c r="AW1372" s="13" t="s">
        <v>30</v>
      </c>
      <c r="AX1372" s="13" t="s">
        <v>75</v>
      </c>
      <c r="AY1372" s="264" t="s">
        <v>159</v>
      </c>
    </row>
    <row r="1373" s="13" customFormat="1">
      <c r="A1373" s="13"/>
      <c r="B1373" s="254"/>
      <c r="C1373" s="255"/>
      <c r="D1373" s="256" t="s">
        <v>169</v>
      </c>
      <c r="E1373" s="257" t="s">
        <v>1</v>
      </c>
      <c r="F1373" s="258" t="s">
        <v>1619</v>
      </c>
      <c r="G1373" s="255"/>
      <c r="H1373" s="257" t="s">
        <v>1</v>
      </c>
      <c r="I1373" s="259"/>
      <c r="J1373" s="255"/>
      <c r="K1373" s="255"/>
      <c r="L1373" s="260"/>
      <c r="M1373" s="261"/>
      <c r="N1373" s="262"/>
      <c r="O1373" s="262"/>
      <c r="P1373" s="262"/>
      <c r="Q1373" s="262"/>
      <c r="R1373" s="262"/>
      <c r="S1373" s="262"/>
      <c r="T1373" s="263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64" t="s">
        <v>169</v>
      </c>
      <c r="AU1373" s="264" t="s">
        <v>137</v>
      </c>
      <c r="AV1373" s="13" t="s">
        <v>82</v>
      </c>
      <c r="AW1373" s="13" t="s">
        <v>30</v>
      </c>
      <c r="AX1373" s="13" t="s">
        <v>75</v>
      </c>
      <c r="AY1373" s="264" t="s">
        <v>159</v>
      </c>
    </row>
    <row r="1374" s="14" customFormat="1">
      <c r="A1374" s="14"/>
      <c r="B1374" s="265"/>
      <c r="C1374" s="266"/>
      <c r="D1374" s="256" t="s">
        <v>169</v>
      </c>
      <c r="E1374" s="267" t="s">
        <v>1</v>
      </c>
      <c r="F1374" s="268" t="s">
        <v>1620</v>
      </c>
      <c r="G1374" s="266"/>
      <c r="H1374" s="269">
        <v>9.7569999999999997</v>
      </c>
      <c r="I1374" s="270"/>
      <c r="J1374" s="266"/>
      <c r="K1374" s="266"/>
      <c r="L1374" s="271"/>
      <c r="M1374" s="272"/>
      <c r="N1374" s="273"/>
      <c r="O1374" s="273"/>
      <c r="P1374" s="273"/>
      <c r="Q1374" s="273"/>
      <c r="R1374" s="273"/>
      <c r="S1374" s="273"/>
      <c r="T1374" s="274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75" t="s">
        <v>169</v>
      </c>
      <c r="AU1374" s="275" t="s">
        <v>137</v>
      </c>
      <c r="AV1374" s="14" t="s">
        <v>137</v>
      </c>
      <c r="AW1374" s="14" t="s">
        <v>30</v>
      </c>
      <c r="AX1374" s="14" t="s">
        <v>75</v>
      </c>
      <c r="AY1374" s="275" t="s">
        <v>159</v>
      </c>
    </row>
    <row r="1375" s="13" customFormat="1">
      <c r="A1375" s="13"/>
      <c r="B1375" s="254"/>
      <c r="C1375" s="255"/>
      <c r="D1375" s="256" t="s">
        <v>169</v>
      </c>
      <c r="E1375" s="257" t="s">
        <v>1</v>
      </c>
      <c r="F1375" s="258" t="s">
        <v>1621</v>
      </c>
      <c r="G1375" s="255"/>
      <c r="H1375" s="257" t="s">
        <v>1</v>
      </c>
      <c r="I1375" s="259"/>
      <c r="J1375" s="255"/>
      <c r="K1375" s="255"/>
      <c r="L1375" s="260"/>
      <c r="M1375" s="261"/>
      <c r="N1375" s="262"/>
      <c r="O1375" s="262"/>
      <c r="P1375" s="262"/>
      <c r="Q1375" s="262"/>
      <c r="R1375" s="262"/>
      <c r="S1375" s="262"/>
      <c r="T1375" s="263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64" t="s">
        <v>169</v>
      </c>
      <c r="AU1375" s="264" t="s">
        <v>137</v>
      </c>
      <c r="AV1375" s="13" t="s">
        <v>82</v>
      </c>
      <c r="AW1375" s="13" t="s">
        <v>30</v>
      </c>
      <c r="AX1375" s="13" t="s">
        <v>75</v>
      </c>
      <c r="AY1375" s="264" t="s">
        <v>159</v>
      </c>
    </row>
    <row r="1376" s="14" customFormat="1">
      <c r="A1376" s="14"/>
      <c r="B1376" s="265"/>
      <c r="C1376" s="266"/>
      <c r="D1376" s="256" t="s">
        <v>169</v>
      </c>
      <c r="E1376" s="267" t="s">
        <v>1</v>
      </c>
      <c r="F1376" s="268" t="s">
        <v>1622</v>
      </c>
      <c r="G1376" s="266"/>
      <c r="H1376" s="269">
        <v>3.347</v>
      </c>
      <c r="I1376" s="270"/>
      <c r="J1376" s="266"/>
      <c r="K1376" s="266"/>
      <c r="L1376" s="271"/>
      <c r="M1376" s="272"/>
      <c r="N1376" s="273"/>
      <c r="O1376" s="273"/>
      <c r="P1376" s="273"/>
      <c r="Q1376" s="273"/>
      <c r="R1376" s="273"/>
      <c r="S1376" s="273"/>
      <c r="T1376" s="274"/>
      <c r="U1376" s="14"/>
      <c r="V1376" s="14"/>
      <c r="W1376" s="14"/>
      <c r="X1376" s="14"/>
      <c r="Y1376" s="14"/>
      <c r="Z1376" s="14"/>
      <c r="AA1376" s="14"/>
      <c r="AB1376" s="14"/>
      <c r="AC1376" s="14"/>
      <c r="AD1376" s="14"/>
      <c r="AE1376" s="14"/>
      <c r="AT1376" s="275" t="s">
        <v>169</v>
      </c>
      <c r="AU1376" s="275" t="s">
        <v>137</v>
      </c>
      <c r="AV1376" s="14" t="s">
        <v>137</v>
      </c>
      <c r="AW1376" s="14" t="s">
        <v>30</v>
      </c>
      <c r="AX1376" s="14" t="s">
        <v>75</v>
      </c>
      <c r="AY1376" s="275" t="s">
        <v>159</v>
      </c>
    </row>
    <row r="1377" s="15" customFormat="1">
      <c r="A1377" s="15"/>
      <c r="B1377" s="276"/>
      <c r="C1377" s="277"/>
      <c r="D1377" s="256" t="s">
        <v>169</v>
      </c>
      <c r="E1377" s="278" t="s">
        <v>1</v>
      </c>
      <c r="F1377" s="279" t="s">
        <v>187</v>
      </c>
      <c r="G1377" s="277"/>
      <c r="H1377" s="280">
        <v>13.103999999999999</v>
      </c>
      <c r="I1377" s="281"/>
      <c r="J1377" s="277"/>
      <c r="K1377" s="277"/>
      <c r="L1377" s="282"/>
      <c r="M1377" s="283"/>
      <c r="N1377" s="284"/>
      <c r="O1377" s="284"/>
      <c r="P1377" s="284"/>
      <c r="Q1377" s="284"/>
      <c r="R1377" s="284"/>
      <c r="S1377" s="284"/>
      <c r="T1377" s="285"/>
      <c r="U1377" s="15"/>
      <c r="V1377" s="15"/>
      <c r="W1377" s="15"/>
      <c r="X1377" s="15"/>
      <c r="Y1377" s="15"/>
      <c r="Z1377" s="15"/>
      <c r="AA1377" s="15"/>
      <c r="AB1377" s="15"/>
      <c r="AC1377" s="15"/>
      <c r="AD1377" s="15"/>
      <c r="AE1377" s="15"/>
      <c r="AT1377" s="286" t="s">
        <v>169</v>
      </c>
      <c r="AU1377" s="286" t="s">
        <v>137</v>
      </c>
      <c r="AV1377" s="15" t="s">
        <v>167</v>
      </c>
      <c r="AW1377" s="15" t="s">
        <v>30</v>
      </c>
      <c r="AX1377" s="15" t="s">
        <v>82</v>
      </c>
      <c r="AY1377" s="286" t="s">
        <v>159</v>
      </c>
    </row>
    <row r="1378" s="2" customFormat="1" ht="21.75" customHeight="1">
      <c r="A1378" s="40"/>
      <c r="B1378" s="41"/>
      <c r="C1378" s="241" t="s">
        <v>1627</v>
      </c>
      <c r="D1378" s="241" t="s">
        <v>163</v>
      </c>
      <c r="E1378" s="242" t="s">
        <v>1628</v>
      </c>
      <c r="F1378" s="243" t="s">
        <v>1629</v>
      </c>
      <c r="G1378" s="244" t="s">
        <v>166</v>
      </c>
      <c r="H1378" s="245">
        <v>13.103999999999999</v>
      </c>
      <c r="I1378" s="246"/>
      <c r="J1378" s="247">
        <f>ROUND(I1378*H1378,2)</f>
        <v>0</v>
      </c>
      <c r="K1378" s="248"/>
      <c r="L1378" s="43"/>
      <c r="M1378" s="249" t="s">
        <v>1</v>
      </c>
      <c r="N1378" s="250" t="s">
        <v>41</v>
      </c>
      <c r="O1378" s="93"/>
      <c r="P1378" s="251">
        <f>O1378*H1378</f>
        <v>0</v>
      </c>
      <c r="Q1378" s="251">
        <v>0.00012999999999999999</v>
      </c>
      <c r="R1378" s="251">
        <f>Q1378*H1378</f>
        <v>0.0017035199999999998</v>
      </c>
      <c r="S1378" s="251">
        <v>0</v>
      </c>
      <c r="T1378" s="252">
        <f>S1378*H1378</f>
        <v>0</v>
      </c>
      <c r="U1378" s="40"/>
      <c r="V1378" s="40"/>
      <c r="W1378" s="40"/>
      <c r="X1378" s="40"/>
      <c r="Y1378" s="40"/>
      <c r="Z1378" s="40"/>
      <c r="AA1378" s="40"/>
      <c r="AB1378" s="40"/>
      <c r="AC1378" s="40"/>
      <c r="AD1378" s="40"/>
      <c r="AE1378" s="40"/>
      <c r="AR1378" s="253" t="s">
        <v>324</v>
      </c>
      <c r="AT1378" s="253" t="s">
        <v>163</v>
      </c>
      <c r="AU1378" s="253" t="s">
        <v>137</v>
      </c>
      <c r="AY1378" s="17" t="s">
        <v>159</v>
      </c>
      <c r="BE1378" s="141">
        <f>IF(N1378="základní",J1378,0)</f>
        <v>0</v>
      </c>
      <c r="BF1378" s="141">
        <f>IF(N1378="snížená",J1378,0)</f>
        <v>0</v>
      </c>
      <c r="BG1378" s="141">
        <f>IF(N1378="zákl. přenesená",J1378,0)</f>
        <v>0</v>
      </c>
      <c r="BH1378" s="141">
        <f>IF(N1378="sníž. přenesená",J1378,0)</f>
        <v>0</v>
      </c>
      <c r="BI1378" s="141">
        <f>IF(N1378="nulová",J1378,0)</f>
        <v>0</v>
      </c>
      <c r="BJ1378" s="17" t="s">
        <v>137</v>
      </c>
      <c r="BK1378" s="141">
        <f>ROUND(I1378*H1378,2)</f>
        <v>0</v>
      </c>
      <c r="BL1378" s="17" t="s">
        <v>324</v>
      </c>
      <c r="BM1378" s="253" t="s">
        <v>1630</v>
      </c>
    </row>
    <row r="1379" s="13" customFormat="1">
      <c r="A1379" s="13"/>
      <c r="B1379" s="254"/>
      <c r="C1379" s="255"/>
      <c r="D1379" s="256" t="s">
        <v>169</v>
      </c>
      <c r="E1379" s="257" t="s">
        <v>1</v>
      </c>
      <c r="F1379" s="258" t="s">
        <v>1618</v>
      </c>
      <c r="G1379" s="255"/>
      <c r="H1379" s="257" t="s">
        <v>1</v>
      </c>
      <c r="I1379" s="259"/>
      <c r="J1379" s="255"/>
      <c r="K1379" s="255"/>
      <c r="L1379" s="260"/>
      <c r="M1379" s="261"/>
      <c r="N1379" s="262"/>
      <c r="O1379" s="262"/>
      <c r="P1379" s="262"/>
      <c r="Q1379" s="262"/>
      <c r="R1379" s="262"/>
      <c r="S1379" s="262"/>
      <c r="T1379" s="263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64" t="s">
        <v>169</v>
      </c>
      <c r="AU1379" s="264" t="s">
        <v>137</v>
      </c>
      <c r="AV1379" s="13" t="s">
        <v>82</v>
      </c>
      <c r="AW1379" s="13" t="s">
        <v>30</v>
      </c>
      <c r="AX1379" s="13" t="s">
        <v>75</v>
      </c>
      <c r="AY1379" s="264" t="s">
        <v>159</v>
      </c>
    </row>
    <row r="1380" s="13" customFormat="1">
      <c r="A1380" s="13"/>
      <c r="B1380" s="254"/>
      <c r="C1380" s="255"/>
      <c r="D1380" s="256" t="s">
        <v>169</v>
      </c>
      <c r="E1380" s="257" t="s">
        <v>1</v>
      </c>
      <c r="F1380" s="258" t="s">
        <v>1619</v>
      </c>
      <c r="G1380" s="255"/>
      <c r="H1380" s="257" t="s">
        <v>1</v>
      </c>
      <c r="I1380" s="259"/>
      <c r="J1380" s="255"/>
      <c r="K1380" s="255"/>
      <c r="L1380" s="260"/>
      <c r="M1380" s="261"/>
      <c r="N1380" s="262"/>
      <c r="O1380" s="262"/>
      <c r="P1380" s="262"/>
      <c r="Q1380" s="262"/>
      <c r="R1380" s="262"/>
      <c r="S1380" s="262"/>
      <c r="T1380" s="263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64" t="s">
        <v>169</v>
      </c>
      <c r="AU1380" s="264" t="s">
        <v>137</v>
      </c>
      <c r="AV1380" s="13" t="s">
        <v>82</v>
      </c>
      <c r="AW1380" s="13" t="s">
        <v>30</v>
      </c>
      <c r="AX1380" s="13" t="s">
        <v>75</v>
      </c>
      <c r="AY1380" s="264" t="s">
        <v>159</v>
      </c>
    </row>
    <row r="1381" s="14" customFormat="1">
      <c r="A1381" s="14"/>
      <c r="B1381" s="265"/>
      <c r="C1381" s="266"/>
      <c r="D1381" s="256" t="s">
        <v>169</v>
      </c>
      <c r="E1381" s="267" t="s">
        <v>1</v>
      </c>
      <c r="F1381" s="268" t="s">
        <v>1620</v>
      </c>
      <c r="G1381" s="266"/>
      <c r="H1381" s="269">
        <v>9.7569999999999997</v>
      </c>
      <c r="I1381" s="270"/>
      <c r="J1381" s="266"/>
      <c r="K1381" s="266"/>
      <c r="L1381" s="271"/>
      <c r="M1381" s="272"/>
      <c r="N1381" s="273"/>
      <c r="O1381" s="273"/>
      <c r="P1381" s="273"/>
      <c r="Q1381" s="273"/>
      <c r="R1381" s="273"/>
      <c r="S1381" s="273"/>
      <c r="T1381" s="274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75" t="s">
        <v>169</v>
      </c>
      <c r="AU1381" s="275" t="s">
        <v>137</v>
      </c>
      <c r="AV1381" s="14" t="s">
        <v>137</v>
      </c>
      <c r="AW1381" s="14" t="s">
        <v>30</v>
      </c>
      <c r="AX1381" s="14" t="s">
        <v>75</v>
      </c>
      <c r="AY1381" s="275" t="s">
        <v>159</v>
      </c>
    </row>
    <row r="1382" s="13" customFormat="1">
      <c r="A1382" s="13"/>
      <c r="B1382" s="254"/>
      <c r="C1382" s="255"/>
      <c r="D1382" s="256" t="s">
        <v>169</v>
      </c>
      <c r="E1382" s="257" t="s">
        <v>1</v>
      </c>
      <c r="F1382" s="258" t="s">
        <v>1621</v>
      </c>
      <c r="G1382" s="255"/>
      <c r="H1382" s="257" t="s">
        <v>1</v>
      </c>
      <c r="I1382" s="259"/>
      <c r="J1382" s="255"/>
      <c r="K1382" s="255"/>
      <c r="L1382" s="260"/>
      <c r="M1382" s="261"/>
      <c r="N1382" s="262"/>
      <c r="O1382" s="262"/>
      <c r="P1382" s="262"/>
      <c r="Q1382" s="262"/>
      <c r="R1382" s="262"/>
      <c r="S1382" s="262"/>
      <c r="T1382" s="263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64" t="s">
        <v>169</v>
      </c>
      <c r="AU1382" s="264" t="s">
        <v>137</v>
      </c>
      <c r="AV1382" s="13" t="s">
        <v>82</v>
      </c>
      <c r="AW1382" s="13" t="s">
        <v>30</v>
      </c>
      <c r="AX1382" s="13" t="s">
        <v>75</v>
      </c>
      <c r="AY1382" s="264" t="s">
        <v>159</v>
      </c>
    </row>
    <row r="1383" s="14" customFormat="1">
      <c r="A1383" s="14"/>
      <c r="B1383" s="265"/>
      <c r="C1383" s="266"/>
      <c r="D1383" s="256" t="s">
        <v>169</v>
      </c>
      <c r="E1383" s="267" t="s">
        <v>1</v>
      </c>
      <c r="F1383" s="268" t="s">
        <v>1622</v>
      </c>
      <c r="G1383" s="266"/>
      <c r="H1383" s="269">
        <v>3.347</v>
      </c>
      <c r="I1383" s="270"/>
      <c r="J1383" s="266"/>
      <c r="K1383" s="266"/>
      <c r="L1383" s="271"/>
      <c r="M1383" s="272"/>
      <c r="N1383" s="273"/>
      <c r="O1383" s="273"/>
      <c r="P1383" s="273"/>
      <c r="Q1383" s="273"/>
      <c r="R1383" s="273"/>
      <c r="S1383" s="273"/>
      <c r="T1383" s="274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75" t="s">
        <v>169</v>
      </c>
      <c r="AU1383" s="275" t="s">
        <v>137</v>
      </c>
      <c r="AV1383" s="14" t="s">
        <v>137</v>
      </c>
      <c r="AW1383" s="14" t="s">
        <v>30</v>
      </c>
      <c r="AX1383" s="14" t="s">
        <v>75</v>
      </c>
      <c r="AY1383" s="275" t="s">
        <v>159</v>
      </c>
    </row>
    <row r="1384" s="15" customFormat="1">
      <c r="A1384" s="15"/>
      <c r="B1384" s="276"/>
      <c r="C1384" s="277"/>
      <c r="D1384" s="256" t="s">
        <v>169</v>
      </c>
      <c r="E1384" s="278" t="s">
        <v>1</v>
      </c>
      <c r="F1384" s="279" t="s">
        <v>187</v>
      </c>
      <c r="G1384" s="277"/>
      <c r="H1384" s="280">
        <v>13.103999999999999</v>
      </c>
      <c r="I1384" s="281"/>
      <c r="J1384" s="277"/>
      <c r="K1384" s="277"/>
      <c r="L1384" s="282"/>
      <c r="M1384" s="283"/>
      <c r="N1384" s="284"/>
      <c r="O1384" s="284"/>
      <c r="P1384" s="284"/>
      <c r="Q1384" s="284"/>
      <c r="R1384" s="284"/>
      <c r="S1384" s="284"/>
      <c r="T1384" s="285"/>
      <c r="U1384" s="15"/>
      <c r="V1384" s="15"/>
      <c r="W1384" s="15"/>
      <c r="X1384" s="15"/>
      <c r="Y1384" s="15"/>
      <c r="Z1384" s="15"/>
      <c r="AA1384" s="15"/>
      <c r="AB1384" s="15"/>
      <c r="AC1384" s="15"/>
      <c r="AD1384" s="15"/>
      <c r="AE1384" s="15"/>
      <c r="AT1384" s="286" t="s">
        <v>169</v>
      </c>
      <c r="AU1384" s="286" t="s">
        <v>137</v>
      </c>
      <c r="AV1384" s="15" t="s">
        <v>167</v>
      </c>
      <c r="AW1384" s="15" t="s">
        <v>30</v>
      </c>
      <c r="AX1384" s="15" t="s">
        <v>82</v>
      </c>
      <c r="AY1384" s="286" t="s">
        <v>159</v>
      </c>
    </row>
    <row r="1385" s="2" customFormat="1" ht="21.75" customHeight="1">
      <c r="A1385" s="40"/>
      <c r="B1385" s="41"/>
      <c r="C1385" s="241" t="s">
        <v>1631</v>
      </c>
      <c r="D1385" s="241" t="s">
        <v>163</v>
      </c>
      <c r="E1385" s="242" t="s">
        <v>1632</v>
      </c>
      <c r="F1385" s="243" t="s">
        <v>1633</v>
      </c>
      <c r="G1385" s="244" t="s">
        <v>166</v>
      </c>
      <c r="H1385" s="245">
        <v>13.103999999999999</v>
      </c>
      <c r="I1385" s="246"/>
      <c r="J1385" s="247">
        <f>ROUND(I1385*H1385,2)</f>
        <v>0</v>
      </c>
      <c r="K1385" s="248"/>
      <c r="L1385" s="43"/>
      <c r="M1385" s="249" t="s">
        <v>1</v>
      </c>
      <c r="N1385" s="250" t="s">
        <v>41</v>
      </c>
      <c r="O1385" s="93"/>
      <c r="P1385" s="251">
        <f>O1385*H1385</f>
        <v>0</v>
      </c>
      <c r="Q1385" s="251">
        <v>0.00029</v>
      </c>
      <c r="R1385" s="251">
        <f>Q1385*H1385</f>
        <v>0.0038001599999999999</v>
      </c>
      <c r="S1385" s="251">
        <v>0</v>
      </c>
      <c r="T1385" s="252">
        <f>S1385*H1385</f>
        <v>0</v>
      </c>
      <c r="U1385" s="40"/>
      <c r="V1385" s="40"/>
      <c r="W1385" s="40"/>
      <c r="X1385" s="40"/>
      <c r="Y1385" s="40"/>
      <c r="Z1385" s="40"/>
      <c r="AA1385" s="40"/>
      <c r="AB1385" s="40"/>
      <c r="AC1385" s="40"/>
      <c r="AD1385" s="40"/>
      <c r="AE1385" s="40"/>
      <c r="AR1385" s="253" t="s">
        <v>324</v>
      </c>
      <c r="AT1385" s="253" t="s">
        <v>163</v>
      </c>
      <c r="AU1385" s="253" t="s">
        <v>137</v>
      </c>
      <c r="AY1385" s="17" t="s">
        <v>159</v>
      </c>
      <c r="BE1385" s="141">
        <f>IF(N1385="základní",J1385,0)</f>
        <v>0</v>
      </c>
      <c r="BF1385" s="141">
        <f>IF(N1385="snížená",J1385,0)</f>
        <v>0</v>
      </c>
      <c r="BG1385" s="141">
        <f>IF(N1385="zákl. přenesená",J1385,0)</f>
        <v>0</v>
      </c>
      <c r="BH1385" s="141">
        <f>IF(N1385="sníž. přenesená",J1385,0)</f>
        <v>0</v>
      </c>
      <c r="BI1385" s="141">
        <f>IF(N1385="nulová",J1385,0)</f>
        <v>0</v>
      </c>
      <c r="BJ1385" s="17" t="s">
        <v>137</v>
      </c>
      <c r="BK1385" s="141">
        <f>ROUND(I1385*H1385,2)</f>
        <v>0</v>
      </c>
      <c r="BL1385" s="17" t="s">
        <v>324</v>
      </c>
      <c r="BM1385" s="253" t="s">
        <v>1634</v>
      </c>
    </row>
    <row r="1386" s="13" customFormat="1">
      <c r="A1386" s="13"/>
      <c r="B1386" s="254"/>
      <c r="C1386" s="255"/>
      <c r="D1386" s="256" t="s">
        <v>169</v>
      </c>
      <c r="E1386" s="257" t="s">
        <v>1</v>
      </c>
      <c r="F1386" s="258" t="s">
        <v>1618</v>
      </c>
      <c r="G1386" s="255"/>
      <c r="H1386" s="257" t="s">
        <v>1</v>
      </c>
      <c r="I1386" s="259"/>
      <c r="J1386" s="255"/>
      <c r="K1386" s="255"/>
      <c r="L1386" s="260"/>
      <c r="M1386" s="261"/>
      <c r="N1386" s="262"/>
      <c r="O1386" s="262"/>
      <c r="P1386" s="262"/>
      <c r="Q1386" s="262"/>
      <c r="R1386" s="262"/>
      <c r="S1386" s="262"/>
      <c r="T1386" s="263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64" t="s">
        <v>169</v>
      </c>
      <c r="AU1386" s="264" t="s">
        <v>137</v>
      </c>
      <c r="AV1386" s="13" t="s">
        <v>82</v>
      </c>
      <c r="AW1386" s="13" t="s">
        <v>30</v>
      </c>
      <c r="AX1386" s="13" t="s">
        <v>75</v>
      </c>
      <c r="AY1386" s="264" t="s">
        <v>159</v>
      </c>
    </row>
    <row r="1387" s="13" customFormat="1">
      <c r="A1387" s="13"/>
      <c r="B1387" s="254"/>
      <c r="C1387" s="255"/>
      <c r="D1387" s="256" t="s">
        <v>169</v>
      </c>
      <c r="E1387" s="257" t="s">
        <v>1</v>
      </c>
      <c r="F1387" s="258" t="s">
        <v>1619</v>
      </c>
      <c r="G1387" s="255"/>
      <c r="H1387" s="257" t="s">
        <v>1</v>
      </c>
      <c r="I1387" s="259"/>
      <c r="J1387" s="255"/>
      <c r="K1387" s="255"/>
      <c r="L1387" s="260"/>
      <c r="M1387" s="261"/>
      <c r="N1387" s="262"/>
      <c r="O1387" s="262"/>
      <c r="P1387" s="262"/>
      <c r="Q1387" s="262"/>
      <c r="R1387" s="262"/>
      <c r="S1387" s="262"/>
      <c r="T1387" s="263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64" t="s">
        <v>169</v>
      </c>
      <c r="AU1387" s="264" t="s">
        <v>137</v>
      </c>
      <c r="AV1387" s="13" t="s">
        <v>82</v>
      </c>
      <c r="AW1387" s="13" t="s">
        <v>30</v>
      </c>
      <c r="AX1387" s="13" t="s">
        <v>75</v>
      </c>
      <c r="AY1387" s="264" t="s">
        <v>159</v>
      </c>
    </row>
    <row r="1388" s="14" customFormat="1">
      <c r="A1388" s="14"/>
      <c r="B1388" s="265"/>
      <c r="C1388" s="266"/>
      <c r="D1388" s="256" t="s">
        <v>169</v>
      </c>
      <c r="E1388" s="267" t="s">
        <v>1</v>
      </c>
      <c r="F1388" s="268" t="s">
        <v>1620</v>
      </c>
      <c r="G1388" s="266"/>
      <c r="H1388" s="269">
        <v>9.7569999999999997</v>
      </c>
      <c r="I1388" s="270"/>
      <c r="J1388" s="266"/>
      <c r="K1388" s="266"/>
      <c r="L1388" s="271"/>
      <c r="M1388" s="272"/>
      <c r="N1388" s="273"/>
      <c r="O1388" s="273"/>
      <c r="P1388" s="273"/>
      <c r="Q1388" s="273"/>
      <c r="R1388" s="273"/>
      <c r="S1388" s="273"/>
      <c r="T1388" s="274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75" t="s">
        <v>169</v>
      </c>
      <c r="AU1388" s="275" t="s">
        <v>137</v>
      </c>
      <c r="AV1388" s="14" t="s">
        <v>137</v>
      </c>
      <c r="AW1388" s="14" t="s">
        <v>30</v>
      </c>
      <c r="AX1388" s="14" t="s">
        <v>75</v>
      </c>
      <c r="AY1388" s="275" t="s">
        <v>159</v>
      </c>
    </row>
    <row r="1389" s="13" customFormat="1">
      <c r="A1389" s="13"/>
      <c r="B1389" s="254"/>
      <c r="C1389" s="255"/>
      <c r="D1389" s="256" t="s">
        <v>169</v>
      </c>
      <c r="E1389" s="257" t="s">
        <v>1</v>
      </c>
      <c r="F1389" s="258" t="s">
        <v>1621</v>
      </c>
      <c r="G1389" s="255"/>
      <c r="H1389" s="257" t="s">
        <v>1</v>
      </c>
      <c r="I1389" s="259"/>
      <c r="J1389" s="255"/>
      <c r="K1389" s="255"/>
      <c r="L1389" s="260"/>
      <c r="M1389" s="261"/>
      <c r="N1389" s="262"/>
      <c r="O1389" s="262"/>
      <c r="P1389" s="262"/>
      <c r="Q1389" s="262"/>
      <c r="R1389" s="262"/>
      <c r="S1389" s="262"/>
      <c r="T1389" s="263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64" t="s">
        <v>169</v>
      </c>
      <c r="AU1389" s="264" t="s">
        <v>137</v>
      </c>
      <c r="AV1389" s="13" t="s">
        <v>82</v>
      </c>
      <c r="AW1389" s="13" t="s">
        <v>30</v>
      </c>
      <c r="AX1389" s="13" t="s">
        <v>75</v>
      </c>
      <c r="AY1389" s="264" t="s">
        <v>159</v>
      </c>
    </row>
    <row r="1390" s="14" customFormat="1">
      <c r="A1390" s="14"/>
      <c r="B1390" s="265"/>
      <c r="C1390" s="266"/>
      <c r="D1390" s="256" t="s">
        <v>169</v>
      </c>
      <c r="E1390" s="267" t="s">
        <v>1</v>
      </c>
      <c r="F1390" s="268" t="s">
        <v>1622</v>
      </c>
      <c r="G1390" s="266"/>
      <c r="H1390" s="269">
        <v>3.347</v>
      </c>
      <c r="I1390" s="270"/>
      <c r="J1390" s="266"/>
      <c r="K1390" s="266"/>
      <c r="L1390" s="271"/>
      <c r="M1390" s="272"/>
      <c r="N1390" s="273"/>
      <c r="O1390" s="273"/>
      <c r="P1390" s="273"/>
      <c r="Q1390" s="273"/>
      <c r="R1390" s="273"/>
      <c r="S1390" s="273"/>
      <c r="T1390" s="274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75" t="s">
        <v>169</v>
      </c>
      <c r="AU1390" s="275" t="s">
        <v>137</v>
      </c>
      <c r="AV1390" s="14" t="s">
        <v>137</v>
      </c>
      <c r="AW1390" s="14" t="s">
        <v>30</v>
      </c>
      <c r="AX1390" s="14" t="s">
        <v>75</v>
      </c>
      <c r="AY1390" s="275" t="s">
        <v>159</v>
      </c>
    </row>
    <row r="1391" s="15" customFormat="1">
      <c r="A1391" s="15"/>
      <c r="B1391" s="276"/>
      <c r="C1391" s="277"/>
      <c r="D1391" s="256" t="s">
        <v>169</v>
      </c>
      <c r="E1391" s="278" t="s">
        <v>1</v>
      </c>
      <c r="F1391" s="279" t="s">
        <v>187</v>
      </c>
      <c r="G1391" s="277"/>
      <c r="H1391" s="280">
        <v>13.103999999999999</v>
      </c>
      <c r="I1391" s="281"/>
      <c r="J1391" s="277"/>
      <c r="K1391" s="277"/>
      <c r="L1391" s="282"/>
      <c r="M1391" s="283"/>
      <c r="N1391" s="284"/>
      <c r="O1391" s="284"/>
      <c r="P1391" s="284"/>
      <c r="Q1391" s="284"/>
      <c r="R1391" s="284"/>
      <c r="S1391" s="284"/>
      <c r="T1391" s="285"/>
      <c r="U1391" s="15"/>
      <c r="V1391" s="15"/>
      <c r="W1391" s="15"/>
      <c r="X1391" s="15"/>
      <c r="Y1391" s="15"/>
      <c r="Z1391" s="15"/>
      <c r="AA1391" s="15"/>
      <c r="AB1391" s="15"/>
      <c r="AC1391" s="15"/>
      <c r="AD1391" s="15"/>
      <c r="AE1391" s="15"/>
      <c r="AT1391" s="286" t="s">
        <v>169</v>
      </c>
      <c r="AU1391" s="286" t="s">
        <v>137</v>
      </c>
      <c r="AV1391" s="15" t="s">
        <v>167</v>
      </c>
      <c r="AW1391" s="15" t="s">
        <v>30</v>
      </c>
      <c r="AX1391" s="15" t="s">
        <v>82</v>
      </c>
      <c r="AY1391" s="286" t="s">
        <v>159</v>
      </c>
    </row>
    <row r="1392" s="2" customFormat="1" ht="33" customHeight="1">
      <c r="A1392" s="40"/>
      <c r="B1392" s="41"/>
      <c r="C1392" s="241" t="s">
        <v>1635</v>
      </c>
      <c r="D1392" s="241" t="s">
        <v>163</v>
      </c>
      <c r="E1392" s="242" t="s">
        <v>1636</v>
      </c>
      <c r="F1392" s="243" t="s">
        <v>1637</v>
      </c>
      <c r="G1392" s="244" t="s">
        <v>166</v>
      </c>
      <c r="H1392" s="245">
        <v>13.103999999999999</v>
      </c>
      <c r="I1392" s="246"/>
      <c r="J1392" s="247">
        <f>ROUND(I1392*H1392,2)</f>
        <v>0</v>
      </c>
      <c r="K1392" s="248"/>
      <c r="L1392" s="43"/>
      <c r="M1392" s="249" t="s">
        <v>1</v>
      </c>
      <c r="N1392" s="250" t="s">
        <v>41</v>
      </c>
      <c r="O1392" s="93"/>
      <c r="P1392" s="251">
        <f>O1392*H1392</f>
        <v>0</v>
      </c>
      <c r="Q1392" s="251">
        <v>0.00011</v>
      </c>
      <c r="R1392" s="251">
        <f>Q1392*H1392</f>
        <v>0.00144144</v>
      </c>
      <c r="S1392" s="251">
        <v>0</v>
      </c>
      <c r="T1392" s="252">
        <f>S1392*H1392</f>
        <v>0</v>
      </c>
      <c r="U1392" s="40"/>
      <c r="V1392" s="40"/>
      <c r="W1392" s="40"/>
      <c r="X1392" s="40"/>
      <c r="Y1392" s="40"/>
      <c r="Z1392" s="40"/>
      <c r="AA1392" s="40"/>
      <c r="AB1392" s="40"/>
      <c r="AC1392" s="40"/>
      <c r="AD1392" s="40"/>
      <c r="AE1392" s="40"/>
      <c r="AR1392" s="253" t="s">
        <v>324</v>
      </c>
      <c r="AT1392" s="253" t="s">
        <v>163</v>
      </c>
      <c r="AU1392" s="253" t="s">
        <v>137</v>
      </c>
      <c r="AY1392" s="17" t="s">
        <v>159</v>
      </c>
      <c r="BE1392" s="141">
        <f>IF(N1392="základní",J1392,0)</f>
        <v>0</v>
      </c>
      <c r="BF1392" s="141">
        <f>IF(N1392="snížená",J1392,0)</f>
        <v>0</v>
      </c>
      <c r="BG1392" s="141">
        <f>IF(N1392="zákl. přenesená",J1392,0)</f>
        <v>0</v>
      </c>
      <c r="BH1392" s="141">
        <f>IF(N1392="sníž. přenesená",J1392,0)</f>
        <v>0</v>
      </c>
      <c r="BI1392" s="141">
        <f>IF(N1392="nulová",J1392,0)</f>
        <v>0</v>
      </c>
      <c r="BJ1392" s="17" t="s">
        <v>137</v>
      </c>
      <c r="BK1392" s="141">
        <f>ROUND(I1392*H1392,2)</f>
        <v>0</v>
      </c>
      <c r="BL1392" s="17" t="s">
        <v>324</v>
      </c>
      <c r="BM1392" s="253" t="s">
        <v>1638</v>
      </c>
    </row>
    <row r="1393" s="13" customFormat="1">
      <c r="A1393" s="13"/>
      <c r="B1393" s="254"/>
      <c r="C1393" s="255"/>
      <c r="D1393" s="256" t="s">
        <v>169</v>
      </c>
      <c r="E1393" s="257" t="s">
        <v>1</v>
      </c>
      <c r="F1393" s="258" t="s">
        <v>1618</v>
      </c>
      <c r="G1393" s="255"/>
      <c r="H1393" s="257" t="s">
        <v>1</v>
      </c>
      <c r="I1393" s="259"/>
      <c r="J1393" s="255"/>
      <c r="K1393" s="255"/>
      <c r="L1393" s="260"/>
      <c r="M1393" s="261"/>
      <c r="N1393" s="262"/>
      <c r="O1393" s="262"/>
      <c r="P1393" s="262"/>
      <c r="Q1393" s="262"/>
      <c r="R1393" s="262"/>
      <c r="S1393" s="262"/>
      <c r="T1393" s="263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64" t="s">
        <v>169</v>
      </c>
      <c r="AU1393" s="264" t="s">
        <v>137</v>
      </c>
      <c r="AV1393" s="13" t="s">
        <v>82</v>
      </c>
      <c r="AW1393" s="13" t="s">
        <v>30</v>
      </c>
      <c r="AX1393" s="13" t="s">
        <v>75</v>
      </c>
      <c r="AY1393" s="264" t="s">
        <v>159</v>
      </c>
    </row>
    <row r="1394" s="13" customFormat="1">
      <c r="A1394" s="13"/>
      <c r="B1394" s="254"/>
      <c r="C1394" s="255"/>
      <c r="D1394" s="256" t="s">
        <v>169</v>
      </c>
      <c r="E1394" s="257" t="s">
        <v>1</v>
      </c>
      <c r="F1394" s="258" t="s">
        <v>1619</v>
      </c>
      <c r="G1394" s="255"/>
      <c r="H1394" s="257" t="s">
        <v>1</v>
      </c>
      <c r="I1394" s="259"/>
      <c r="J1394" s="255"/>
      <c r="K1394" s="255"/>
      <c r="L1394" s="260"/>
      <c r="M1394" s="261"/>
      <c r="N1394" s="262"/>
      <c r="O1394" s="262"/>
      <c r="P1394" s="262"/>
      <c r="Q1394" s="262"/>
      <c r="R1394" s="262"/>
      <c r="S1394" s="262"/>
      <c r="T1394" s="263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64" t="s">
        <v>169</v>
      </c>
      <c r="AU1394" s="264" t="s">
        <v>137</v>
      </c>
      <c r="AV1394" s="13" t="s">
        <v>82</v>
      </c>
      <c r="AW1394" s="13" t="s">
        <v>30</v>
      </c>
      <c r="AX1394" s="13" t="s">
        <v>75</v>
      </c>
      <c r="AY1394" s="264" t="s">
        <v>159</v>
      </c>
    </row>
    <row r="1395" s="14" customFormat="1">
      <c r="A1395" s="14"/>
      <c r="B1395" s="265"/>
      <c r="C1395" s="266"/>
      <c r="D1395" s="256" t="s">
        <v>169</v>
      </c>
      <c r="E1395" s="267" t="s">
        <v>1</v>
      </c>
      <c r="F1395" s="268" t="s">
        <v>1620</v>
      </c>
      <c r="G1395" s="266"/>
      <c r="H1395" s="269">
        <v>9.7569999999999997</v>
      </c>
      <c r="I1395" s="270"/>
      <c r="J1395" s="266"/>
      <c r="K1395" s="266"/>
      <c r="L1395" s="271"/>
      <c r="M1395" s="272"/>
      <c r="N1395" s="273"/>
      <c r="O1395" s="273"/>
      <c r="P1395" s="273"/>
      <c r="Q1395" s="273"/>
      <c r="R1395" s="273"/>
      <c r="S1395" s="273"/>
      <c r="T1395" s="274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75" t="s">
        <v>169</v>
      </c>
      <c r="AU1395" s="275" t="s">
        <v>137</v>
      </c>
      <c r="AV1395" s="14" t="s">
        <v>137</v>
      </c>
      <c r="AW1395" s="14" t="s">
        <v>30</v>
      </c>
      <c r="AX1395" s="14" t="s">
        <v>75</v>
      </c>
      <c r="AY1395" s="275" t="s">
        <v>159</v>
      </c>
    </row>
    <row r="1396" s="13" customFormat="1">
      <c r="A1396" s="13"/>
      <c r="B1396" s="254"/>
      <c r="C1396" s="255"/>
      <c r="D1396" s="256" t="s">
        <v>169</v>
      </c>
      <c r="E1396" s="257" t="s">
        <v>1</v>
      </c>
      <c r="F1396" s="258" t="s">
        <v>1621</v>
      </c>
      <c r="G1396" s="255"/>
      <c r="H1396" s="257" t="s">
        <v>1</v>
      </c>
      <c r="I1396" s="259"/>
      <c r="J1396" s="255"/>
      <c r="K1396" s="255"/>
      <c r="L1396" s="260"/>
      <c r="M1396" s="261"/>
      <c r="N1396" s="262"/>
      <c r="O1396" s="262"/>
      <c r="P1396" s="262"/>
      <c r="Q1396" s="262"/>
      <c r="R1396" s="262"/>
      <c r="S1396" s="262"/>
      <c r="T1396" s="263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64" t="s">
        <v>169</v>
      </c>
      <c r="AU1396" s="264" t="s">
        <v>137</v>
      </c>
      <c r="AV1396" s="13" t="s">
        <v>82</v>
      </c>
      <c r="AW1396" s="13" t="s">
        <v>30</v>
      </c>
      <c r="AX1396" s="13" t="s">
        <v>75</v>
      </c>
      <c r="AY1396" s="264" t="s">
        <v>159</v>
      </c>
    </row>
    <row r="1397" s="14" customFormat="1">
      <c r="A1397" s="14"/>
      <c r="B1397" s="265"/>
      <c r="C1397" s="266"/>
      <c r="D1397" s="256" t="s">
        <v>169</v>
      </c>
      <c r="E1397" s="267" t="s">
        <v>1</v>
      </c>
      <c r="F1397" s="268" t="s">
        <v>1622</v>
      </c>
      <c r="G1397" s="266"/>
      <c r="H1397" s="269">
        <v>3.347</v>
      </c>
      <c r="I1397" s="270"/>
      <c r="J1397" s="266"/>
      <c r="K1397" s="266"/>
      <c r="L1397" s="271"/>
      <c r="M1397" s="272"/>
      <c r="N1397" s="273"/>
      <c r="O1397" s="273"/>
      <c r="P1397" s="273"/>
      <c r="Q1397" s="273"/>
      <c r="R1397" s="273"/>
      <c r="S1397" s="273"/>
      <c r="T1397" s="274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75" t="s">
        <v>169</v>
      </c>
      <c r="AU1397" s="275" t="s">
        <v>137</v>
      </c>
      <c r="AV1397" s="14" t="s">
        <v>137</v>
      </c>
      <c r="AW1397" s="14" t="s">
        <v>30</v>
      </c>
      <c r="AX1397" s="14" t="s">
        <v>75</v>
      </c>
      <c r="AY1397" s="275" t="s">
        <v>159</v>
      </c>
    </row>
    <row r="1398" s="15" customFormat="1">
      <c r="A1398" s="15"/>
      <c r="B1398" s="276"/>
      <c r="C1398" s="277"/>
      <c r="D1398" s="256" t="s">
        <v>169</v>
      </c>
      <c r="E1398" s="278" t="s">
        <v>1</v>
      </c>
      <c r="F1398" s="279" t="s">
        <v>187</v>
      </c>
      <c r="G1398" s="277"/>
      <c r="H1398" s="280">
        <v>13.103999999999999</v>
      </c>
      <c r="I1398" s="281"/>
      <c r="J1398" s="277"/>
      <c r="K1398" s="277"/>
      <c r="L1398" s="282"/>
      <c r="M1398" s="283"/>
      <c r="N1398" s="284"/>
      <c r="O1398" s="284"/>
      <c r="P1398" s="284"/>
      <c r="Q1398" s="284"/>
      <c r="R1398" s="284"/>
      <c r="S1398" s="284"/>
      <c r="T1398" s="285"/>
      <c r="U1398" s="15"/>
      <c r="V1398" s="15"/>
      <c r="W1398" s="15"/>
      <c r="X1398" s="15"/>
      <c r="Y1398" s="15"/>
      <c r="Z1398" s="15"/>
      <c r="AA1398" s="15"/>
      <c r="AB1398" s="15"/>
      <c r="AC1398" s="15"/>
      <c r="AD1398" s="15"/>
      <c r="AE1398" s="15"/>
      <c r="AT1398" s="286" t="s">
        <v>169</v>
      </c>
      <c r="AU1398" s="286" t="s">
        <v>137</v>
      </c>
      <c r="AV1398" s="15" t="s">
        <v>167</v>
      </c>
      <c r="AW1398" s="15" t="s">
        <v>30</v>
      </c>
      <c r="AX1398" s="15" t="s">
        <v>82</v>
      </c>
      <c r="AY1398" s="286" t="s">
        <v>159</v>
      </c>
    </row>
    <row r="1399" s="2" customFormat="1" ht="16.5" customHeight="1">
      <c r="A1399" s="40"/>
      <c r="B1399" s="41"/>
      <c r="C1399" s="241" t="s">
        <v>1639</v>
      </c>
      <c r="D1399" s="241" t="s">
        <v>163</v>
      </c>
      <c r="E1399" s="242" t="s">
        <v>1640</v>
      </c>
      <c r="F1399" s="243" t="s">
        <v>1641</v>
      </c>
      <c r="G1399" s="244" t="s">
        <v>166</v>
      </c>
      <c r="H1399" s="245">
        <v>9.5</v>
      </c>
      <c r="I1399" s="246"/>
      <c r="J1399" s="247">
        <f>ROUND(I1399*H1399,2)</f>
        <v>0</v>
      </c>
      <c r="K1399" s="248"/>
      <c r="L1399" s="43"/>
      <c r="M1399" s="249" t="s">
        <v>1</v>
      </c>
      <c r="N1399" s="250" t="s">
        <v>41</v>
      </c>
      <c r="O1399" s="93"/>
      <c r="P1399" s="251">
        <f>O1399*H1399</f>
        <v>0</v>
      </c>
      <c r="Q1399" s="251">
        <v>0</v>
      </c>
      <c r="R1399" s="251">
        <f>Q1399*H1399</f>
        <v>0</v>
      </c>
      <c r="S1399" s="251">
        <v>0</v>
      </c>
      <c r="T1399" s="252">
        <f>S1399*H1399</f>
        <v>0</v>
      </c>
      <c r="U1399" s="40"/>
      <c r="V1399" s="40"/>
      <c r="W1399" s="40"/>
      <c r="X1399" s="40"/>
      <c r="Y1399" s="40"/>
      <c r="Z1399" s="40"/>
      <c r="AA1399" s="40"/>
      <c r="AB1399" s="40"/>
      <c r="AC1399" s="40"/>
      <c r="AD1399" s="40"/>
      <c r="AE1399" s="40"/>
      <c r="AR1399" s="253" t="s">
        <v>324</v>
      </c>
      <c r="AT1399" s="253" t="s">
        <v>163</v>
      </c>
      <c r="AU1399" s="253" t="s">
        <v>137</v>
      </c>
      <c r="AY1399" s="17" t="s">
        <v>159</v>
      </c>
      <c r="BE1399" s="141">
        <f>IF(N1399="základní",J1399,0)</f>
        <v>0</v>
      </c>
      <c r="BF1399" s="141">
        <f>IF(N1399="snížená",J1399,0)</f>
        <v>0</v>
      </c>
      <c r="BG1399" s="141">
        <f>IF(N1399="zákl. přenesená",J1399,0)</f>
        <v>0</v>
      </c>
      <c r="BH1399" s="141">
        <f>IF(N1399="sníž. přenesená",J1399,0)</f>
        <v>0</v>
      </c>
      <c r="BI1399" s="141">
        <f>IF(N1399="nulová",J1399,0)</f>
        <v>0</v>
      </c>
      <c r="BJ1399" s="17" t="s">
        <v>137</v>
      </c>
      <c r="BK1399" s="141">
        <f>ROUND(I1399*H1399,2)</f>
        <v>0</v>
      </c>
      <c r="BL1399" s="17" t="s">
        <v>324</v>
      </c>
      <c r="BM1399" s="253" t="s">
        <v>1642</v>
      </c>
    </row>
    <row r="1400" s="13" customFormat="1">
      <c r="A1400" s="13"/>
      <c r="B1400" s="254"/>
      <c r="C1400" s="255"/>
      <c r="D1400" s="256" t="s">
        <v>169</v>
      </c>
      <c r="E1400" s="257" t="s">
        <v>1</v>
      </c>
      <c r="F1400" s="258" t="s">
        <v>209</v>
      </c>
      <c r="G1400" s="255"/>
      <c r="H1400" s="257" t="s">
        <v>1</v>
      </c>
      <c r="I1400" s="259"/>
      <c r="J1400" s="255"/>
      <c r="K1400" s="255"/>
      <c r="L1400" s="260"/>
      <c r="M1400" s="261"/>
      <c r="N1400" s="262"/>
      <c r="O1400" s="262"/>
      <c r="P1400" s="262"/>
      <c r="Q1400" s="262"/>
      <c r="R1400" s="262"/>
      <c r="S1400" s="262"/>
      <c r="T1400" s="263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64" t="s">
        <v>169</v>
      </c>
      <c r="AU1400" s="264" t="s">
        <v>137</v>
      </c>
      <c r="AV1400" s="13" t="s">
        <v>82</v>
      </c>
      <c r="AW1400" s="13" t="s">
        <v>30</v>
      </c>
      <c r="AX1400" s="13" t="s">
        <v>75</v>
      </c>
      <c r="AY1400" s="264" t="s">
        <v>159</v>
      </c>
    </row>
    <row r="1401" s="14" customFormat="1">
      <c r="A1401" s="14"/>
      <c r="B1401" s="265"/>
      <c r="C1401" s="266"/>
      <c r="D1401" s="256" t="s">
        <v>169</v>
      </c>
      <c r="E1401" s="267" t="s">
        <v>1</v>
      </c>
      <c r="F1401" s="268" t="s">
        <v>1643</v>
      </c>
      <c r="G1401" s="266"/>
      <c r="H1401" s="269">
        <v>1.5</v>
      </c>
      <c r="I1401" s="270"/>
      <c r="J1401" s="266"/>
      <c r="K1401" s="266"/>
      <c r="L1401" s="271"/>
      <c r="M1401" s="272"/>
      <c r="N1401" s="273"/>
      <c r="O1401" s="273"/>
      <c r="P1401" s="273"/>
      <c r="Q1401" s="273"/>
      <c r="R1401" s="273"/>
      <c r="S1401" s="273"/>
      <c r="T1401" s="274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75" t="s">
        <v>169</v>
      </c>
      <c r="AU1401" s="275" t="s">
        <v>137</v>
      </c>
      <c r="AV1401" s="14" t="s">
        <v>137</v>
      </c>
      <c r="AW1401" s="14" t="s">
        <v>30</v>
      </c>
      <c r="AX1401" s="14" t="s">
        <v>75</v>
      </c>
      <c r="AY1401" s="275" t="s">
        <v>159</v>
      </c>
    </row>
    <row r="1402" s="13" customFormat="1">
      <c r="A1402" s="13"/>
      <c r="B1402" s="254"/>
      <c r="C1402" s="255"/>
      <c r="D1402" s="256" t="s">
        <v>169</v>
      </c>
      <c r="E1402" s="257" t="s">
        <v>1</v>
      </c>
      <c r="F1402" s="258" t="s">
        <v>1232</v>
      </c>
      <c r="G1402" s="255"/>
      <c r="H1402" s="257" t="s">
        <v>1</v>
      </c>
      <c r="I1402" s="259"/>
      <c r="J1402" s="255"/>
      <c r="K1402" s="255"/>
      <c r="L1402" s="260"/>
      <c r="M1402" s="261"/>
      <c r="N1402" s="262"/>
      <c r="O1402" s="262"/>
      <c r="P1402" s="262"/>
      <c r="Q1402" s="262"/>
      <c r="R1402" s="262"/>
      <c r="S1402" s="262"/>
      <c r="T1402" s="263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64" t="s">
        <v>169</v>
      </c>
      <c r="AU1402" s="264" t="s">
        <v>137</v>
      </c>
      <c r="AV1402" s="13" t="s">
        <v>82</v>
      </c>
      <c r="AW1402" s="13" t="s">
        <v>30</v>
      </c>
      <c r="AX1402" s="13" t="s">
        <v>75</v>
      </c>
      <c r="AY1402" s="264" t="s">
        <v>159</v>
      </c>
    </row>
    <row r="1403" s="14" customFormat="1">
      <c r="A1403" s="14"/>
      <c r="B1403" s="265"/>
      <c r="C1403" s="266"/>
      <c r="D1403" s="256" t="s">
        <v>169</v>
      </c>
      <c r="E1403" s="267" t="s">
        <v>1</v>
      </c>
      <c r="F1403" s="268" t="s">
        <v>1644</v>
      </c>
      <c r="G1403" s="266"/>
      <c r="H1403" s="269">
        <v>2</v>
      </c>
      <c r="I1403" s="270"/>
      <c r="J1403" s="266"/>
      <c r="K1403" s="266"/>
      <c r="L1403" s="271"/>
      <c r="M1403" s="272"/>
      <c r="N1403" s="273"/>
      <c r="O1403" s="273"/>
      <c r="P1403" s="273"/>
      <c r="Q1403" s="273"/>
      <c r="R1403" s="273"/>
      <c r="S1403" s="273"/>
      <c r="T1403" s="274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75" t="s">
        <v>169</v>
      </c>
      <c r="AU1403" s="275" t="s">
        <v>137</v>
      </c>
      <c r="AV1403" s="14" t="s">
        <v>137</v>
      </c>
      <c r="AW1403" s="14" t="s">
        <v>30</v>
      </c>
      <c r="AX1403" s="14" t="s">
        <v>75</v>
      </c>
      <c r="AY1403" s="275" t="s">
        <v>159</v>
      </c>
    </row>
    <row r="1404" s="13" customFormat="1">
      <c r="A1404" s="13"/>
      <c r="B1404" s="254"/>
      <c r="C1404" s="255"/>
      <c r="D1404" s="256" t="s">
        <v>169</v>
      </c>
      <c r="E1404" s="257" t="s">
        <v>1</v>
      </c>
      <c r="F1404" s="258" t="s">
        <v>207</v>
      </c>
      <c r="G1404" s="255"/>
      <c r="H1404" s="257" t="s">
        <v>1</v>
      </c>
      <c r="I1404" s="259"/>
      <c r="J1404" s="255"/>
      <c r="K1404" s="255"/>
      <c r="L1404" s="260"/>
      <c r="M1404" s="261"/>
      <c r="N1404" s="262"/>
      <c r="O1404" s="262"/>
      <c r="P1404" s="262"/>
      <c r="Q1404" s="262"/>
      <c r="R1404" s="262"/>
      <c r="S1404" s="262"/>
      <c r="T1404" s="263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64" t="s">
        <v>169</v>
      </c>
      <c r="AU1404" s="264" t="s">
        <v>137</v>
      </c>
      <c r="AV1404" s="13" t="s">
        <v>82</v>
      </c>
      <c r="AW1404" s="13" t="s">
        <v>30</v>
      </c>
      <c r="AX1404" s="13" t="s">
        <v>75</v>
      </c>
      <c r="AY1404" s="264" t="s">
        <v>159</v>
      </c>
    </row>
    <row r="1405" s="14" customFormat="1">
      <c r="A1405" s="14"/>
      <c r="B1405" s="265"/>
      <c r="C1405" s="266"/>
      <c r="D1405" s="256" t="s">
        <v>169</v>
      </c>
      <c r="E1405" s="267" t="s">
        <v>1</v>
      </c>
      <c r="F1405" s="268" t="s">
        <v>1643</v>
      </c>
      <c r="G1405" s="266"/>
      <c r="H1405" s="269">
        <v>1.5</v>
      </c>
      <c r="I1405" s="270"/>
      <c r="J1405" s="266"/>
      <c r="K1405" s="266"/>
      <c r="L1405" s="271"/>
      <c r="M1405" s="272"/>
      <c r="N1405" s="273"/>
      <c r="O1405" s="273"/>
      <c r="P1405" s="273"/>
      <c r="Q1405" s="273"/>
      <c r="R1405" s="273"/>
      <c r="S1405" s="273"/>
      <c r="T1405" s="274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75" t="s">
        <v>169</v>
      </c>
      <c r="AU1405" s="275" t="s">
        <v>137</v>
      </c>
      <c r="AV1405" s="14" t="s">
        <v>137</v>
      </c>
      <c r="AW1405" s="14" t="s">
        <v>30</v>
      </c>
      <c r="AX1405" s="14" t="s">
        <v>75</v>
      </c>
      <c r="AY1405" s="275" t="s">
        <v>159</v>
      </c>
    </row>
    <row r="1406" s="13" customFormat="1">
      <c r="A1406" s="13"/>
      <c r="B1406" s="254"/>
      <c r="C1406" s="255"/>
      <c r="D1406" s="256" t="s">
        <v>169</v>
      </c>
      <c r="E1406" s="257" t="s">
        <v>1</v>
      </c>
      <c r="F1406" s="258" t="s">
        <v>205</v>
      </c>
      <c r="G1406" s="255"/>
      <c r="H1406" s="257" t="s">
        <v>1</v>
      </c>
      <c r="I1406" s="259"/>
      <c r="J1406" s="255"/>
      <c r="K1406" s="255"/>
      <c r="L1406" s="260"/>
      <c r="M1406" s="261"/>
      <c r="N1406" s="262"/>
      <c r="O1406" s="262"/>
      <c r="P1406" s="262"/>
      <c r="Q1406" s="262"/>
      <c r="R1406" s="262"/>
      <c r="S1406" s="262"/>
      <c r="T1406" s="263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64" t="s">
        <v>169</v>
      </c>
      <c r="AU1406" s="264" t="s">
        <v>137</v>
      </c>
      <c r="AV1406" s="13" t="s">
        <v>82</v>
      </c>
      <c r="AW1406" s="13" t="s">
        <v>30</v>
      </c>
      <c r="AX1406" s="13" t="s">
        <v>75</v>
      </c>
      <c r="AY1406" s="264" t="s">
        <v>159</v>
      </c>
    </row>
    <row r="1407" s="14" customFormat="1">
      <c r="A1407" s="14"/>
      <c r="B1407" s="265"/>
      <c r="C1407" s="266"/>
      <c r="D1407" s="256" t="s">
        <v>169</v>
      </c>
      <c r="E1407" s="267" t="s">
        <v>1</v>
      </c>
      <c r="F1407" s="268" t="s">
        <v>1643</v>
      </c>
      <c r="G1407" s="266"/>
      <c r="H1407" s="269">
        <v>1.5</v>
      </c>
      <c r="I1407" s="270"/>
      <c r="J1407" s="266"/>
      <c r="K1407" s="266"/>
      <c r="L1407" s="271"/>
      <c r="M1407" s="272"/>
      <c r="N1407" s="273"/>
      <c r="O1407" s="273"/>
      <c r="P1407" s="273"/>
      <c r="Q1407" s="273"/>
      <c r="R1407" s="273"/>
      <c r="S1407" s="273"/>
      <c r="T1407" s="274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75" t="s">
        <v>169</v>
      </c>
      <c r="AU1407" s="275" t="s">
        <v>137</v>
      </c>
      <c r="AV1407" s="14" t="s">
        <v>137</v>
      </c>
      <c r="AW1407" s="14" t="s">
        <v>30</v>
      </c>
      <c r="AX1407" s="14" t="s">
        <v>75</v>
      </c>
      <c r="AY1407" s="275" t="s">
        <v>159</v>
      </c>
    </row>
    <row r="1408" s="13" customFormat="1">
      <c r="A1408" s="13"/>
      <c r="B1408" s="254"/>
      <c r="C1408" s="255"/>
      <c r="D1408" s="256" t="s">
        <v>169</v>
      </c>
      <c r="E1408" s="257" t="s">
        <v>1</v>
      </c>
      <c r="F1408" s="258" t="s">
        <v>203</v>
      </c>
      <c r="G1408" s="255"/>
      <c r="H1408" s="257" t="s">
        <v>1</v>
      </c>
      <c r="I1408" s="259"/>
      <c r="J1408" s="255"/>
      <c r="K1408" s="255"/>
      <c r="L1408" s="260"/>
      <c r="M1408" s="261"/>
      <c r="N1408" s="262"/>
      <c r="O1408" s="262"/>
      <c r="P1408" s="262"/>
      <c r="Q1408" s="262"/>
      <c r="R1408" s="262"/>
      <c r="S1408" s="262"/>
      <c r="T1408" s="263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64" t="s">
        <v>169</v>
      </c>
      <c r="AU1408" s="264" t="s">
        <v>137</v>
      </c>
      <c r="AV1408" s="13" t="s">
        <v>82</v>
      </c>
      <c r="AW1408" s="13" t="s">
        <v>30</v>
      </c>
      <c r="AX1408" s="13" t="s">
        <v>75</v>
      </c>
      <c r="AY1408" s="264" t="s">
        <v>159</v>
      </c>
    </row>
    <row r="1409" s="14" customFormat="1">
      <c r="A1409" s="14"/>
      <c r="B1409" s="265"/>
      <c r="C1409" s="266"/>
      <c r="D1409" s="256" t="s">
        <v>169</v>
      </c>
      <c r="E1409" s="267" t="s">
        <v>1</v>
      </c>
      <c r="F1409" s="268" t="s">
        <v>1643</v>
      </c>
      <c r="G1409" s="266"/>
      <c r="H1409" s="269">
        <v>1.5</v>
      </c>
      <c r="I1409" s="270"/>
      <c r="J1409" s="266"/>
      <c r="K1409" s="266"/>
      <c r="L1409" s="271"/>
      <c r="M1409" s="272"/>
      <c r="N1409" s="273"/>
      <c r="O1409" s="273"/>
      <c r="P1409" s="273"/>
      <c r="Q1409" s="273"/>
      <c r="R1409" s="273"/>
      <c r="S1409" s="273"/>
      <c r="T1409" s="274"/>
      <c r="U1409" s="14"/>
      <c r="V1409" s="14"/>
      <c r="W1409" s="14"/>
      <c r="X1409" s="14"/>
      <c r="Y1409" s="14"/>
      <c r="Z1409" s="14"/>
      <c r="AA1409" s="14"/>
      <c r="AB1409" s="14"/>
      <c r="AC1409" s="14"/>
      <c r="AD1409" s="14"/>
      <c r="AE1409" s="14"/>
      <c r="AT1409" s="275" t="s">
        <v>169</v>
      </c>
      <c r="AU1409" s="275" t="s">
        <v>137</v>
      </c>
      <c r="AV1409" s="14" t="s">
        <v>137</v>
      </c>
      <c r="AW1409" s="14" t="s">
        <v>30</v>
      </c>
      <c r="AX1409" s="14" t="s">
        <v>75</v>
      </c>
      <c r="AY1409" s="275" t="s">
        <v>159</v>
      </c>
    </row>
    <row r="1410" s="13" customFormat="1">
      <c r="A1410" s="13"/>
      <c r="B1410" s="254"/>
      <c r="C1410" s="255"/>
      <c r="D1410" s="256" t="s">
        <v>169</v>
      </c>
      <c r="E1410" s="257" t="s">
        <v>1</v>
      </c>
      <c r="F1410" s="258" t="s">
        <v>201</v>
      </c>
      <c r="G1410" s="255"/>
      <c r="H1410" s="257" t="s">
        <v>1</v>
      </c>
      <c r="I1410" s="259"/>
      <c r="J1410" s="255"/>
      <c r="K1410" s="255"/>
      <c r="L1410" s="260"/>
      <c r="M1410" s="261"/>
      <c r="N1410" s="262"/>
      <c r="O1410" s="262"/>
      <c r="P1410" s="262"/>
      <c r="Q1410" s="262"/>
      <c r="R1410" s="262"/>
      <c r="S1410" s="262"/>
      <c r="T1410" s="263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64" t="s">
        <v>169</v>
      </c>
      <c r="AU1410" s="264" t="s">
        <v>137</v>
      </c>
      <c r="AV1410" s="13" t="s">
        <v>82</v>
      </c>
      <c r="AW1410" s="13" t="s">
        <v>30</v>
      </c>
      <c r="AX1410" s="13" t="s">
        <v>75</v>
      </c>
      <c r="AY1410" s="264" t="s">
        <v>159</v>
      </c>
    </row>
    <row r="1411" s="14" customFormat="1">
      <c r="A1411" s="14"/>
      <c r="B1411" s="265"/>
      <c r="C1411" s="266"/>
      <c r="D1411" s="256" t="s">
        <v>169</v>
      </c>
      <c r="E1411" s="267" t="s">
        <v>1</v>
      </c>
      <c r="F1411" s="268" t="s">
        <v>1643</v>
      </c>
      <c r="G1411" s="266"/>
      <c r="H1411" s="269">
        <v>1.5</v>
      </c>
      <c r="I1411" s="270"/>
      <c r="J1411" s="266"/>
      <c r="K1411" s="266"/>
      <c r="L1411" s="271"/>
      <c r="M1411" s="272"/>
      <c r="N1411" s="273"/>
      <c r="O1411" s="273"/>
      <c r="P1411" s="273"/>
      <c r="Q1411" s="273"/>
      <c r="R1411" s="273"/>
      <c r="S1411" s="273"/>
      <c r="T1411" s="274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75" t="s">
        <v>169</v>
      </c>
      <c r="AU1411" s="275" t="s">
        <v>137</v>
      </c>
      <c r="AV1411" s="14" t="s">
        <v>137</v>
      </c>
      <c r="AW1411" s="14" t="s">
        <v>30</v>
      </c>
      <c r="AX1411" s="14" t="s">
        <v>75</v>
      </c>
      <c r="AY1411" s="275" t="s">
        <v>159</v>
      </c>
    </row>
    <row r="1412" s="15" customFormat="1">
      <c r="A1412" s="15"/>
      <c r="B1412" s="276"/>
      <c r="C1412" s="277"/>
      <c r="D1412" s="256" t="s">
        <v>169</v>
      </c>
      <c r="E1412" s="278" t="s">
        <v>1</v>
      </c>
      <c r="F1412" s="279" t="s">
        <v>187</v>
      </c>
      <c r="G1412" s="277"/>
      <c r="H1412" s="280">
        <v>9.5</v>
      </c>
      <c r="I1412" s="281"/>
      <c r="J1412" s="277"/>
      <c r="K1412" s="277"/>
      <c r="L1412" s="282"/>
      <c r="M1412" s="283"/>
      <c r="N1412" s="284"/>
      <c r="O1412" s="284"/>
      <c r="P1412" s="284"/>
      <c r="Q1412" s="284"/>
      <c r="R1412" s="284"/>
      <c r="S1412" s="284"/>
      <c r="T1412" s="285"/>
      <c r="U1412" s="15"/>
      <c r="V1412" s="15"/>
      <c r="W1412" s="15"/>
      <c r="X1412" s="15"/>
      <c r="Y1412" s="15"/>
      <c r="Z1412" s="15"/>
      <c r="AA1412" s="15"/>
      <c r="AB1412" s="15"/>
      <c r="AC1412" s="15"/>
      <c r="AD1412" s="15"/>
      <c r="AE1412" s="15"/>
      <c r="AT1412" s="286" t="s">
        <v>169</v>
      </c>
      <c r="AU1412" s="286" t="s">
        <v>137</v>
      </c>
      <c r="AV1412" s="15" t="s">
        <v>167</v>
      </c>
      <c r="AW1412" s="15" t="s">
        <v>30</v>
      </c>
      <c r="AX1412" s="15" t="s">
        <v>82</v>
      </c>
      <c r="AY1412" s="286" t="s">
        <v>159</v>
      </c>
    </row>
    <row r="1413" s="2" customFormat="1" ht="21.75" customHeight="1">
      <c r="A1413" s="40"/>
      <c r="B1413" s="41"/>
      <c r="C1413" s="241" t="s">
        <v>1645</v>
      </c>
      <c r="D1413" s="241" t="s">
        <v>163</v>
      </c>
      <c r="E1413" s="242" t="s">
        <v>1646</v>
      </c>
      <c r="F1413" s="243" t="s">
        <v>1647</v>
      </c>
      <c r="G1413" s="244" t="s">
        <v>166</v>
      </c>
      <c r="H1413" s="245">
        <v>9.5</v>
      </c>
      <c r="I1413" s="246"/>
      <c r="J1413" s="247">
        <f>ROUND(I1413*H1413,2)</f>
        <v>0</v>
      </c>
      <c r="K1413" s="248"/>
      <c r="L1413" s="43"/>
      <c r="M1413" s="249" t="s">
        <v>1</v>
      </c>
      <c r="N1413" s="250" t="s">
        <v>41</v>
      </c>
      <c r="O1413" s="93"/>
      <c r="P1413" s="251">
        <f>O1413*H1413</f>
        <v>0</v>
      </c>
      <c r="Q1413" s="251">
        <v>0.00013999999999999999</v>
      </c>
      <c r="R1413" s="251">
        <f>Q1413*H1413</f>
        <v>0.0013299999999999998</v>
      </c>
      <c r="S1413" s="251">
        <v>0</v>
      </c>
      <c r="T1413" s="252">
        <f>S1413*H1413</f>
        <v>0</v>
      </c>
      <c r="U1413" s="40"/>
      <c r="V1413" s="40"/>
      <c r="W1413" s="40"/>
      <c r="X1413" s="40"/>
      <c r="Y1413" s="40"/>
      <c r="Z1413" s="40"/>
      <c r="AA1413" s="40"/>
      <c r="AB1413" s="40"/>
      <c r="AC1413" s="40"/>
      <c r="AD1413" s="40"/>
      <c r="AE1413" s="40"/>
      <c r="AR1413" s="253" t="s">
        <v>324</v>
      </c>
      <c r="AT1413" s="253" t="s">
        <v>163</v>
      </c>
      <c r="AU1413" s="253" t="s">
        <v>137</v>
      </c>
      <c r="AY1413" s="17" t="s">
        <v>159</v>
      </c>
      <c r="BE1413" s="141">
        <f>IF(N1413="základní",J1413,0)</f>
        <v>0</v>
      </c>
      <c r="BF1413" s="141">
        <f>IF(N1413="snížená",J1413,0)</f>
        <v>0</v>
      </c>
      <c r="BG1413" s="141">
        <f>IF(N1413="zákl. přenesená",J1413,0)</f>
        <v>0</v>
      </c>
      <c r="BH1413" s="141">
        <f>IF(N1413="sníž. přenesená",J1413,0)</f>
        <v>0</v>
      </c>
      <c r="BI1413" s="141">
        <f>IF(N1413="nulová",J1413,0)</f>
        <v>0</v>
      </c>
      <c r="BJ1413" s="17" t="s">
        <v>137</v>
      </c>
      <c r="BK1413" s="141">
        <f>ROUND(I1413*H1413,2)</f>
        <v>0</v>
      </c>
      <c r="BL1413" s="17" t="s">
        <v>324</v>
      </c>
      <c r="BM1413" s="253" t="s">
        <v>1648</v>
      </c>
    </row>
    <row r="1414" s="13" customFormat="1">
      <c r="A1414" s="13"/>
      <c r="B1414" s="254"/>
      <c r="C1414" s="255"/>
      <c r="D1414" s="256" t="s">
        <v>169</v>
      </c>
      <c r="E1414" s="257" t="s">
        <v>1</v>
      </c>
      <c r="F1414" s="258" t="s">
        <v>209</v>
      </c>
      <c r="G1414" s="255"/>
      <c r="H1414" s="257" t="s">
        <v>1</v>
      </c>
      <c r="I1414" s="259"/>
      <c r="J1414" s="255"/>
      <c r="K1414" s="255"/>
      <c r="L1414" s="260"/>
      <c r="M1414" s="261"/>
      <c r="N1414" s="262"/>
      <c r="O1414" s="262"/>
      <c r="P1414" s="262"/>
      <c r="Q1414" s="262"/>
      <c r="R1414" s="262"/>
      <c r="S1414" s="262"/>
      <c r="T1414" s="263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64" t="s">
        <v>169</v>
      </c>
      <c r="AU1414" s="264" t="s">
        <v>137</v>
      </c>
      <c r="AV1414" s="13" t="s">
        <v>82</v>
      </c>
      <c r="AW1414" s="13" t="s">
        <v>30</v>
      </c>
      <c r="AX1414" s="13" t="s">
        <v>75</v>
      </c>
      <c r="AY1414" s="264" t="s">
        <v>159</v>
      </c>
    </row>
    <row r="1415" s="14" customFormat="1">
      <c r="A1415" s="14"/>
      <c r="B1415" s="265"/>
      <c r="C1415" s="266"/>
      <c r="D1415" s="256" t="s">
        <v>169</v>
      </c>
      <c r="E1415" s="267" t="s">
        <v>1</v>
      </c>
      <c r="F1415" s="268" t="s">
        <v>1643</v>
      </c>
      <c r="G1415" s="266"/>
      <c r="H1415" s="269">
        <v>1.5</v>
      </c>
      <c r="I1415" s="270"/>
      <c r="J1415" s="266"/>
      <c r="K1415" s="266"/>
      <c r="L1415" s="271"/>
      <c r="M1415" s="272"/>
      <c r="N1415" s="273"/>
      <c r="O1415" s="273"/>
      <c r="P1415" s="273"/>
      <c r="Q1415" s="273"/>
      <c r="R1415" s="273"/>
      <c r="S1415" s="273"/>
      <c r="T1415" s="274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75" t="s">
        <v>169</v>
      </c>
      <c r="AU1415" s="275" t="s">
        <v>137</v>
      </c>
      <c r="AV1415" s="14" t="s">
        <v>137</v>
      </c>
      <c r="AW1415" s="14" t="s">
        <v>30</v>
      </c>
      <c r="AX1415" s="14" t="s">
        <v>75</v>
      </c>
      <c r="AY1415" s="275" t="s">
        <v>159</v>
      </c>
    </row>
    <row r="1416" s="13" customFormat="1">
      <c r="A1416" s="13"/>
      <c r="B1416" s="254"/>
      <c r="C1416" s="255"/>
      <c r="D1416" s="256" t="s">
        <v>169</v>
      </c>
      <c r="E1416" s="257" t="s">
        <v>1</v>
      </c>
      <c r="F1416" s="258" t="s">
        <v>1232</v>
      </c>
      <c r="G1416" s="255"/>
      <c r="H1416" s="257" t="s">
        <v>1</v>
      </c>
      <c r="I1416" s="259"/>
      <c r="J1416" s="255"/>
      <c r="K1416" s="255"/>
      <c r="L1416" s="260"/>
      <c r="M1416" s="261"/>
      <c r="N1416" s="262"/>
      <c r="O1416" s="262"/>
      <c r="P1416" s="262"/>
      <c r="Q1416" s="262"/>
      <c r="R1416" s="262"/>
      <c r="S1416" s="262"/>
      <c r="T1416" s="263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64" t="s">
        <v>169</v>
      </c>
      <c r="AU1416" s="264" t="s">
        <v>137</v>
      </c>
      <c r="AV1416" s="13" t="s">
        <v>82</v>
      </c>
      <c r="AW1416" s="13" t="s">
        <v>30</v>
      </c>
      <c r="AX1416" s="13" t="s">
        <v>75</v>
      </c>
      <c r="AY1416" s="264" t="s">
        <v>159</v>
      </c>
    </row>
    <row r="1417" s="14" customFormat="1">
      <c r="A1417" s="14"/>
      <c r="B1417" s="265"/>
      <c r="C1417" s="266"/>
      <c r="D1417" s="256" t="s">
        <v>169</v>
      </c>
      <c r="E1417" s="267" t="s">
        <v>1</v>
      </c>
      <c r="F1417" s="268" t="s">
        <v>1644</v>
      </c>
      <c r="G1417" s="266"/>
      <c r="H1417" s="269">
        <v>2</v>
      </c>
      <c r="I1417" s="270"/>
      <c r="J1417" s="266"/>
      <c r="K1417" s="266"/>
      <c r="L1417" s="271"/>
      <c r="M1417" s="272"/>
      <c r="N1417" s="273"/>
      <c r="O1417" s="273"/>
      <c r="P1417" s="273"/>
      <c r="Q1417" s="273"/>
      <c r="R1417" s="273"/>
      <c r="S1417" s="273"/>
      <c r="T1417" s="274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75" t="s">
        <v>169</v>
      </c>
      <c r="AU1417" s="275" t="s">
        <v>137</v>
      </c>
      <c r="AV1417" s="14" t="s">
        <v>137</v>
      </c>
      <c r="AW1417" s="14" t="s">
        <v>30</v>
      </c>
      <c r="AX1417" s="14" t="s">
        <v>75</v>
      </c>
      <c r="AY1417" s="275" t="s">
        <v>159</v>
      </c>
    </row>
    <row r="1418" s="13" customFormat="1">
      <c r="A1418" s="13"/>
      <c r="B1418" s="254"/>
      <c r="C1418" s="255"/>
      <c r="D1418" s="256" t="s">
        <v>169</v>
      </c>
      <c r="E1418" s="257" t="s">
        <v>1</v>
      </c>
      <c r="F1418" s="258" t="s">
        <v>207</v>
      </c>
      <c r="G1418" s="255"/>
      <c r="H1418" s="257" t="s">
        <v>1</v>
      </c>
      <c r="I1418" s="259"/>
      <c r="J1418" s="255"/>
      <c r="K1418" s="255"/>
      <c r="L1418" s="260"/>
      <c r="M1418" s="261"/>
      <c r="N1418" s="262"/>
      <c r="O1418" s="262"/>
      <c r="P1418" s="262"/>
      <c r="Q1418" s="262"/>
      <c r="R1418" s="262"/>
      <c r="S1418" s="262"/>
      <c r="T1418" s="263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64" t="s">
        <v>169</v>
      </c>
      <c r="AU1418" s="264" t="s">
        <v>137</v>
      </c>
      <c r="AV1418" s="13" t="s">
        <v>82</v>
      </c>
      <c r="AW1418" s="13" t="s">
        <v>30</v>
      </c>
      <c r="AX1418" s="13" t="s">
        <v>75</v>
      </c>
      <c r="AY1418" s="264" t="s">
        <v>159</v>
      </c>
    </row>
    <row r="1419" s="14" customFormat="1">
      <c r="A1419" s="14"/>
      <c r="B1419" s="265"/>
      <c r="C1419" s="266"/>
      <c r="D1419" s="256" t="s">
        <v>169</v>
      </c>
      <c r="E1419" s="267" t="s">
        <v>1</v>
      </c>
      <c r="F1419" s="268" t="s">
        <v>1643</v>
      </c>
      <c r="G1419" s="266"/>
      <c r="H1419" s="269">
        <v>1.5</v>
      </c>
      <c r="I1419" s="270"/>
      <c r="J1419" s="266"/>
      <c r="K1419" s="266"/>
      <c r="L1419" s="271"/>
      <c r="M1419" s="272"/>
      <c r="N1419" s="273"/>
      <c r="O1419" s="273"/>
      <c r="P1419" s="273"/>
      <c r="Q1419" s="273"/>
      <c r="R1419" s="273"/>
      <c r="S1419" s="273"/>
      <c r="T1419" s="274"/>
      <c r="U1419" s="14"/>
      <c r="V1419" s="14"/>
      <c r="W1419" s="14"/>
      <c r="X1419" s="14"/>
      <c r="Y1419" s="14"/>
      <c r="Z1419" s="14"/>
      <c r="AA1419" s="14"/>
      <c r="AB1419" s="14"/>
      <c r="AC1419" s="14"/>
      <c r="AD1419" s="14"/>
      <c r="AE1419" s="14"/>
      <c r="AT1419" s="275" t="s">
        <v>169</v>
      </c>
      <c r="AU1419" s="275" t="s">
        <v>137</v>
      </c>
      <c r="AV1419" s="14" t="s">
        <v>137</v>
      </c>
      <c r="AW1419" s="14" t="s">
        <v>30</v>
      </c>
      <c r="AX1419" s="14" t="s">
        <v>75</v>
      </c>
      <c r="AY1419" s="275" t="s">
        <v>159</v>
      </c>
    </row>
    <row r="1420" s="13" customFormat="1">
      <c r="A1420" s="13"/>
      <c r="B1420" s="254"/>
      <c r="C1420" s="255"/>
      <c r="D1420" s="256" t="s">
        <v>169</v>
      </c>
      <c r="E1420" s="257" t="s">
        <v>1</v>
      </c>
      <c r="F1420" s="258" t="s">
        <v>205</v>
      </c>
      <c r="G1420" s="255"/>
      <c r="H1420" s="257" t="s">
        <v>1</v>
      </c>
      <c r="I1420" s="259"/>
      <c r="J1420" s="255"/>
      <c r="K1420" s="255"/>
      <c r="L1420" s="260"/>
      <c r="M1420" s="261"/>
      <c r="N1420" s="262"/>
      <c r="O1420" s="262"/>
      <c r="P1420" s="262"/>
      <c r="Q1420" s="262"/>
      <c r="R1420" s="262"/>
      <c r="S1420" s="262"/>
      <c r="T1420" s="263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64" t="s">
        <v>169</v>
      </c>
      <c r="AU1420" s="264" t="s">
        <v>137</v>
      </c>
      <c r="AV1420" s="13" t="s">
        <v>82</v>
      </c>
      <c r="AW1420" s="13" t="s">
        <v>30</v>
      </c>
      <c r="AX1420" s="13" t="s">
        <v>75</v>
      </c>
      <c r="AY1420" s="264" t="s">
        <v>159</v>
      </c>
    </row>
    <row r="1421" s="14" customFormat="1">
      <c r="A1421" s="14"/>
      <c r="B1421" s="265"/>
      <c r="C1421" s="266"/>
      <c r="D1421" s="256" t="s">
        <v>169</v>
      </c>
      <c r="E1421" s="267" t="s">
        <v>1</v>
      </c>
      <c r="F1421" s="268" t="s">
        <v>1643</v>
      </c>
      <c r="G1421" s="266"/>
      <c r="H1421" s="269">
        <v>1.5</v>
      </c>
      <c r="I1421" s="270"/>
      <c r="J1421" s="266"/>
      <c r="K1421" s="266"/>
      <c r="L1421" s="271"/>
      <c r="M1421" s="272"/>
      <c r="N1421" s="273"/>
      <c r="O1421" s="273"/>
      <c r="P1421" s="273"/>
      <c r="Q1421" s="273"/>
      <c r="R1421" s="273"/>
      <c r="S1421" s="273"/>
      <c r="T1421" s="274"/>
      <c r="U1421" s="14"/>
      <c r="V1421" s="14"/>
      <c r="W1421" s="14"/>
      <c r="X1421" s="14"/>
      <c r="Y1421" s="14"/>
      <c r="Z1421" s="14"/>
      <c r="AA1421" s="14"/>
      <c r="AB1421" s="14"/>
      <c r="AC1421" s="14"/>
      <c r="AD1421" s="14"/>
      <c r="AE1421" s="14"/>
      <c r="AT1421" s="275" t="s">
        <v>169</v>
      </c>
      <c r="AU1421" s="275" t="s">
        <v>137</v>
      </c>
      <c r="AV1421" s="14" t="s">
        <v>137</v>
      </c>
      <c r="AW1421" s="14" t="s">
        <v>30</v>
      </c>
      <c r="AX1421" s="14" t="s">
        <v>75</v>
      </c>
      <c r="AY1421" s="275" t="s">
        <v>159</v>
      </c>
    </row>
    <row r="1422" s="13" customFormat="1">
      <c r="A1422" s="13"/>
      <c r="B1422" s="254"/>
      <c r="C1422" s="255"/>
      <c r="D1422" s="256" t="s">
        <v>169</v>
      </c>
      <c r="E1422" s="257" t="s">
        <v>1</v>
      </c>
      <c r="F1422" s="258" t="s">
        <v>203</v>
      </c>
      <c r="G1422" s="255"/>
      <c r="H1422" s="257" t="s">
        <v>1</v>
      </c>
      <c r="I1422" s="259"/>
      <c r="J1422" s="255"/>
      <c r="K1422" s="255"/>
      <c r="L1422" s="260"/>
      <c r="M1422" s="261"/>
      <c r="N1422" s="262"/>
      <c r="O1422" s="262"/>
      <c r="P1422" s="262"/>
      <c r="Q1422" s="262"/>
      <c r="R1422" s="262"/>
      <c r="S1422" s="262"/>
      <c r="T1422" s="263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64" t="s">
        <v>169</v>
      </c>
      <c r="AU1422" s="264" t="s">
        <v>137</v>
      </c>
      <c r="AV1422" s="13" t="s">
        <v>82</v>
      </c>
      <c r="AW1422" s="13" t="s">
        <v>30</v>
      </c>
      <c r="AX1422" s="13" t="s">
        <v>75</v>
      </c>
      <c r="AY1422" s="264" t="s">
        <v>159</v>
      </c>
    </row>
    <row r="1423" s="14" customFormat="1">
      <c r="A1423" s="14"/>
      <c r="B1423" s="265"/>
      <c r="C1423" s="266"/>
      <c r="D1423" s="256" t="s">
        <v>169</v>
      </c>
      <c r="E1423" s="267" t="s">
        <v>1</v>
      </c>
      <c r="F1423" s="268" t="s">
        <v>1643</v>
      </c>
      <c r="G1423" s="266"/>
      <c r="H1423" s="269">
        <v>1.5</v>
      </c>
      <c r="I1423" s="270"/>
      <c r="J1423" s="266"/>
      <c r="K1423" s="266"/>
      <c r="L1423" s="271"/>
      <c r="M1423" s="272"/>
      <c r="N1423" s="273"/>
      <c r="O1423" s="273"/>
      <c r="P1423" s="273"/>
      <c r="Q1423" s="273"/>
      <c r="R1423" s="273"/>
      <c r="S1423" s="273"/>
      <c r="T1423" s="274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75" t="s">
        <v>169</v>
      </c>
      <c r="AU1423" s="275" t="s">
        <v>137</v>
      </c>
      <c r="AV1423" s="14" t="s">
        <v>137</v>
      </c>
      <c r="AW1423" s="14" t="s">
        <v>30</v>
      </c>
      <c r="AX1423" s="14" t="s">
        <v>75</v>
      </c>
      <c r="AY1423" s="275" t="s">
        <v>159</v>
      </c>
    </row>
    <row r="1424" s="13" customFormat="1">
      <c r="A1424" s="13"/>
      <c r="B1424" s="254"/>
      <c r="C1424" s="255"/>
      <c r="D1424" s="256" t="s">
        <v>169</v>
      </c>
      <c r="E1424" s="257" t="s">
        <v>1</v>
      </c>
      <c r="F1424" s="258" t="s">
        <v>201</v>
      </c>
      <c r="G1424" s="255"/>
      <c r="H1424" s="257" t="s">
        <v>1</v>
      </c>
      <c r="I1424" s="259"/>
      <c r="J1424" s="255"/>
      <c r="K1424" s="255"/>
      <c r="L1424" s="260"/>
      <c r="M1424" s="261"/>
      <c r="N1424" s="262"/>
      <c r="O1424" s="262"/>
      <c r="P1424" s="262"/>
      <c r="Q1424" s="262"/>
      <c r="R1424" s="262"/>
      <c r="S1424" s="262"/>
      <c r="T1424" s="263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64" t="s">
        <v>169</v>
      </c>
      <c r="AU1424" s="264" t="s">
        <v>137</v>
      </c>
      <c r="AV1424" s="13" t="s">
        <v>82</v>
      </c>
      <c r="AW1424" s="13" t="s">
        <v>30</v>
      </c>
      <c r="AX1424" s="13" t="s">
        <v>75</v>
      </c>
      <c r="AY1424" s="264" t="s">
        <v>159</v>
      </c>
    </row>
    <row r="1425" s="14" customFormat="1">
      <c r="A1425" s="14"/>
      <c r="B1425" s="265"/>
      <c r="C1425" s="266"/>
      <c r="D1425" s="256" t="s">
        <v>169</v>
      </c>
      <c r="E1425" s="267" t="s">
        <v>1</v>
      </c>
      <c r="F1425" s="268" t="s">
        <v>1643</v>
      </c>
      <c r="G1425" s="266"/>
      <c r="H1425" s="269">
        <v>1.5</v>
      </c>
      <c r="I1425" s="270"/>
      <c r="J1425" s="266"/>
      <c r="K1425" s="266"/>
      <c r="L1425" s="271"/>
      <c r="M1425" s="272"/>
      <c r="N1425" s="273"/>
      <c r="O1425" s="273"/>
      <c r="P1425" s="273"/>
      <c r="Q1425" s="273"/>
      <c r="R1425" s="273"/>
      <c r="S1425" s="273"/>
      <c r="T1425" s="274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75" t="s">
        <v>169</v>
      </c>
      <c r="AU1425" s="275" t="s">
        <v>137</v>
      </c>
      <c r="AV1425" s="14" t="s">
        <v>137</v>
      </c>
      <c r="AW1425" s="14" t="s">
        <v>30</v>
      </c>
      <c r="AX1425" s="14" t="s">
        <v>75</v>
      </c>
      <c r="AY1425" s="275" t="s">
        <v>159</v>
      </c>
    </row>
    <row r="1426" s="15" customFormat="1">
      <c r="A1426" s="15"/>
      <c r="B1426" s="276"/>
      <c r="C1426" s="277"/>
      <c r="D1426" s="256" t="s">
        <v>169</v>
      </c>
      <c r="E1426" s="278" t="s">
        <v>1</v>
      </c>
      <c r="F1426" s="279" t="s">
        <v>187</v>
      </c>
      <c r="G1426" s="277"/>
      <c r="H1426" s="280">
        <v>9.5</v>
      </c>
      <c r="I1426" s="281"/>
      <c r="J1426" s="277"/>
      <c r="K1426" s="277"/>
      <c r="L1426" s="282"/>
      <c r="M1426" s="283"/>
      <c r="N1426" s="284"/>
      <c r="O1426" s="284"/>
      <c r="P1426" s="284"/>
      <c r="Q1426" s="284"/>
      <c r="R1426" s="284"/>
      <c r="S1426" s="284"/>
      <c r="T1426" s="285"/>
      <c r="U1426" s="15"/>
      <c r="V1426" s="15"/>
      <c r="W1426" s="15"/>
      <c r="X1426" s="15"/>
      <c r="Y1426" s="15"/>
      <c r="Z1426" s="15"/>
      <c r="AA1426" s="15"/>
      <c r="AB1426" s="15"/>
      <c r="AC1426" s="15"/>
      <c r="AD1426" s="15"/>
      <c r="AE1426" s="15"/>
      <c r="AT1426" s="286" t="s">
        <v>169</v>
      </c>
      <c r="AU1426" s="286" t="s">
        <v>137</v>
      </c>
      <c r="AV1426" s="15" t="s">
        <v>167</v>
      </c>
      <c r="AW1426" s="15" t="s">
        <v>30</v>
      </c>
      <c r="AX1426" s="15" t="s">
        <v>82</v>
      </c>
      <c r="AY1426" s="286" t="s">
        <v>159</v>
      </c>
    </row>
    <row r="1427" s="2" customFormat="1" ht="21.75" customHeight="1">
      <c r="A1427" s="40"/>
      <c r="B1427" s="41"/>
      <c r="C1427" s="241" t="s">
        <v>1649</v>
      </c>
      <c r="D1427" s="241" t="s">
        <v>163</v>
      </c>
      <c r="E1427" s="242" t="s">
        <v>1650</v>
      </c>
      <c r="F1427" s="243" t="s">
        <v>1651</v>
      </c>
      <c r="G1427" s="244" t="s">
        <v>166</v>
      </c>
      <c r="H1427" s="245">
        <v>9.5</v>
      </c>
      <c r="I1427" s="246"/>
      <c r="J1427" s="247">
        <f>ROUND(I1427*H1427,2)</f>
        <v>0</v>
      </c>
      <c r="K1427" s="248"/>
      <c r="L1427" s="43"/>
      <c r="M1427" s="249" t="s">
        <v>1</v>
      </c>
      <c r="N1427" s="250" t="s">
        <v>41</v>
      </c>
      <c r="O1427" s="93"/>
      <c r="P1427" s="251">
        <f>O1427*H1427</f>
        <v>0</v>
      </c>
      <c r="Q1427" s="251">
        <v>0.00012</v>
      </c>
      <c r="R1427" s="251">
        <f>Q1427*H1427</f>
        <v>0.00114</v>
      </c>
      <c r="S1427" s="251">
        <v>0</v>
      </c>
      <c r="T1427" s="252">
        <f>S1427*H1427</f>
        <v>0</v>
      </c>
      <c r="U1427" s="40"/>
      <c r="V1427" s="40"/>
      <c r="W1427" s="40"/>
      <c r="X1427" s="40"/>
      <c r="Y1427" s="40"/>
      <c r="Z1427" s="40"/>
      <c r="AA1427" s="40"/>
      <c r="AB1427" s="40"/>
      <c r="AC1427" s="40"/>
      <c r="AD1427" s="40"/>
      <c r="AE1427" s="40"/>
      <c r="AR1427" s="253" t="s">
        <v>324</v>
      </c>
      <c r="AT1427" s="253" t="s">
        <v>163</v>
      </c>
      <c r="AU1427" s="253" t="s">
        <v>137</v>
      </c>
      <c r="AY1427" s="17" t="s">
        <v>159</v>
      </c>
      <c r="BE1427" s="141">
        <f>IF(N1427="základní",J1427,0)</f>
        <v>0</v>
      </c>
      <c r="BF1427" s="141">
        <f>IF(N1427="snížená",J1427,0)</f>
        <v>0</v>
      </c>
      <c r="BG1427" s="141">
        <f>IF(N1427="zákl. přenesená",J1427,0)</f>
        <v>0</v>
      </c>
      <c r="BH1427" s="141">
        <f>IF(N1427="sníž. přenesená",J1427,0)</f>
        <v>0</v>
      </c>
      <c r="BI1427" s="141">
        <f>IF(N1427="nulová",J1427,0)</f>
        <v>0</v>
      </c>
      <c r="BJ1427" s="17" t="s">
        <v>137</v>
      </c>
      <c r="BK1427" s="141">
        <f>ROUND(I1427*H1427,2)</f>
        <v>0</v>
      </c>
      <c r="BL1427" s="17" t="s">
        <v>324</v>
      </c>
      <c r="BM1427" s="253" t="s">
        <v>1652</v>
      </c>
    </row>
    <row r="1428" s="13" customFormat="1">
      <c r="A1428" s="13"/>
      <c r="B1428" s="254"/>
      <c r="C1428" s="255"/>
      <c r="D1428" s="256" t="s">
        <v>169</v>
      </c>
      <c r="E1428" s="257" t="s">
        <v>1</v>
      </c>
      <c r="F1428" s="258" t="s">
        <v>209</v>
      </c>
      <c r="G1428" s="255"/>
      <c r="H1428" s="257" t="s">
        <v>1</v>
      </c>
      <c r="I1428" s="259"/>
      <c r="J1428" s="255"/>
      <c r="K1428" s="255"/>
      <c r="L1428" s="260"/>
      <c r="M1428" s="261"/>
      <c r="N1428" s="262"/>
      <c r="O1428" s="262"/>
      <c r="P1428" s="262"/>
      <c r="Q1428" s="262"/>
      <c r="R1428" s="262"/>
      <c r="S1428" s="262"/>
      <c r="T1428" s="263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64" t="s">
        <v>169</v>
      </c>
      <c r="AU1428" s="264" t="s">
        <v>137</v>
      </c>
      <c r="AV1428" s="13" t="s">
        <v>82</v>
      </c>
      <c r="AW1428" s="13" t="s">
        <v>30</v>
      </c>
      <c r="AX1428" s="13" t="s">
        <v>75</v>
      </c>
      <c r="AY1428" s="264" t="s">
        <v>159</v>
      </c>
    </row>
    <row r="1429" s="14" customFormat="1">
      <c r="A1429" s="14"/>
      <c r="B1429" s="265"/>
      <c r="C1429" s="266"/>
      <c r="D1429" s="256" t="s">
        <v>169</v>
      </c>
      <c r="E1429" s="267" t="s">
        <v>1</v>
      </c>
      <c r="F1429" s="268" t="s">
        <v>1643</v>
      </c>
      <c r="G1429" s="266"/>
      <c r="H1429" s="269">
        <v>1.5</v>
      </c>
      <c r="I1429" s="270"/>
      <c r="J1429" s="266"/>
      <c r="K1429" s="266"/>
      <c r="L1429" s="271"/>
      <c r="M1429" s="272"/>
      <c r="N1429" s="273"/>
      <c r="O1429" s="273"/>
      <c r="P1429" s="273"/>
      <c r="Q1429" s="273"/>
      <c r="R1429" s="273"/>
      <c r="S1429" s="273"/>
      <c r="T1429" s="274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75" t="s">
        <v>169</v>
      </c>
      <c r="AU1429" s="275" t="s">
        <v>137</v>
      </c>
      <c r="AV1429" s="14" t="s">
        <v>137</v>
      </c>
      <c r="AW1429" s="14" t="s">
        <v>30</v>
      </c>
      <c r="AX1429" s="14" t="s">
        <v>75</v>
      </c>
      <c r="AY1429" s="275" t="s">
        <v>159</v>
      </c>
    </row>
    <row r="1430" s="13" customFormat="1">
      <c r="A1430" s="13"/>
      <c r="B1430" s="254"/>
      <c r="C1430" s="255"/>
      <c r="D1430" s="256" t="s">
        <v>169</v>
      </c>
      <c r="E1430" s="257" t="s">
        <v>1</v>
      </c>
      <c r="F1430" s="258" t="s">
        <v>1232</v>
      </c>
      <c r="G1430" s="255"/>
      <c r="H1430" s="257" t="s">
        <v>1</v>
      </c>
      <c r="I1430" s="259"/>
      <c r="J1430" s="255"/>
      <c r="K1430" s="255"/>
      <c r="L1430" s="260"/>
      <c r="M1430" s="261"/>
      <c r="N1430" s="262"/>
      <c r="O1430" s="262"/>
      <c r="P1430" s="262"/>
      <c r="Q1430" s="262"/>
      <c r="R1430" s="262"/>
      <c r="S1430" s="262"/>
      <c r="T1430" s="263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64" t="s">
        <v>169</v>
      </c>
      <c r="AU1430" s="264" t="s">
        <v>137</v>
      </c>
      <c r="AV1430" s="13" t="s">
        <v>82</v>
      </c>
      <c r="AW1430" s="13" t="s">
        <v>30</v>
      </c>
      <c r="AX1430" s="13" t="s">
        <v>75</v>
      </c>
      <c r="AY1430" s="264" t="s">
        <v>159</v>
      </c>
    </row>
    <row r="1431" s="14" customFormat="1">
      <c r="A1431" s="14"/>
      <c r="B1431" s="265"/>
      <c r="C1431" s="266"/>
      <c r="D1431" s="256" t="s">
        <v>169</v>
      </c>
      <c r="E1431" s="267" t="s">
        <v>1</v>
      </c>
      <c r="F1431" s="268" t="s">
        <v>1644</v>
      </c>
      <c r="G1431" s="266"/>
      <c r="H1431" s="269">
        <v>2</v>
      </c>
      <c r="I1431" s="270"/>
      <c r="J1431" s="266"/>
      <c r="K1431" s="266"/>
      <c r="L1431" s="271"/>
      <c r="M1431" s="272"/>
      <c r="N1431" s="273"/>
      <c r="O1431" s="273"/>
      <c r="P1431" s="273"/>
      <c r="Q1431" s="273"/>
      <c r="R1431" s="273"/>
      <c r="S1431" s="273"/>
      <c r="T1431" s="274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75" t="s">
        <v>169</v>
      </c>
      <c r="AU1431" s="275" t="s">
        <v>137</v>
      </c>
      <c r="AV1431" s="14" t="s">
        <v>137</v>
      </c>
      <c r="AW1431" s="14" t="s">
        <v>30</v>
      </c>
      <c r="AX1431" s="14" t="s">
        <v>75</v>
      </c>
      <c r="AY1431" s="275" t="s">
        <v>159</v>
      </c>
    </row>
    <row r="1432" s="13" customFormat="1">
      <c r="A1432" s="13"/>
      <c r="B1432" s="254"/>
      <c r="C1432" s="255"/>
      <c r="D1432" s="256" t="s">
        <v>169</v>
      </c>
      <c r="E1432" s="257" t="s">
        <v>1</v>
      </c>
      <c r="F1432" s="258" t="s">
        <v>207</v>
      </c>
      <c r="G1432" s="255"/>
      <c r="H1432" s="257" t="s">
        <v>1</v>
      </c>
      <c r="I1432" s="259"/>
      <c r="J1432" s="255"/>
      <c r="K1432" s="255"/>
      <c r="L1432" s="260"/>
      <c r="M1432" s="261"/>
      <c r="N1432" s="262"/>
      <c r="O1432" s="262"/>
      <c r="P1432" s="262"/>
      <c r="Q1432" s="262"/>
      <c r="R1432" s="262"/>
      <c r="S1432" s="262"/>
      <c r="T1432" s="263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64" t="s">
        <v>169</v>
      </c>
      <c r="AU1432" s="264" t="s">
        <v>137</v>
      </c>
      <c r="AV1432" s="13" t="s">
        <v>82</v>
      </c>
      <c r="AW1432" s="13" t="s">
        <v>30</v>
      </c>
      <c r="AX1432" s="13" t="s">
        <v>75</v>
      </c>
      <c r="AY1432" s="264" t="s">
        <v>159</v>
      </c>
    </row>
    <row r="1433" s="14" customFormat="1">
      <c r="A1433" s="14"/>
      <c r="B1433" s="265"/>
      <c r="C1433" s="266"/>
      <c r="D1433" s="256" t="s">
        <v>169</v>
      </c>
      <c r="E1433" s="267" t="s">
        <v>1</v>
      </c>
      <c r="F1433" s="268" t="s">
        <v>1643</v>
      </c>
      <c r="G1433" s="266"/>
      <c r="H1433" s="269">
        <v>1.5</v>
      </c>
      <c r="I1433" s="270"/>
      <c r="J1433" s="266"/>
      <c r="K1433" s="266"/>
      <c r="L1433" s="271"/>
      <c r="M1433" s="272"/>
      <c r="N1433" s="273"/>
      <c r="O1433" s="273"/>
      <c r="P1433" s="273"/>
      <c r="Q1433" s="273"/>
      <c r="R1433" s="273"/>
      <c r="S1433" s="273"/>
      <c r="T1433" s="274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75" t="s">
        <v>169</v>
      </c>
      <c r="AU1433" s="275" t="s">
        <v>137</v>
      </c>
      <c r="AV1433" s="14" t="s">
        <v>137</v>
      </c>
      <c r="AW1433" s="14" t="s">
        <v>30</v>
      </c>
      <c r="AX1433" s="14" t="s">
        <v>75</v>
      </c>
      <c r="AY1433" s="275" t="s">
        <v>159</v>
      </c>
    </row>
    <row r="1434" s="13" customFormat="1">
      <c r="A1434" s="13"/>
      <c r="B1434" s="254"/>
      <c r="C1434" s="255"/>
      <c r="D1434" s="256" t="s">
        <v>169</v>
      </c>
      <c r="E1434" s="257" t="s">
        <v>1</v>
      </c>
      <c r="F1434" s="258" t="s">
        <v>205</v>
      </c>
      <c r="G1434" s="255"/>
      <c r="H1434" s="257" t="s">
        <v>1</v>
      </c>
      <c r="I1434" s="259"/>
      <c r="J1434" s="255"/>
      <c r="K1434" s="255"/>
      <c r="L1434" s="260"/>
      <c r="M1434" s="261"/>
      <c r="N1434" s="262"/>
      <c r="O1434" s="262"/>
      <c r="P1434" s="262"/>
      <c r="Q1434" s="262"/>
      <c r="R1434" s="262"/>
      <c r="S1434" s="262"/>
      <c r="T1434" s="263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64" t="s">
        <v>169</v>
      </c>
      <c r="AU1434" s="264" t="s">
        <v>137</v>
      </c>
      <c r="AV1434" s="13" t="s">
        <v>82</v>
      </c>
      <c r="AW1434" s="13" t="s">
        <v>30</v>
      </c>
      <c r="AX1434" s="13" t="s">
        <v>75</v>
      </c>
      <c r="AY1434" s="264" t="s">
        <v>159</v>
      </c>
    </row>
    <row r="1435" s="14" customFormat="1">
      <c r="A1435" s="14"/>
      <c r="B1435" s="265"/>
      <c r="C1435" s="266"/>
      <c r="D1435" s="256" t="s">
        <v>169</v>
      </c>
      <c r="E1435" s="267" t="s">
        <v>1</v>
      </c>
      <c r="F1435" s="268" t="s">
        <v>1643</v>
      </c>
      <c r="G1435" s="266"/>
      <c r="H1435" s="269">
        <v>1.5</v>
      </c>
      <c r="I1435" s="270"/>
      <c r="J1435" s="266"/>
      <c r="K1435" s="266"/>
      <c r="L1435" s="271"/>
      <c r="M1435" s="272"/>
      <c r="N1435" s="273"/>
      <c r="O1435" s="273"/>
      <c r="P1435" s="273"/>
      <c r="Q1435" s="273"/>
      <c r="R1435" s="273"/>
      <c r="S1435" s="273"/>
      <c r="T1435" s="274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75" t="s">
        <v>169</v>
      </c>
      <c r="AU1435" s="275" t="s">
        <v>137</v>
      </c>
      <c r="AV1435" s="14" t="s">
        <v>137</v>
      </c>
      <c r="AW1435" s="14" t="s">
        <v>30</v>
      </c>
      <c r="AX1435" s="14" t="s">
        <v>75</v>
      </c>
      <c r="AY1435" s="275" t="s">
        <v>159</v>
      </c>
    </row>
    <row r="1436" s="13" customFormat="1">
      <c r="A1436" s="13"/>
      <c r="B1436" s="254"/>
      <c r="C1436" s="255"/>
      <c r="D1436" s="256" t="s">
        <v>169</v>
      </c>
      <c r="E1436" s="257" t="s">
        <v>1</v>
      </c>
      <c r="F1436" s="258" t="s">
        <v>203</v>
      </c>
      <c r="G1436" s="255"/>
      <c r="H1436" s="257" t="s">
        <v>1</v>
      </c>
      <c r="I1436" s="259"/>
      <c r="J1436" s="255"/>
      <c r="K1436" s="255"/>
      <c r="L1436" s="260"/>
      <c r="M1436" s="261"/>
      <c r="N1436" s="262"/>
      <c r="O1436" s="262"/>
      <c r="P1436" s="262"/>
      <c r="Q1436" s="262"/>
      <c r="R1436" s="262"/>
      <c r="S1436" s="262"/>
      <c r="T1436" s="263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T1436" s="264" t="s">
        <v>169</v>
      </c>
      <c r="AU1436" s="264" t="s">
        <v>137</v>
      </c>
      <c r="AV1436" s="13" t="s">
        <v>82</v>
      </c>
      <c r="AW1436" s="13" t="s">
        <v>30</v>
      </c>
      <c r="AX1436" s="13" t="s">
        <v>75</v>
      </c>
      <c r="AY1436" s="264" t="s">
        <v>159</v>
      </c>
    </row>
    <row r="1437" s="14" customFormat="1">
      <c r="A1437" s="14"/>
      <c r="B1437" s="265"/>
      <c r="C1437" s="266"/>
      <c r="D1437" s="256" t="s">
        <v>169</v>
      </c>
      <c r="E1437" s="267" t="s">
        <v>1</v>
      </c>
      <c r="F1437" s="268" t="s">
        <v>1643</v>
      </c>
      <c r="G1437" s="266"/>
      <c r="H1437" s="269">
        <v>1.5</v>
      </c>
      <c r="I1437" s="270"/>
      <c r="J1437" s="266"/>
      <c r="K1437" s="266"/>
      <c r="L1437" s="271"/>
      <c r="M1437" s="272"/>
      <c r="N1437" s="273"/>
      <c r="O1437" s="273"/>
      <c r="P1437" s="273"/>
      <c r="Q1437" s="273"/>
      <c r="R1437" s="273"/>
      <c r="S1437" s="273"/>
      <c r="T1437" s="274"/>
      <c r="U1437" s="14"/>
      <c r="V1437" s="14"/>
      <c r="W1437" s="14"/>
      <c r="X1437" s="14"/>
      <c r="Y1437" s="14"/>
      <c r="Z1437" s="14"/>
      <c r="AA1437" s="14"/>
      <c r="AB1437" s="14"/>
      <c r="AC1437" s="14"/>
      <c r="AD1437" s="14"/>
      <c r="AE1437" s="14"/>
      <c r="AT1437" s="275" t="s">
        <v>169</v>
      </c>
      <c r="AU1437" s="275" t="s">
        <v>137</v>
      </c>
      <c r="AV1437" s="14" t="s">
        <v>137</v>
      </c>
      <c r="AW1437" s="14" t="s">
        <v>30</v>
      </c>
      <c r="AX1437" s="14" t="s">
        <v>75</v>
      </c>
      <c r="AY1437" s="275" t="s">
        <v>159</v>
      </c>
    </row>
    <row r="1438" s="13" customFormat="1">
      <c r="A1438" s="13"/>
      <c r="B1438" s="254"/>
      <c r="C1438" s="255"/>
      <c r="D1438" s="256" t="s">
        <v>169</v>
      </c>
      <c r="E1438" s="257" t="s">
        <v>1</v>
      </c>
      <c r="F1438" s="258" t="s">
        <v>201</v>
      </c>
      <c r="G1438" s="255"/>
      <c r="H1438" s="257" t="s">
        <v>1</v>
      </c>
      <c r="I1438" s="259"/>
      <c r="J1438" s="255"/>
      <c r="K1438" s="255"/>
      <c r="L1438" s="260"/>
      <c r="M1438" s="261"/>
      <c r="N1438" s="262"/>
      <c r="O1438" s="262"/>
      <c r="P1438" s="262"/>
      <c r="Q1438" s="262"/>
      <c r="R1438" s="262"/>
      <c r="S1438" s="262"/>
      <c r="T1438" s="263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64" t="s">
        <v>169</v>
      </c>
      <c r="AU1438" s="264" t="s">
        <v>137</v>
      </c>
      <c r="AV1438" s="13" t="s">
        <v>82</v>
      </c>
      <c r="AW1438" s="13" t="s">
        <v>30</v>
      </c>
      <c r="AX1438" s="13" t="s">
        <v>75</v>
      </c>
      <c r="AY1438" s="264" t="s">
        <v>159</v>
      </c>
    </row>
    <row r="1439" s="14" customFormat="1">
      <c r="A1439" s="14"/>
      <c r="B1439" s="265"/>
      <c r="C1439" s="266"/>
      <c r="D1439" s="256" t="s">
        <v>169</v>
      </c>
      <c r="E1439" s="267" t="s">
        <v>1</v>
      </c>
      <c r="F1439" s="268" t="s">
        <v>1643</v>
      </c>
      <c r="G1439" s="266"/>
      <c r="H1439" s="269">
        <v>1.5</v>
      </c>
      <c r="I1439" s="270"/>
      <c r="J1439" s="266"/>
      <c r="K1439" s="266"/>
      <c r="L1439" s="271"/>
      <c r="M1439" s="272"/>
      <c r="N1439" s="273"/>
      <c r="O1439" s="273"/>
      <c r="P1439" s="273"/>
      <c r="Q1439" s="273"/>
      <c r="R1439" s="273"/>
      <c r="S1439" s="273"/>
      <c r="T1439" s="274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75" t="s">
        <v>169</v>
      </c>
      <c r="AU1439" s="275" t="s">
        <v>137</v>
      </c>
      <c r="AV1439" s="14" t="s">
        <v>137</v>
      </c>
      <c r="AW1439" s="14" t="s">
        <v>30</v>
      </c>
      <c r="AX1439" s="14" t="s">
        <v>75</v>
      </c>
      <c r="AY1439" s="275" t="s">
        <v>159</v>
      </c>
    </row>
    <row r="1440" s="15" customFormat="1">
      <c r="A1440" s="15"/>
      <c r="B1440" s="276"/>
      <c r="C1440" s="277"/>
      <c r="D1440" s="256" t="s">
        <v>169</v>
      </c>
      <c r="E1440" s="278" t="s">
        <v>1</v>
      </c>
      <c r="F1440" s="279" t="s">
        <v>187</v>
      </c>
      <c r="G1440" s="277"/>
      <c r="H1440" s="280">
        <v>9.5</v>
      </c>
      <c r="I1440" s="281"/>
      <c r="J1440" s="277"/>
      <c r="K1440" s="277"/>
      <c r="L1440" s="282"/>
      <c r="M1440" s="283"/>
      <c r="N1440" s="284"/>
      <c r="O1440" s="284"/>
      <c r="P1440" s="284"/>
      <c r="Q1440" s="284"/>
      <c r="R1440" s="284"/>
      <c r="S1440" s="284"/>
      <c r="T1440" s="285"/>
      <c r="U1440" s="15"/>
      <c r="V1440" s="15"/>
      <c r="W1440" s="15"/>
      <c r="X1440" s="15"/>
      <c r="Y1440" s="15"/>
      <c r="Z1440" s="15"/>
      <c r="AA1440" s="15"/>
      <c r="AB1440" s="15"/>
      <c r="AC1440" s="15"/>
      <c r="AD1440" s="15"/>
      <c r="AE1440" s="15"/>
      <c r="AT1440" s="286" t="s">
        <v>169</v>
      </c>
      <c r="AU1440" s="286" t="s">
        <v>137</v>
      </c>
      <c r="AV1440" s="15" t="s">
        <v>167</v>
      </c>
      <c r="AW1440" s="15" t="s">
        <v>30</v>
      </c>
      <c r="AX1440" s="15" t="s">
        <v>82</v>
      </c>
      <c r="AY1440" s="286" t="s">
        <v>159</v>
      </c>
    </row>
    <row r="1441" s="2" customFormat="1" ht="21.75" customHeight="1">
      <c r="A1441" s="40"/>
      <c r="B1441" s="41"/>
      <c r="C1441" s="241" t="s">
        <v>1653</v>
      </c>
      <c r="D1441" s="241" t="s">
        <v>163</v>
      </c>
      <c r="E1441" s="242" t="s">
        <v>1654</v>
      </c>
      <c r="F1441" s="243" t="s">
        <v>1655</v>
      </c>
      <c r="G1441" s="244" t="s">
        <v>166</v>
      </c>
      <c r="H1441" s="245">
        <v>9.5</v>
      </c>
      <c r="I1441" s="246"/>
      <c r="J1441" s="247">
        <f>ROUND(I1441*H1441,2)</f>
        <v>0</v>
      </c>
      <c r="K1441" s="248"/>
      <c r="L1441" s="43"/>
      <c r="M1441" s="249" t="s">
        <v>1</v>
      </c>
      <c r="N1441" s="250" t="s">
        <v>41</v>
      </c>
      <c r="O1441" s="93"/>
      <c r="P1441" s="251">
        <f>O1441*H1441</f>
        <v>0</v>
      </c>
      <c r="Q1441" s="251">
        <v>0.00012</v>
      </c>
      <c r="R1441" s="251">
        <f>Q1441*H1441</f>
        <v>0.00114</v>
      </c>
      <c r="S1441" s="251">
        <v>0</v>
      </c>
      <c r="T1441" s="252">
        <f>S1441*H1441</f>
        <v>0</v>
      </c>
      <c r="U1441" s="40"/>
      <c r="V1441" s="40"/>
      <c r="W1441" s="40"/>
      <c r="X1441" s="40"/>
      <c r="Y1441" s="40"/>
      <c r="Z1441" s="40"/>
      <c r="AA1441" s="40"/>
      <c r="AB1441" s="40"/>
      <c r="AC1441" s="40"/>
      <c r="AD1441" s="40"/>
      <c r="AE1441" s="40"/>
      <c r="AR1441" s="253" t="s">
        <v>324</v>
      </c>
      <c r="AT1441" s="253" t="s">
        <v>163</v>
      </c>
      <c r="AU1441" s="253" t="s">
        <v>137</v>
      </c>
      <c r="AY1441" s="17" t="s">
        <v>159</v>
      </c>
      <c r="BE1441" s="141">
        <f>IF(N1441="základní",J1441,0)</f>
        <v>0</v>
      </c>
      <c r="BF1441" s="141">
        <f>IF(N1441="snížená",J1441,0)</f>
        <v>0</v>
      </c>
      <c r="BG1441" s="141">
        <f>IF(N1441="zákl. přenesená",J1441,0)</f>
        <v>0</v>
      </c>
      <c r="BH1441" s="141">
        <f>IF(N1441="sníž. přenesená",J1441,0)</f>
        <v>0</v>
      </c>
      <c r="BI1441" s="141">
        <f>IF(N1441="nulová",J1441,0)</f>
        <v>0</v>
      </c>
      <c r="BJ1441" s="17" t="s">
        <v>137</v>
      </c>
      <c r="BK1441" s="141">
        <f>ROUND(I1441*H1441,2)</f>
        <v>0</v>
      </c>
      <c r="BL1441" s="17" t="s">
        <v>324</v>
      </c>
      <c r="BM1441" s="253" t="s">
        <v>1656</v>
      </c>
    </row>
    <row r="1442" s="13" customFormat="1">
      <c r="A1442" s="13"/>
      <c r="B1442" s="254"/>
      <c r="C1442" s="255"/>
      <c r="D1442" s="256" t="s">
        <v>169</v>
      </c>
      <c r="E1442" s="257" t="s">
        <v>1</v>
      </c>
      <c r="F1442" s="258" t="s">
        <v>209</v>
      </c>
      <c r="G1442" s="255"/>
      <c r="H1442" s="257" t="s">
        <v>1</v>
      </c>
      <c r="I1442" s="259"/>
      <c r="J1442" s="255"/>
      <c r="K1442" s="255"/>
      <c r="L1442" s="260"/>
      <c r="M1442" s="261"/>
      <c r="N1442" s="262"/>
      <c r="O1442" s="262"/>
      <c r="P1442" s="262"/>
      <c r="Q1442" s="262"/>
      <c r="R1442" s="262"/>
      <c r="S1442" s="262"/>
      <c r="T1442" s="263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64" t="s">
        <v>169</v>
      </c>
      <c r="AU1442" s="264" t="s">
        <v>137</v>
      </c>
      <c r="AV1442" s="13" t="s">
        <v>82</v>
      </c>
      <c r="AW1442" s="13" t="s">
        <v>30</v>
      </c>
      <c r="AX1442" s="13" t="s">
        <v>75</v>
      </c>
      <c r="AY1442" s="264" t="s">
        <v>159</v>
      </c>
    </row>
    <row r="1443" s="14" customFormat="1">
      <c r="A1443" s="14"/>
      <c r="B1443" s="265"/>
      <c r="C1443" s="266"/>
      <c r="D1443" s="256" t="s">
        <v>169</v>
      </c>
      <c r="E1443" s="267" t="s">
        <v>1</v>
      </c>
      <c r="F1443" s="268" t="s">
        <v>1643</v>
      </c>
      <c r="G1443" s="266"/>
      <c r="H1443" s="269">
        <v>1.5</v>
      </c>
      <c r="I1443" s="270"/>
      <c r="J1443" s="266"/>
      <c r="K1443" s="266"/>
      <c r="L1443" s="271"/>
      <c r="M1443" s="272"/>
      <c r="N1443" s="273"/>
      <c r="O1443" s="273"/>
      <c r="P1443" s="273"/>
      <c r="Q1443" s="273"/>
      <c r="R1443" s="273"/>
      <c r="S1443" s="273"/>
      <c r="T1443" s="274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75" t="s">
        <v>169</v>
      </c>
      <c r="AU1443" s="275" t="s">
        <v>137</v>
      </c>
      <c r="AV1443" s="14" t="s">
        <v>137</v>
      </c>
      <c r="AW1443" s="14" t="s">
        <v>30</v>
      </c>
      <c r="AX1443" s="14" t="s">
        <v>75</v>
      </c>
      <c r="AY1443" s="275" t="s">
        <v>159</v>
      </c>
    </row>
    <row r="1444" s="13" customFormat="1">
      <c r="A1444" s="13"/>
      <c r="B1444" s="254"/>
      <c r="C1444" s="255"/>
      <c r="D1444" s="256" t="s">
        <v>169</v>
      </c>
      <c r="E1444" s="257" t="s">
        <v>1</v>
      </c>
      <c r="F1444" s="258" t="s">
        <v>1232</v>
      </c>
      <c r="G1444" s="255"/>
      <c r="H1444" s="257" t="s">
        <v>1</v>
      </c>
      <c r="I1444" s="259"/>
      <c r="J1444" s="255"/>
      <c r="K1444" s="255"/>
      <c r="L1444" s="260"/>
      <c r="M1444" s="261"/>
      <c r="N1444" s="262"/>
      <c r="O1444" s="262"/>
      <c r="P1444" s="262"/>
      <c r="Q1444" s="262"/>
      <c r="R1444" s="262"/>
      <c r="S1444" s="262"/>
      <c r="T1444" s="263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64" t="s">
        <v>169</v>
      </c>
      <c r="AU1444" s="264" t="s">
        <v>137</v>
      </c>
      <c r="AV1444" s="13" t="s">
        <v>82</v>
      </c>
      <c r="AW1444" s="13" t="s">
        <v>30</v>
      </c>
      <c r="AX1444" s="13" t="s">
        <v>75</v>
      </c>
      <c r="AY1444" s="264" t="s">
        <v>159</v>
      </c>
    </row>
    <row r="1445" s="14" customFormat="1">
      <c r="A1445" s="14"/>
      <c r="B1445" s="265"/>
      <c r="C1445" s="266"/>
      <c r="D1445" s="256" t="s">
        <v>169</v>
      </c>
      <c r="E1445" s="267" t="s">
        <v>1</v>
      </c>
      <c r="F1445" s="268" t="s">
        <v>1644</v>
      </c>
      <c r="G1445" s="266"/>
      <c r="H1445" s="269">
        <v>2</v>
      </c>
      <c r="I1445" s="270"/>
      <c r="J1445" s="266"/>
      <c r="K1445" s="266"/>
      <c r="L1445" s="271"/>
      <c r="M1445" s="272"/>
      <c r="N1445" s="273"/>
      <c r="O1445" s="273"/>
      <c r="P1445" s="273"/>
      <c r="Q1445" s="273"/>
      <c r="R1445" s="273"/>
      <c r="S1445" s="273"/>
      <c r="T1445" s="274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75" t="s">
        <v>169</v>
      </c>
      <c r="AU1445" s="275" t="s">
        <v>137</v>
      </c>
      <c r="AV1445" s="14" t="s">
        <v>137</v>
      </c>
      <c r="AW1445" s="14" t="s">
        <v>30</v>
      </c>
      <c r="AX1445" s="14" t="s">
        <v>75</v>
      </c>
      <c r="AY1445" s="275" t="s">
        <v>159</v>
      </c>
    </row>
    <row r="1446" s="13" customFormat="1">
      <c r="A1446" s="13"/>
      <c r="B1446" s="254"/>
      <c r="C1446" s="255"/>
      <c r="D1446" s="256" t="s">
        <v>169</v>
      </c>
      <c r="E1446" s="257" t="s">
        <v>1</v>
      </c>
      <c r="F1446" s="258" t="s">
        <v>207</v>
      </c>
      <c r="G1446" s="255"/>
      <c r="H1446" s="257" t="s">
        <v>1</v>
      </c>
      <c r="I1446" s="259"/>
      <c r="J1446" s="255"/>
      <c r="K1446" s="255"/>
      <c r="L1446" s="260"/>
      <c r="M1446" s="261"/>
      <c r="N1446" s="262"/>
      <c r="O1446" s="262"/>
      <c r="P1446" s="262"/>
      <c r="Q1446" s="262"/>
      <c r="R1446" s="262"/>
      <c r="S1446" s="262"/>
      <c r="T1446" s="263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64" t="s">
        <v>169</v>
      </c>
      <c r="AU1446" s="264" t="s">
        <v>137</v>
      </c>
      <c r="AV1446" s="13" t="s">
        <v>82</v>
      </c>
      <c r="AW1446" s="13" t="s">
        <v>30</v>
      </c>
      <c r="AX1446" s="13" t="s">
        <v>75</v>
      </c>
      <c r="AY1446" s="264" t="s">
        <v>159</v>
      </c>
    </row>
    <row r="1447" s="14" customFormat="1">
      <c r="A1447" s="14"/>
      <c r="B1447" s="265"/>
      <c r="C1447" s="266"/>
      <c r="D1447" s="256" t="s">
        <v>169</v>
      </c>
      <c r="E1447" s="267" t="s">
        <v>1</v>
      </c>
      <c r="F1447" s="268" t="s">
        <v>1643</v>
      </c>
      <c r="G1447" s="266"/>
      <c r="H1447" s="269">
        <v>1.5</v>
      </c>
      <c r="I1447" s="270"/>
      <c r="J1447" s="266"/>
      <c r="K1447" s="266"/>
      <c r="L1447" s="271"/>
      <c r="M1447" s="272"/>
      <c r="N1447" s="273"/>
      <c r="O1447" s="273"/>
      <c r="P1447" s="273"/>
      <c r="Q1447" s="273"/>
      <c r="R1447" s="273"/>
      <c r="S1447" s="273"/>
      <c r="T1447" s="274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75" t="s">
        <v>169</v>
      </c>
      <c r="AU1447" s="275" t="s">
        <v>137</v>
      </c>
      <c r="AV1447" s="14" t="s">
        <v>137</v>
      </c>
      <c r="AW1447" s="14" t="s">
        <v>30</v>
      </c>
      <c r="AX1447" s="14" t="s">
        <v>75</v>
      </c>
      <c r="AY1447" s="275" t="s">
        <v>159</v>
      </c>
    </row>
    <row r="1448" s="13" customFormat="1">
      <c r="A1448" s="13"/>
      <c r="B1448" s="254"/>
      <c r="C1448" s="255"/>
      <c r="D1448" s="256" t="s">
        <v>169</v>
      </c>
      <c r="E1448" s="257" t="s">
        <v>1</v>
      </c>
      <c r="F1448" s="258" t="s">
        <v>205</v>
      </c>
      <c r="G1448" s="255"/>
      <c r="H1448" s="257" t="s">
        <v>1</v>
      </c>
      <c r="I1448" s="259"/>
      <c r="J1448" s="255"/>
      <c r="K1448" s="255"/>
      <c r="L1448" s="260"/>
      <c r="M1448" s="261"/>
      <c r="N1448" s="262"/>
      <c r="O1448" s="262"/>
      <c r="P1448" s="262"/>
      <c r="Q1448" s="262"/>
      <c r="R1448" s="262"/>
      <c r="S1448" s="262"/>
      <c r="T1448" s="263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64" t="s">
        <v>169</v>
      </c>
      <c r="AU1448" s="264" t="s">
        <v>137</v>
      </c>
      <c r="AV1448" s="13" t="s">
        <v>82</v>
      </c>
      <c r="AW1448" s="13" t="s">
        <v>30</v>
      </c>
      <c r="AX1448" s="13" t="s">
        <v>75</v>
      </c>
      <c r="AY1448" s="264" t="s">
        <v>159</v>
      </c>
    </row>
    <row r="1449" s="14" customFormat="1">
      <c r="A1449" s="14"/>
      <c r="B1449" s="265"/>
      <c r="C1449" s="266"/>
      <c r="D1449" s="256" t="s">
        <v>169</v>
      </c>
      <c r="E1449" s="267" t="s">
        <v>1</v>
      </c>
      <c r="F1449" s="268" t="s">
        <v>1643</v>
      </c>
      <c r="G1449" s="266"/>
      <c r="H1449" s="269">
        <v>1.5</v>
      </c>
      <c r="I1449" s="270"/>
      <c r="J1449" s="266"/>
      <c r="K1449" s="266"/>
      <c r="L1449" s="271"/>
      <c r="M1449" s="272"/>
      <c r="N1449" s="273"/>
      <c r="O1449" s="273"/>
      <c r="P1449" s="273"/>
      <c r="Q1449" s="273"/>
      <c r="R1449" s="273"/>
      <c r="S1449" s="273"/>
      <c r="T1449" s="274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75" t="s">
        <v>169</v>
      </c>
      <c r="AU1449" s="275" t="s">
        <v>137</v>
      </c>
      <c r="AV1449" s="14" t="s">
        <v>137</v>
      </c>
      <c r="AW1449" s="14" t="s">
        <v>30</v>
      </c>
      <c r="AX1449" s="14" t="s">
        <v>75</v>
      </c>
      <c r="AY1449" s="275" t="s">
        <v>159</v>
      </c>
    </row>
    <row r="1450" s="13" customFormat="1">
      <c r="A1450" s="13"/>
      <c r="B1450" s="254"/>
      <c r="C1450" s="255"/>
      <c r="D1450" s="256" t="s">
        <v>169</v>
      </c>
      <c r="E1450" s="257" t="s">
        <v>1</v>
      </c>
      <c r="F1450" s="258" t="s">
        <v>203</v>
      </c>
      <c r="G1450" s="255"/>
      <c r="H1450" s="257" t="s">
        <v>1</v>
      </c>
      <c r="I1450" s="259"/>
      <c r="J1450" s="255"/>
      <c r="K1450" s="255"/>
      <c r="L1450" s="260"/>
      <c r="M1450" s="261"/>
      <c r="N1450" s="262"/>
      <c r="O1450" s="262"/>
      <c r="P1450" s="262"/>
      <c r="Q1450" s="262"/>
      <c r="R1450" s="262"/>
      <c r="S1450" s="262"/>
      <c r="T1450" s="263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64" t="s">
        <v>169</v>
      </c>
      <c r="AU1450" s="264" t="s">
        <v>137</v>
      </c>
      <c r="AV1450" s="13" t="s">
        <v>82</v>
      </c>
      <c r="AW1450" s="13" t="s">
        <v>30</v>
      </c>
      <c r="AX1450" s="13" t="s">
        <v>75</v>
      </c>
      <c r="AY1450" s="264" t="s">
        <v>159</v>
      </c>
    </row>
    <row r="1451" s="14" customFormat="1">
      <c r="A1451" s="14"/>
      <c r="B1451" s="265"/>
      <c r="C1451" s="266"/>
      <c r="D1451" s="256" t="s">
        <v>169</v>
      </c>
      <c r="E1451" s="267" t="s">
        <v>1</v>
      </c>
      <c r="F1451" s="268" t="s">
        <v>1643</v>
      </c>
      <c r="G1451" s="266"/>
      <c r="H1451" s="269">
        <v>1.5</v>
      </c>
      <c r="I1451" s="270"/>
      <c r="J1451" s="266"/>
      <c r="K1451" s="266"/>
      <c r="L1451" s="271"/>
      <c r="M1451" s="272"/>
      <c r="N1451" s="273"/>
      <c r="O1451" s="273"/>
      <c r="P1451" s="273"/>
      <c r="Q1451" s="273"/>
      <c r="R1451" s="273"/>
      <c r="S1451" s="273"/>
      <c r="T1451" s="274"/>
      <c r="U1451" s="14"/>
      <c r="V1451" s="14"/>
      <c r="W1451" s="14"/>
      <c r="X1451" s="14"/>
      <c r="Y1451" s="14"/>
      <c r="Z1451" s="14"/>
      <c r="AA1451" s="14"/>
      <c r="AB1451" s="14"/>
      <c r="AC1451" s="14"/>
      <c r="AD1451" s="14"/>
      <c r="AE1451" s="14"/>
      <c r="AT1451" s="275" t="s">
        <v>169</v>
      </c>
      <c r="AU1451" s="275" t="s">
        <v>137</v>
      </c>
      <c r="AV1451" s="14" t="s">
        <v>137</v>
      </c>
      <c r="AW1451" s="14" t="s">
        <v>30</v>
      </c>
      <c r="AX1451" s="14" t="s">
        <v>75</v>
      </c>
      <c r="AY1451" s="275" t="s">
        <v>159</v>
      </c>
    </row>
    <row r="1452" s="13" customFormat="1">
      <c r="A1452" s="13"/>
      <c r="B1452" s="254"/>
      <c r="C1452" s="255"/>
      <c r="D1452" s="256" t="s">
        <v>169</v>
      </c>
      <c r="E1452" s="257" t="s">
        <v>1</v>
      </c>
      <c r="F1452" s="258" t="s">
        <v>201</v>
      </c>
      <c r="G1452" s="255"/>
      <c r="H1452" s="257" t="s">
        <v>1</v>
      </c>
      <c r="I1452" s="259"/>
      <c r="J1452" s="255"/>
      <c r="K1452" s="255"/>
      <c r="L1452" s="260"/>
      <c r="M1452" s="261"/>
      <c r="N1452" s="262"/>
      <c r="O1452" s="262"/>
      <c r="P1452" s="262"/>
      <c r="Q1452" s="262"/>
      <c r="R1452" s="262"/>
      <c r="S1452" s="262"/>
      <c r="T1452" s="263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64" t="s">
        <v>169</v>
      </c>
      <c r="AU1452" s="264" t="s">
        <v>137</v>
      </c>
      <c r="AV1452" s="13" t="s">
        <v>82</v>
      </c>
      <c r="AW1452" s="13" t="s">
        <v>30</v>
      </c>
      <c r="AX1452" s="13" t="s">
        <v>75</v>
      </c>
      <c r="AY1452" s="264" t="s">
        <v>159</v>
      </c>
    </row>
    <row r="1453" s="14" customFormat="1">
      <c r="A1453" s="14"/>
      <c r="B1453" s="265"/>
      <c r="C1453" s="266"/>
      <c r="D1453" s="256" t="s">
        <v>169</v>
      </c>
      <c r="E1453" s="267" t="s">
        <v>1</v>
      </c>
      <c r="F1453" s="268" t="s">
        <v>1643</v>
      </c>
      <c r="G1453" s="266"/>
      <c r="H1453" s="269">
        <v>1.5</v>
      </c>
      <c r="I1453" s="270"/>
      <c r="J1453" s="266"/>
      <c r="K1453" s="266"/>
      <c r="L1453" s="271"/>
      <c r="M1453" s="272"/>
      <c r="N1453" s="273"/>
      <c r="O1453" s="273"/>
      <c r="P1453" s="273"/>
      <c r="Q1453" s="273"/>
      <c r="R1453" s="273"/>
      <c r="S1453" s="273"/>
      <c r="T1453" s="274"/>
      <c r="U1453" s="14"/>
      <c r="V1453" s="14"/>
      <c r="W1453" s="14"/>
      <c r="X1453" s="14"/>
      <c r="Y1453" s="14"/>
      <c r="Z1453" s="14"/>
      <c r="AA1453" s="14"/>
      <c r="AB1453" s="14"/>
      <c r="AC1453" s="14"/>
      <c r="AD1453" s="14"/>
      <c r="AE1453" s="14"/>
      <c r="AT1453" s="275" t="s">
        <v>169</v>
      </c>
      <c r="AU1453" s="275" t="s">
        <v>137</v>
      </c>
      <c r="AV1453" s="14" t="s">
        <v>137</v>
      </c>
      <c r="AW1453" s="14" t="s">
        <v>30</v>
      </c>
      <c r="AX1453" s="14" t="s">
        <v>75</v>
      </c>
      <c r="AY1453" s="275" t="s">
        <v>159</v>
      </c>
    </row>
    <row r="1454" s="15" customFormat="1">
      <c r="A1454" s="15"/>
      <c r="B1454" s="276"/>
      <c r="C1454" s="277"/>
      <c r="D1454" s="256" t="s">
        <v>169</v>
      </c>
      <c r="E1454" s="278" t="s">
        <v>1</v>
      </c>
      <c r="F1454" s="279" t="s">
        <v>187</v>
      </c>
      <c r="G1454" s="277"/>
      <c r="H1454" s="280">
        <v>9.5</v>
      </c>
      <c r="I1454" s="281"/>
      <c r="J1454" s="277"/>
      <c r="K1454" s="277"/>
      <c r="L1454" s="282"/>
      <c r="M1454" s="283"/>
      <c r="N1454" s="284"/>
      <c r="O1454" s="284"/>
      <c r="P1454" s="284"/>
      <c r="Q1454" s="284"/>
      <c r="R1454" s="284"/>
      <c r="S1454" s="284"/>
      <c r="T1454" s="285"/>
      <c r="U1454" s="15"/>
      <c r="V1454" s="15"/>
      <c r="W1454" s="15"/>
      <c r="X1454" s="15"/>
      <c r="Y1454" s="15"/>
      <c r="Z1454" s="15"/>
      <c r="AA1454" s="15"/>
      <c r="AB1454" s="15"/>
      <c r="AC1454" s="15"/>
      <c r="AD1454" s="15"/>
      <c r="AE1454" s="15"/>
      <c r="AT1454" s="286" t="s">
        <v>169</v>
      </c>
      <c r="AU1454" s="286" t="s">
        <v>137</v>
      </c>
      <c r="AV1454" s="15" t="s">
        <v>167</v>
      </c>
      <c r="AW1454" s="15" t="s">
        <v>30</v>
      </c>
      <c r="AX1454" s="15" t="s">
        <v>82</v>
      </c>
      <c r="AY1454" s="286" t="s">
        <v>159</v>
      </c>
    </row>
    <row r="1455" s="2" customFormat="1" ht="21.75" customHeight="1">
      <c r="A1455" s="40"/>
      <c r="B1455" s="41"/>
      <c r="C1455" s="241" t="s">
        <v>1657</v>
      </c>
      <c r="D1455" s="241" t="s">
        <v>163</v>
      </c>
      <c r="E1455" s="242" t="s">
        <v>1658</v>
      </c>
      <c r="F1455" s="243" t="s">
        <v>1659</v>
      </c>
      <c r="G1455" s="244" t="s">
        <v>166</v>
      </c>
      <c r="H1455" s="245">
        <v>9.5</v>
      </c>
      <c r="I1455" s="246"/>
      <c r="J1455" s="247">
        <f>ROUND(I1455*H1455,2)</f>
        <v>0</v>
      </c>
      <c r="K1455" s="248"/>
      <c r="L1455" s="43"/>
      <c r="M1455" s="249" t="s">
        <v>1</v>
      </c>
      <c r="N1455" s="250" t="s">
        <v>41</v>
      </c>
      <c r="O1455" s="93"/>
      <c r="P1455" s="251">
        <f>O1455*H1455</f>
        <v>0</v>
      </c>
      <c r="Q1455" s="251">
        <v>3.0000000000000001E-05</v>
      </c>
      <c r="R1455" s="251">
        <f>Q1455*H1455</f>
        <v>0.00028499999999999999</v>
      </c>
      <c r="S1455" s="251">
        <v>0</v>
      </c>
      <c r="T1455" s="252">
        <f>S1455*H1455</f>
        <v>0</v>
      </c>
      <c r="U1455" s="40"/>
      <c r="V1455" s="40"/>
      <c r="W1455" s="40"/>
      <c r="X1455" s="40"/>
      <c r="Y1455" s="40"/>
      <c r="Z1455" s="40"/>
      <c r="AA1455" s="40"/>
      <c r="AB1455" s="40"/>
      <c r="AC1455" s="40"/>
      <c r="AD1455" s="40"/>
      <c r="AE1455" s="40"/>
      <c r="AR1455" s="253" t="s">
        <v>324</v>
      </c>
      <c r="AT1455" s="253" t="s">
        <v>163</v>
      </c>
      <c r="AU1455" s="253" t="s">
        <v>137</v>
      </c>
      <c r="AY1455" s="17" t="s">
        <v>159</v>
      </c>
      <c r="BE1455" s="141">
        <f>IF(N1455="základní",J1455,0)</f>
        <v>0</v>
      </c>
      <c r="BF1455" s="141">
        <f>IF(N1455="snížená",J1455,0)</f>
        <v>0</v>
      </c>
      <c r="BG1455" s="141">
        <f>IF(N1455="zákl. přenesená",J1455,0)</f>
        <v>0</v>
      </c>
      <c r="BH1455" s="141">
        <f>IF(N1455="sníž. přenesená",J1455,0)</f>
        <v>0</v>
      </c>
      <c r="BI1455" s="141">
        <f>IF(N1455="nulová",J1455,0)</f>
        <v>0</v>
      </c>
      <c r="BJ1455" s="17" t="s">
        <v>137</v>
      </c>
      <c r="BK1455" s="141">
        <f>ROUND(I1455*H1455,2)</f>
        <v>0</v>
      </c>
      <c r="BL1455" s="17" t="s">
        <v>324</v>
      </c>
      <c r="BM1455" s="253" t="s">
        <v>1660</v>
      </c>
    </row>
    <row r="1456" s="13" customFormat="1">
      <c r="A1456" s="13"/>
      <c r="B1456" s="254"/>
      <c r="C1456" s="255"/>
      <c r="D1456" s="256" t="s">
        <v>169</v>
      </c>
      <c r="E1456" s="257" t="s">
        <v>1</v>
      </c>
      <c r="F1456" s="258" t="s">
        <v>209</v>
      </c>
      <c r="G1456" s="255"/>
      <c r="H1456" s="257" t="s">
        <v>1</v>
      </c>
      <c r="I1456" s="259"/>
      <c r="J1456" s="255"/>
      <c r="K1456" s="255"/>
      <c r="L1456" s="260"/>
      <c r="M1456" s="261"/>
      <c r="N1456" s="262"/>
      <c r="O1456" s="262"/>
      <c r="P1456" s="262"/>
      <c r="Q1456" s="262"/>
      <c r="R1456" s="262"/>
      <c r="S1456" s="262"/>
      <c r="T1456" s="263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64" t="s">
        <v>169</v>
      </c>
      <c r="AU1456" s="264" t="s">
        <v>137</v>
      </c>
      <c r="AV1456" s="13" t="s">
        <v>82</v>
      </c>
      <c r="AW1456" s="13" t="s">
        <v>30</v>
      </c>
      <c r="AX1456" s="13" t="s">
        <v>75</v>
      </c>
      <c r="AY1456" s="264" t="s">
        <v>159</v>
      </c>
    </row>
    <row r="1457" s="14" customFormat="1">
      <c r="A1457" s="14"/>
      <c r="B1457" s="265"/>
      <c r="C1457" s="266"/>
      <c r="D1457" s="256" t="s">
        <v>169</v>
      </c>
      <c r="E1457" s="267" t="s">
        <v>1</v>
      </c>
      <c r="F1457" s="268" t="s">
        <v>1643</v>
      </c>
      <c r="G1457" s="266"/>
      <c r="H1457" s="269">
        <v>1.5</v>
      </c>
      <c r="I1457" s="270"/>
      <c r="J1457" s="266"/>
      <c r="K1457" s="266"/>
      <c r="L1457" s="271"/>
      <c r="M1457" s="272"/>
      <c r="N1457" s="273"/>
      <c r="O1457" s="273"/>
      <c r="P1457" s="273"/>
      <c r="Q1457" s="273"/>
      <c r="R1457" s="273"/>
      <c r="S1457" s="273"/>
      <c r="T1457" s="274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75" t="s">
        <v>169</v>
      </c>
      <c r="AU1457" s="275" t="s">
        <v>137</v>
      </c>
      <c r="AV1457" s="14" t="s">
        <v>137</v>
      </c>
      <c r="AW1457" s="14" t="s">
        <v>30</v>
      </c>
      <c r="AX1457" s="14" t="s">
        <v>75</v>
      </c>
      <c r="AY1457" s="275" t="s">
        <v>159</v>
      </c>
    </row>
    <row r="1458" s="13" customFormat="1">
      <c r="A1458" s="13"/>
      <c r="B1458" s="254"/>
      <c r="C1458" s="255"/>
      <c r="D1458" s="256" t="s">
        <v>169</v>
      </c>
      <c r="E1458" s="257" t="s">
        <v>1</v>
      </c>
      <c r="F1458" s="258" t="s">
        <v>1232</v>
      </c>
      <c r="G1458" s="255"/>
      <c r="H1458" s="257" t="s">
        <v>1</v>
      </c>
      <c r="I1458" s="259"/>
      <c r="J1458" s="255"/>
      <c r="K1458" s="255"/>
      <c r="L1458" s="260"/>
      <c r="M1458" s="261"/>
      <c r="N1458" s="262"/>
      <c r="O1458" s="262"/>
      <c r="P1458" s="262"/>
      <c r="Q1458" s="262"/>
      <c r="R1458" s="262"/>
      <c r="S1458" s="262"/>
      <c r="T1458" s="263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64" t="s">
        <v>169</v>
      </c>
      <c r="AU1458" s="264" t="s">
        <v>137</v>
      </c>
      <c r="AV1458" s="13" t="s">
        <v>82</v>
      </c>
      <c r="AW1458" s="13" t="s">
        <v>30</v>
      </c>
      <c r="AX1458" s="13" t="s">
        <v>75</v>
      </c>
      <c r="AY1458" s="264" t="s">
        <v>159</v>
      </c>
    </row>
    <row r="1459" s="14" customFormat="1">
      <c r="A1459" s="14"/>
      <c r="B1459" s="265"/>
      <c r="C1459" s="266"/>
      <c r="D1459" s="256" t="s">
        <v>169</v>
      </c>
      <c r="E1459" s="267" t="s">
        <v>1</v>
      </c>
      <c r="F1459" s="268" t="s">
        <v>1644</v>
      </c>
      <c r="G1459" s="266"/>
      <c r="H1459" s="269">
        <v>2</v>
      </c>
      <c r="I1459" s="270"/>
      <c r="J1459" s="266"/>
      <c r="K1459" s="266"/>
      <c r="L1459" s="271"/>
      <c r="M1459" s="272"/>
      <c r="N1459" s="273"/>
      <c r="O1459" s="273"/>
      <c r="P1459" s="273"/>
      <c r="Q1459" s="273"/>
      <c r="R1459" s="273"/>
      <c r="S1459" s="273"/>
      <c r="T1459" s="274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75" t="s">
        <v>169</v>
      </c>
      <c r="AU1459" s="275" t="s">
        <v>137</v>
      </c>
      <c r="AV1459" s="14" t="s">
        <v>137</v>
      </c>
      <c r="AW1459" s="14" t="s">
        <v>30</v>
      </c>
      <c r="AX1459" s="14" t="s">
        <v>75</v>
      </c>
      <c r="AY1459" s="275" t="s">
        <v>159</v>
      </c>
    </row>
    <row r="1460" s="13" customFormat="1">
      <c r="A1460" s="13"/>
      <c r="B1460" s="254"/>
      <c r="C1460" s="255"/>
      <c r="D1460" s="256" t="s">
        <v>169</v>
      </c>
      <c r="E1460" s="257" t="s">
        <v>1</v>
      </c>
      <c r="F1460" s="258" t="s">
        <v>207</v>
      </c>
      <c r="G1460" s="255"/>
      <c r="H1460" s="257" t="s">
        <v>1</v>
      </c>
      <c r="I1460" s="259"/>
      <c r="J1460" s="255"/>
      <c r="K1460" s="255"/>
      <c r="L1460" s="260"/>
      <c r="M1460" s="261"/>
      <c r="N1460" s="262"/>
      <c r="O1460" s="262"/>
      <c r="P1460" s="262"/>
      <c r="Q1460" s="262"/>
      <c r="R1460" s="262"/>
      <c r="S1460" s="262"/>
      <c r="T1460" s="263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64" t="s">
        <v>169</v>
      </c>
      <c r="AU1460" s="264" t="s">
        <v>137</v>
      </c>
      <c r="AV1460" s="13" t="s">
        <v>82</v>
      </c>
      <c r="AW1460" s="13" t="s">
        <v>30</v>
      </c>
      <c r="AX1460" s="13" t="s">
        <v>75</v>
      </c>
      <c r="AY1460" s="264" t="s">
        <v>159</v>
      </c>
    </row>
    <row r="1461" s="14" customFormat="1">
      <c r="A1461" s="14"/>
      <c r="B1461" s="265"/>
      <c r="C1461" s="266"/>
      <c r="D1461" s="256" t="s">
        <v>169</v>
      </c>
      <c r="E1461" s="267" t="s">
        <v>1</v>
      </c>
      <c r="F1461" s="268" t="s">
        <v>1643</v>
      </c>
      <c r="G1461" s="266"/>
      <c r="H1461" s="269">
        <v>1.5</v>
      </c>
      <c r="I1461" s="270"/>
      <c r="J1461" s="266"/>
      <c r="K1461" s="266"/>
      <c r="L1461" s="271"/>
      <c r="M1461" s="272"/>
      <c r="N1461" s="273"/>
      <c r="O1461" s="273"/>
      <c r="P1461" s="273"/>
      <c r="Q1461" s="273"/>
      <c r="R1461" s="273"/>
      <c r="S1461" s="273"/>
      <c r="T1461" s="274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75" t="s">
        <v>169</v>
      </c>
      <c r="AU1461" s="275" t="s">
        <v>137</v>
      </c>
      <c r="AV1461" s="14" t="s">
        <v>137</v>
      </c>
      <c r="AW1461" s="14" t="s">
        <v>30</v>
      </c>
      <c r="AX1461" s="14" t="s">
        <v>75</v>
      </c>
      <c r="AY1461" s="275" t="s">
        <v>159</v>
      </c>
    </row>
    <row r="1462" s="13" customFormat="1">
      <c r="A1462" s="13"/>
      <c r="B1462" s="254"/>
      <c r="C1462" s="255"/>
      <c r="D1462" s="256" t="s">
        <v>169</v>
      </c>
      <c r="E1462" s="257" t="s">
        <v>1</v>
      </c>
      <c r="F1462" s="258" t="s">
        <v>205</v>
      </c>
      <c r="G1462" s="255"/>
      <c r="H1462" s="257" t="s">
        <v>1</v>
      </c>
      <c r="I1462" s="259"/>
      <c r="J1462" s="255"/>
      <c r="K1462" s="255"/>
      <c r="L1462" s="260"/>
      <c r="M1462" s="261"/>
      <c r="N1462" s="262"/>
      <c r="O1462" s="262"/>
      <c r="P1462" s="262"/>
      <c r="Q1462" s="262"/>
      <c r="R1462" s="262"/>
      <c r="S1462" s="262"/>
      <c r="T1462" s="263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64" t="s">
        <v>169</v>
      </c>
      <c r="AU1462" s="264" t="s">
        <v>137</v>
      </c>
      <c r="AV1462" s="13" t="s">
        <v>82</v>
      </c>
      <c r="AW1462" s="13" t="s">
        <v>30</v>
      </c>
      <c r="AX1462" s="13" t="s">
        <v>75</v>
      </c>
      <c r="AY1462" s="264" t="s">
        <v>159</v>
      </c>
    </row>
    <row r="1463" s="14" customFormat="1">
      <c r="A1463" s="14"/>
      <c r="B1463" s="265"/>
      <c r="C1463" s="266"/>
      <c r="D1463" s="256" t="s">
        <v>169</v>
      </c>
      <c r="E1463" s="267" t="s">
        <v>1</v>
      </c>
      <c r="F1463" s="268" t="s">
        <v>1643</v>
      </c>
      <c r="G1463" s="266"/>
      <c r="H1463" s="269">
        <v>1.5</v>
      </c>
      <c r="I1463" s="270"/>
      <c r="J1463" s="266"/>
      <c r="K1463" s="266"/>
      <c r="L1463" s="271"/>
      <c r="M1463" s="272"/>
      <c r="N1463" s="273"/>
      <c r="O1463" s="273"/>
      <c r="P1463" s="273"/>
      <c r="Q1463" s="273"/>
      <c r="R1463" s="273"/>
      <c r="S1463" s="273"/>
      <c r="T1463" s="274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75" t="s">
        <v>169</v>
      </c>
      <c r="AU1463" s="275" t="s">
        <v>137</v>
      </c>
      <c r="AV1463" s="14" t="s">
        <v>137</v>
      </c>
      <c r="AW1463" s="14" t="s">
        <v>30</v>
      </c>
      <c r="AX1463" s="14" t="s">
        <v>75</v>
      </c>
      <c r="AY1463" s="275" t="s">
        <v>159</v>
      </c>
    </row>
    <row r="1464" s="13" customFormat="1">
      <c r="A1464" s="13"/>
      <c r="B1464" s="254"/>
      <c r="C1464" s="255"/>
      <c r="D1464" s="256" t="s">
        <v>169</v>
      </c>
      <c r="E1464" s="257" t="s">
        <v>1</v>
      </c>
      <c r="F1464" s="258" t="s">
        <v>203</v>
      </c>
      <c r="G1464" s="255"/>
      <c r="H1464" s="257" t="s">
        <v>1</v>
      </c>
      <c r="I1464" s="259"/>
      <c r="J1464" s="255"/>
      <c r="K1464" s="255"/>
      <c r="L1464" s="260"/>
      <c r="M1464" s="261"/>
      <c r="N1464" s="262"/>
      <c r="O1464" s="262"/>
      <c r="P1464" s="262"/>
      <c r="Q1464" s="262"/>
      <c r="R1464" s="262"/>
      <c r="S1464" s="262"/>
      <c r="T1464" s="263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T1464" s="264" t="s">
        <v>169</v>
      </c>
      <c r="AU1464" s="264" t="s">
        <v>137</v>
      </c>
      <c r="AV1464" s="13" t="s">
        <v>82</v>
      </c>
      <c r="AW1464" s="13" t="s">
        <v>30</v>
      </c>
      <c r="AX1464" s="13" t="s">
        <v>75</v>
      </c>
      <c r="AY1464" s="264" t="s">
        <v>159</v>
      </c>
    </row>
    <row r="1465" s="14" customFormat="1">
      <c r="A1465" s="14"/>
      <c r="B1465" s="265"/>
      <c r="C1465" s="266"/>
      <c r="D1465" s="256" t="s">
        <v>169</v>
      </c>
      <c r="E1465" s="267" t="s">
        <v>1</v>
      </c>
      <c r="F1465" s="268" t="s">
        <v>1643</v>
      </c>
      <c r="G1465" s="266"/>
      <c r="H1465" s="269">
        <v>1.5</v>
      </c>
      <c r="I1465" s="270"/>
      <c r="J1465" s="266"/>
      <c r="K1465" s="266"/>
      <c r="L1465" s="271"/>
      <c r="M1465" s="272"/>
      <c r="N1465" s="273"/>
      <c r="O1465" s="273"/>
      <c r="P1465" s="273"/>
      <c r="Q1465" s="273"/>
      <c r="R1465" s="273"/>
      <c r="S1465" s="273"/>
      <c r="T1465" s="274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75" t="s">
        <v>169</v>
      </c>
      <c r="AU1465" s="275" t="s">
        <v>137</v>
      </c>
      <c r="AV1465" s="14" t="s">
        <v>137</v>
      </c>
      <c r="AW1465" s="14" t="s">
        <v>30</v>
      </c>
      <c r="AX1465" s="14" t="s">
        <v>75</v>
      </c>
      <c r="AY1465" s="275" t="s">
        <v>159</v>
      </c>
    </row>
    <row r="1466" s="13" customFormat="1">
      <c r="A1466" s="13"/>
      <c r="B1466" s="254"/>
      <c r="C1466" s="255"/>
      <c r="D1466" s="256" t="s">
        <v>169</v>
      </c>
      <c r="E1466" s="257" t="s">
        <v>1</v>
      </c>
      <c r="F1466" s="258" t="s">
        <v>201</v>
      </c>
      <c r="G1466" s="255"/>
      <c r="H1466" s="257" t="s">
        <v>1</v>
      </c>
      <c r="I1466" s="259"/>
      <c r="J1466" s="255"/>
      <c r="K1466" s="255"/>
      <c r="L1466" s="260"/>
      <c r="M1466" s="261"/>
      <c r="N1466" s="262"/>
      <c r="O1466" s="262"/>
      <c r="P1466" s="262"/>
      <c r="Q1466" s="262"/>
      <c r="R1466" s="262"/>
      <c r="S1466" s="262"/>
      <c r="T1466" s="263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264" t="s">
        <v>169</v>
      </c>
      <c r="AU1466" s="264" t="s">
        <v>137</v>
      </c>
      <c r="AV1466" s="13" t="s">
        <v>82</v>
      </c>
      <c r="AW1466" s="13" t="s">
        <v>30</v>
      </c>
      <c r="AX1466" s="13" t="s">
        <v>75</v>
      </c>
      <c r="AY1466" s="264" t="s">
        <v>159</v>
      </c>
    </row>
    <row r="1467" s="14" customFormat="1">
      <c r="A1467" s="14"/>
      <c r="B1467" s="265"/>
      <c r="C1467" s="266"/>
      <c r="D1467" s="256" t="s">
        <v>169</v>
      </c>
      <c r="E1467" s="267" t="s">
        <v>1</v>
      </c>
      <c r="F1467" s="268" t="s">
        <v>1643</v>
      </c>
      <c r="G1467" s="266"/>
      <c r="H1467" s="269">
        <v>1.5</v>
      </c>
      <c r="I1467" s="270"/>
      <c r="J1467" s="266"/>
      <c r="K1467" s="266"/>
      <c r="L1467" s="271"/>
      <c r="M1467" s="272"/>
      <c r="N1467" s="273"/>
      <c r="O1467" s="273"/>
      <c r="P1467" s="273"/>
      <c r="Q1467" s="273"/>
      <c r="R1467" s="273"/>
      <c r="S1467" s="273"/>
      <c r="T1467" s="274"/>
      <c r="U1467" s="14"/>
      <c r="V1467" s="14"/>
      <c r="W1467" s="14"/>
      <c r="X1467" s="14"/>
      <c r="Y1467" s="14"/>
      <c r="Z1467" s="14"/>
      <c r="AA1467" s="14"/>
      <c r="AB1467" s="14"/>
      <c r="AC1467" s="14"/>
      <c r="AD1467" s="14"/>
      <c r="AE1467" s="14"/>
      <c r="AT1467" s="275" t="s">
        <v>169</v>
      </c>
      <c r="AU1467" s="275" t="s">
        <v>137</v>
      </c>
      <c r="AV1467" s="14" t="s">
        <v>137</v>
      </c>
      <c r="AW1467" s="14" t="s">
        <v>30</v>
      </c>
      <c r="AX1467" s="14" t="s">
        <v>75</v>
      </c>
      <c r="AY1467" s="275" t="s">
        <v>159</v>
      </c>
    </row>
    <row r="1468" s="15" customFormat="1">
      <c r="A1468" s="15"/>
      <c r="B1468" s="276"/>
      <c r="C1468" s="277"/>
      <c r="D1468" s="256" t="s">
        <v>169</v>
      </c>
      <c r="E1468" s="278" t="s">
        <v>1</v>
      </c>
      <c r="F1468" s="279" t="s">
        <v>187</v>
      </c>
      <c r="G1468" s="277"/>
      <c r="H1468" s="280">
        <v>9.5</v>
      </c>
      <c r="I1468" s="281"/>
      <c r="J1468" s="277"/>
      <c r="K1468" s="277"/>
      <c r="L1468" s="282"/>
      <c r="M1468" s="283"/>
      <c r="N1468" s="284"/>
      <c r="O1468" s="284"/>
      <c r="P1468" s="284"/>
      <c r="Q1468" s="284"/>
      <c r="R1468" s="284"/>
      <c r="S1468" s="284"/>
      <c r="T1468" s="285"/>
      <c r="U1468" s="15"/>
      <c r="V1468" s="15"/>
      <c r="W1468" s="15"/>
      <c r="X1468" s="15"/>
      <c r="Y1468" s="15"/>
      <c r="Z1468" s="15"/>
      <c r="AA1468" s="15"/>
      <c r="AB1468" s="15"/>
      <c r="AC1468" s="15"/>
      <c r="AD1468" s="15"/>
      <c r="AE1468" s="15"/>
      <c r="AT1468" s="286" t="s">
        <v>169</v>
      </c>
      <c r="AU1468" s="286" t="s">
        <v>137</v>
      </c>
      <c r="AV1468" s="15" t="s">
        <v>167</v>
      </c>
      <c r="AW1468" s="15" t="s">
        <v>30</v>
      </c>
      <c r="AX1468" s="15" t="s">
        <v>82</v>
      </c>
      <c r="AY1468" s="286" t="s">
        <v>159</v>
      </c>
    </row>
    <row r="1469" s="2" customFormat="1" ht="33" customHeight="1">
      <c r="A1469" s="40"/>
      <c r="B1469" s="41"/>
      <c r="C1469" s="241" t="s">
        <v>1661</v>
      </c>
      <c r="D1469" s="241" t="s">
        <v>163</v>
      </c>
      <c r="E1469" s="242" t="s">
        <v>1662</v>
      </c>
      <c r="F1469" s="243" t="s">
        <v>1663</v>
      </c>
      <c r="G1469" s="244" t="s">
        <v>166</v>
      </c>
      <c r="H1469" s="245">
        <v>11.279999999999999</v>
      </c>
      <c r="I1469" s="246"/>
      <c r="J1469" s="247">
        <f>ROUND(I1469*H1469,2)</f>
        <v>0</v>
      </c>
      <c r="K1469" s="248"/>
      <c r="L1469" s="43"/>
      <c r="M1469" s="249" t="s">
        <v>1</v>
      </c>
      <c r="N1469" s="250" t="s">
        <v>41</v>
      </c>
      <c r="O1469" s="93"/>
      <c r="P1469" s="251">
        <f>O1469*H1469</f>
        <v>0</v>
      </c>
      <c r="Q1469" s="251">
        <v>9.0000000000000006E-05</v>
      </c>
      <c r="R1469" s="251">
        <f>Q1469*H1469</f>
        <v>0.0010152</v>
      </c>
      <c r="S1469" s="251">
        <v>0</v>
      </c>
      <c r="T1469" s="252">
        <f>S1469*H1469</f>
        <v>0</v>
      </c>
      <c r="U1469" s="40"/>
      <c r="V1469" s="40"/>
      <c r="W1469" s="40"/>
      <c r="X1469" s="40"/>
      <c r="Y1469" s="40"/>
      <c r="Z1469" s="40"/>
      <c r="AA1469" s="40"/>
      <c r="AB1469" s="40"/>
      <c r="AC1469" s="40"/>
      <c r="AD1469" s="40"/>
      <c r="AE1469" s="40"/>
      <c r="AR1469" s="253" t="s">
        <v>324</v>
      </c>
      <c r="AT1469" s="253" t="s">
        <v>163</v>
      </c>
      <c r="AU1469" s="253" t="s">
        <v>137</v>
      </c>
      <c r="AY1469" s="17" t="s">
        <v>159</v>
      </c>
      <c r="BE1469" s="141">
        <f>IF(N1469="základní",J1469,0)</f>
        <v>0</v>
      </c>
      <c r="BF1469" s="141">
        <f>IF(N1469="snížená",J1469,0)</f>
        <v>0</v>
      </c>
      <c r="BG1469" s="141">
        <f>IF(N1469="zákl. přenesená",J1469,0)</f>
        <v>0</v>
      </c>
      <c r="BH1469" s="141">
        <f>IF(N1469="sníž. přenesená",J1469,0)</f>
        <v>0</v>
      </c>
      <c r="BI1469" s="141">
        <f>IF(N1469="nulová",J1469,0)</f>
        <v>0</v>
      </c>
      <c r="BJ1469" s="17" t="s">
        <v>137</v>
      </c>
      <c r="BK1469" s="141">
        <f>ROUND(I1469*H1469,2)</f>
        <v>0</v>
      </c>
      <c r="BL1469" s="17" t="s">
        <v>324</v>
      </c>
      <c r="BM1469" s="253" t="s">
        <v>1664</v>
      </c>
    </row>
    <row r="1470" s="13" customFormat="1">
      <c r="A1470" s="13"/>
      <c r="B1470" s="254"/>
      <c r="C1470" s="255"/>
      <c r="D1470" s="256" t="s">
        <v>169</v>
      </c>
      <c r="E1470" s="257" t="s">
        <v>1</v>
      </c>
      <c r="F1470" s="258" t="s">
        <v>209</v>
      </c>
      <c r="G1470" s="255"/>
      <c r="H1470" s="257" t="s">
        <v>1</v>
      </c>
      <c r="I1470" s="259"/>
      <c r="J1470" s="255"/>
      <c r="K1470" s="255"/>
      <c r="L1470" s="260"/>
      <c r="M1470" s="261"/>
      <c r="N1470" s="262"/>
      <c r="O1470" s="262"/>
      <c r="P1470" s="262"/>
      <c r="Q1470" s="262"/>
      <c r="R1470" s="262"/>
      <c r="S1470" s="262"/>
      <c r="T1470" s="263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64" t="s">
        <v>169</v>
      </c>
      <c r="AU1470" s="264" t="s">
        <v>137</v>
      </c>
      <c r="AV1470" s="13" t="s">
        <v>82</v>
      </c>
      <c r="AW1470" s="13" t="s">
        <v>30</v>
      </c>
      <c r="AX1470" s="13" t="s">
        <v>75</v>
      </c>
      <c r="AY1470" s="264" t="s">
        <v>159</v>
      </c>
    </row>
    <row r="1471" s="14" customFormat="1">
      <c r="A1471" s="14"/>
      <c r="B1471" s="265"/>
      <c r="C1471" s="266"/>
      <c r="D1471" s="256" t="s">
        <v>169</v>
      </c>
      <c r="E1471" s="267" t="s">
        <v>1</v>
      </c>
      <c r="F1471" s="268" t="s">
        <v>827</v>
      </c>
      <c r="G1471" s="266"/>
      <c r="H1471" s="269">
        <v>4.3200000000000003</v>
      </c>
      <c r="I1471" s="270"/>
      <c r="J1471" s="266"/>
      <c r="K1471" s="266"/>
      <c r="L1471" s="271"/>
      <c r="M1471" s="272"/>
      <c r="N1471" s="273"/>
      <c r="O1471" s="273"/>
      <c r="P1471" s="273"/>
      <c r="Q1471" s="273"/>
      <c r="R1471" s="273"/>
      <c r="S1471" s="273"/>
      <c r="T1471" s="274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75" t="s">
        <v>169</v>
      </c>
      <c r="AU1471" s="275" t="s">
        <v>137</v>
      </c>
      <c r="AV1471" s="14" t="s">
        <v>137</v>
      </c>
      <c r="AW1471" s="14" t="s">
        <v>30</v>
      </c>
      <c r="AX1471" s="14" t="s">
        <v>75</v>
      </c>
      <c r="AY1471" s="275" t="s">
        <v>159</v>
      </c>
    </row>
    <row r="1472" s="13" customFormat="1">
      <c r="A1472" s="13"/>
      <c r="B1472" s="254"/>
      <c r="C1472" s="255"/>
      <c r="D1472" s="256" t="s">
        <v>169</v>
      </c>
      <c r="E1472" s="257" t="s">
        <v>1</v>
      </c>
      <c r="F1472" s="258" t="s">
        <v>830</v>
      </c>
      <c r="G1472" s="255"/>
      <c r="H1472" s="257" t="s">
        <v>1</v>
      </c>
      <c r="I1472" s="259"/>
      <c r="J1472" s="255"/>
      <c r="K1472" s="255"/>
      <c r="L1472" s="260"/>
      <c r="M1472" s="261"/>
      <c r="N1472" s="262"/>
      <c r="O1472" s="262"/>
      <c r="P1472" s="262"/>
      <c r="Q1472" s="262"/>
      <c r="R1472" s="262"/>
      <c r="S1472" s="262"/>
      <c r="T1472" s="263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64" t="s">
        <v>169</v>
      </c>
      <c r="AU1472" s="264" t="s">
        <v>137</v>
      </c>
      <c r="AV1472" s="13" t="s">
        <v>82</v>
      </c>
      <c r="AW1472" s="13" t="s">
        <v>30</v>
      </c>
      <c r="AX1472" s="13" t="s">
        <v>75</v>
      </c>
      <c r="AY1472" s="264" t="s">
        <v>159</v>
      </c>
    </row>
    <row r="1473" s="14" customFormat="1">
      <c r="A1473" s="14"/>
      <c r="B1473" s="265"/>
      <c r="C1473" s="266"/>
      <c r="D1473" s="256" t="s">
        <v>169</v>
      </c>
      <c r="E1473" s="267" t="s">
        <v>1</v>
      </c>
      <c r="F1473" s="268" t="s">
        <v>831</v>
      </c>
      <c r="G1473" s="266"/>
      <c r="H1473" s="269">
        <v>2.3999999999999999</v>
      </c>
      <c r="I1473" s="270"/>
      <c r="J1473" s="266"/>
      <c r="K1473" s="266"/>
      <c r="L1473" s="271"/>
      <c r="M1473" s="272"/>
      <c r="N1473" s="273"/>
      <c r="O1473" s="273"/>
      <c r="P1473" s="273"/>
      <c r="Q1473" s="273"/>
      <c r="R1473" s="273"/>
      <c r="S1473" s="273"/>
      <c r="T1473" s="274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75" t="s">
        <v>169</v>
      </c>
      <c r="AU1473" s="275" t="s">
        <v>137</v>
      </c>
      <c r="AV1473" s="14" t="s">
        <v>137</v>
      </c>
      <c r="AW1473" s="14" t="s">
        <v>30</v>
      </c>
      <c r="AX1473" s="14" t="s">
        <v>75</v>
      </c>
      <c r="AY1473" s="275" t="s">
        <v>159</v>
      </c>
    </row>
    <row r="1474" s="13" customFormat="1">
      <c r="A1474" s="13"/>
      <c r="B1474" s="254"/>
      <c r="C1474" s="255"/>
      <c r="D1474" s="256" t="s">
        <v>169</v>
      </c>
      <c r="E1474" s="257" t="s">
        <v>1</v>
      </c>
      <c r="F1474" s="258" t="s">
        <v>207</v>
      </c>
      <c r="G1474" s="255"/>
      <c r="H1474" s="257" t="s">
        <v>1</v>
      </c>
      <c r="I1474" s="259"/>
      <c r="J1474" s="255"/>
      <c r="K1474" s="255"/>
      <c r="L1474" s="260"/>
      <c r="M1474" s="261"/>
      <c r="N1474" s="262"/>
      <c r="O1474" s="262"/>
      <c r="P1474" s="262"/>
      <c r="Q1474" s="262"/>
      <c r="R1474" s="262"/>
      <c r="S1474" s="262"/>
      <c r="T1474" s="263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64" t="s">
        <v>169</v>
      </c>
      <c r="AU1474" s="264" t="s">
        <v>137</v>
      </c>
      <c r="AV1474" s="13" t="s">
        <v>82</v>
      </c>
      <c r="AW1474" s="13" t="s">
        <v>30</v>
      </c>
      <c r="AX1474" s="13" t="s">
        <v>75</v>
      </c>
      <c r="AY1474" s="264" t="s">
        <v>159</v>
      </c>
    </row>
    <row r="1475" s="14" customFormat="1">
      <c r="A1475" s="14"/>
      <c r="B1475" s="265"/>
      <c r="C1475" s="266"/>
      <c r="D1475" s="256" t="s">
        <v>169</v>
      </c>
      <c r="E1475" s="267" t="s">
        <v>1</v>
      </c>
      <c r="F1475" s="268" t="s">
        <v>829</v>
      </c>
      <c r="G1475" s="266"/>
      <c r="H1475" s="269">
        <v>4.5599999999999996</v>
      </c>
      <c r="I1475" s="270"/>
      <c r="J1475" s="266"/>
      <c r="K1475" s="266"/>
      <c r="L1475" s="271"/>
      <c r="M1475" s="272"/>
      <c r="N1475" s="273"/>
      <c r="O1475" s="273"/>
      <c r="P1475" s="273"/>
      <c r="Q1475" s="273"/>
      <c r="R1475" s="273"/>
      <c r="S1475" s="273"/>
      <c r="T1475" s="274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75" t="s">
        <v>169</v>
      </c>
      <c r="AU1475" s="275" t="s">
        <v>137</v>
      </c>
      <c r="AV1475" s="14" t="s">
        <v>137</v>
      </c>
      <c r="AW1475" s="14" t="s">
        <v>30</v>
      </c>
      <c r="AX1475" s="14" t="s">
        <v>75</v>
      </c>
      <c r="AY1475" s="275" t="s">
        <v>159</v>
      </c>
    </row>
    <row r="1476" s="15" customFormat="1">
      <c r="A1476" s="15"/>
      <c r="B1476" s="276"/>
      <c r="C1476" s="277"/>
      <c r="D1476" s="256" t="s">
        <v>169</v>
      </c>
      <c r="E1476" s="278" t="s">
        <v>1</v>
      </c>
      <c r="F1476" s="279" t="s">
        <v>187</v>
      </c>
      <c r="G1476" s="277"/>
      <c r="H1476" s="280">
        <v>11.279999999999999</v>
      </c>
      <c r="I1476" s="281"/>
      <c r="J1476" s="277"/>
      <c r="K1476" s="277"/>
      <c r="L1476" s="282"/>
      <c r="M1476" s="283"/>
      <c r="N1476" s="284"/>
      <c r="O1476" s="284"/>
      <c r="P1476" s="284"/>
      <c r="Q1476" s="284"/>
      <c r="R1476" s="284"/>
      <c r="S1476" s="284"/>
      <c r="T1476" s="285"/>
      <c r="U1476" s="15"/>
      <c r="V1476" s="15"/>
      <c r="W1476" s="15"/>
      <c r="X1476" s="15"/>
      <c r="Y1476" s="15"/>
      <c r="Z1476" s="15"/>
      <c r="AA1476" s="15"/>
      <c r="AB1476" s="15"/>
      <c r="AC1476" s="15"/>
      <c r="AD1476" s="15"/>
      <c r="AE1476" s="15"/>
      <c r="AT1476" s="286" t="s">
        <v>169</v>
      </c>
      <c r="AU1476" s="286" t="s">
        <v>137</v>
      </c>
      <c r="AV1476" s="15" t="s">
        <v>167</v>
      </c>
      <c r="AW1476" s="15" t="s">
        <v>30</v>
      </c>
      <c r="AX1476" s="15" t="s">
        <v>82</v>
      </c>
      <c r="AY1476" s="286" t="s">
        <v>159</v>
      </c>
    </row>
    <row r="1477" s="2" customFormat="1" ht="21.75" customHeight="1">
      <c r="A1477" s="40"/>
      <c r="B1477" s="41"/>
      <c r="C1477" s="241" t="s">
        <v>1665</v>
      </c>
      <c r="D1477" s="241" t="s">
        <v>163</v>
      </c>
      <c r="E1477" s="242" t="s">
        <v>1666</v>
      </c>
      <c r="F1477" s="243" t="s">
        <v>1667</v>
      </c>
      <c r="G1477" s="244" t="s">
        <v>166</v>
      </c>
      <c r="H1477" s="245">
        <v>11.279999999999999</v>
      </c>
      <c r="I1477" s="246"/>
      <c r="J1477" s="247">
        <f>ROUND(I1477*H1477,2)</f>
        <v>0</v>
      </c>
      <c r="K1477" s="248"/>
      <c r="L1477" s="43"/>
      <c r="M1477" s="249" t="s">
        <v>1</v>
      </c>
      <c r="N1477" s="250" t="s">
        <v>41</v>
      </c>
      <c r="O1477" s="93"/>
      <c r="P1477" s="251">
        <f>O1477*H1477</f>
        <v>0</v>
      </c>
      <c r="Q1477" s="251">
        <v>0.00017000000000000001</v>
      </c>
      <c r="R1477" s="251">
        <f>Q1477*H1477</f>
        <v>0.0019176</v>
      </c>
      <c r="S1477" s="251">
        <v>0</v>
      </c>
      <c r="T1477" s="252">
        <f>S1477*H1477</f>
        <v>0</v>
      </c>
      <c r="U1477" s="40"/>
      <c r="V1477" s="40"/>
      <c r="W1477" s="40"/>
      <c r="X1477" s="40"/>
      <c r="Y1477" s="40"/>
      <c r="Z1477" s="40"/>
      <c r="AA1477" s="40"/>
      <c r="AB1477" s="40"/>
      <c r="AC1477" s="40"/>
      <c r="AD1477" s="40"/>
      <c r="AE1477" s="40"/>
      <c r="AR1477" s="253" t="s">
        <v>324</v>
      </c>
      <c r="AT1477" s="253" t="s">
        <v>163</v>
      </c>
      <c r="AU1477" s="253" t="s">
        <v>137</v>
      </c>
      <c r="AY1477" s="17" t="s">
        <v>159</v>
      </c>
      <c r="BE1477" s="141">
        <f>IF(N1477="základní",J1477,0)</f>
        <v>0</v>
      </c>
      <c r="BF1477" s="141">
        <f>IF(N1477="snížená",J1477,0)</f>
        <v>0</v>
      </c>
      <c r="BG1477" s="141">
        <f>IF(N1477="zákl. přenesená",J1477,0)</f>
        <v>0</v>
      </c>
      <c r="BH1477" s="141">
        <f>IF(N1477="sníž. přenesená",J1477,0)</f>
        <v>0</v>
      </c>
      <c r="BI1477" s="141">
        <f>IF(N1477="nulová",J1477,0)</f>
        <v>0</v>
      </c>
      <c r="BJ1477" s="17" t="s">
        <v>137</v>
      </c>
      <c r="BK1477" s="141">
        <f>ROUND(I1477*H1477,2)</f>
        <v>0</v>
      </c>
      <c r="BL1477" s="17" t="s">
        <v>324</v>
      </c>
      <c r="BM1477" s="253" t="s">
        <v>1668</v>
      </c>
    </row>
    <row r="1478" s="13" customFormat="1">
      <c r="A1478" s="13"/>
      <c r="B1478" s="254"/>
      <c r="C1478" s="255"/>
      <c r="D1478" s="256" t="s">
        <v>169</v>
      </c>
      <c r="E1478" s="257" t="s">
        <v>1</v>
      </c>
      <c r="F1478" s="258" t="s">
        <v>209</v>
      </c>
      <c r="G1478" s="255"/>
      <c r="H1478" s="257" t="s">
        <v>1</v>
      </c>
      <c r="I1478" s="259"/>
      <c r="J1478" s="255"/>
      <c r="K1478" s="255"/>
      <c r="L1478" s="260"/>
      <c r="M1478" s="261"/>
      <c r="N1478" s="262"/>
      <c r="O1478" s="262"/>
      <c r="P1478" s="262"/>
      <c r="Q1478" s="262"/>
      <c r="R1478" s="262"/>
      <c r="S1478" s="262"/>
      <c r="T1478" s="263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64" t="s">
        <v>169</v>
      </c>
      <c r="AU1478" s="264" t="s">
        <v>137</v>
      </c>
      <c r="AV1478" s="13" t="s">
        <v>82</v>
      </c>
      <c r="AW1478" s="13" t="s">
        <v>30</v>
      </c>
      <c r="AX1478" s="13" t="s">
        <v>75</v>
      </c>
      <c r="AY1478" s="264" t="s">
        <v>159</v>
      </c>
    </row>
    <row r="1479" s="14" customFormat="1">
      <c r="A1479" s="14"/>
      <c r="B1479" s="265"/>
      <c r="C1479" s="266"/>
      <c r="D1479" s="256" t="s">
        <v>169</v>
      </c>
      <c r="E1479" s="267" t="s">
        <v>1</v>
      </c>
      <c r="F1479" s="268" t="s">
        <v>827</v>
      </c>
      <c r="G1479" s="266"/>
      <c r="H1479" s="269">
        <v>4.3200000000000003</v>
      </c>
      <c r="I1479" s="270"/>
      <c r="J1479" s="266"/>
      <c r="K1479" s="266"/>
      <c r="L1479" s="271"/>
      <c r="M1479" s="272"/>
      <c r="N1479" s="273"/>
      <c r="O1479" s="273"/>
      <c r="P1479" s="273"/>
      <c r="Q1479" s="273"/>
      <c r="R1479" s="273"/>
      <c r="S1479" s="273"/>
      <c r="T1479" s="274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275" t="s">
        <v>169</v>
      </c>
      <c r="AU1479" s="275" t="s">
        <v>137</v>
      </c>
      <c r="AV1479" s="14" t="s">
        <v>137</v>
      </c>
      <c r="AW1479" s="14" t="s">
        <v>30</v>
      </c>
      <c r="AX1479" s="14" t="s">
        <v>75</v>
      </c>
      <c r="AY1479" s="275" t="s">
        <v>159</v>
      </c>
    </row>
    <row r="1480" s="13" customFormat="1">
      <c r="A1480" s="13"/>
      <c r="B1480" s="254"/>
      <c r="C1480" s="255"/>
      <c r="D1480" s="256" t="s">
        <v>169</v>
      </c>
      <c r="E1480" s="257" t="s">
        <v>1</v>
      </c>
      <c r="F1480" s="258" t="s">
        <v>830</v>
      </c>
      <c r="G1480" s="255"/>
      <c r="H1480" s="257" t="s">
        <v>1</v>
      </c>
      <c r="I1480" s="259"/>
      <c r="J1480" s="255"/>
      <c r="K1480" s="255"/>
      <c r="L1480" s="260"/>
      <c r="M1480" s="261"/>
      <c r="N1480" s="262"/>
      <c r="O1480" s="262"/>
      <c r="P1480" s="262"/>
      <c r="Q1480" s="262"/>
      <c r="R1480" s="262"/>
      <c r="S1480" s="262"/>
      <c r="T1480" s="263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64" t="s">
        <v>169</v>
      </c>
      <c r="AU1480" s="264" t="s">
        <v>137</v>
      </c>
      <c r="AV1480" s="13" t="s">
        <v>82</v>
      </c>
      <c r="AW1480" s="13" t="s">
        <v>30</v>
      </c>
      <c r="AX1480" s="13" t="s">
        <v>75</v>
      </c>
      <c r="AY1480" s="264" t="s">
        <v>159</v>
      </c>
    </row>
    <row r="1481" s="14" customFormat="1">
      <c r="A1481" s="14"/>
      <c r="B1481" s="265"/>
      <c r="C1481" s="266"/>
      <c r="D1481" s="256" t="s">
        <v>169</v>
      </c>
      <c r="E1481" s="267" t="s">
        <v>1</v>
      </c>
      <c r="F1481" s="268" t="s">
        <v>831</v>
      </c>
      <c r="G1481" s="266"/>
      <c r="H1481" s="269">
        <v>2.3999999999999999</v>
      </c>
      <c r="I1481" s="270"/>
      <c r="J1481" s="266"/>
      <c r="K1481" s="266"/>
      <c r="L1481" s="271"/>
      <c r="M1481" s="272"/>
      <c r="N1481" s="273"/>
      <c r="O1481" s="273"/>
      <c r="P1481" s="273"/>
      <c r="Q1481" s="273"/>
      <c r="R1481" s="273"/>
      <c r="S1481" s="273"/>
      <c r="T1481" s="274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75" t="s">
        <v>169</v>
      </c>
      <c r="AU1481" s="275" t="s">
        <v>137</v>
      </c>
      <c r="AV1481" s="14" t="s">
        <v>137</v>
      </c>
      <c r="AW1481" s="14" t="s">
        <v>30</v>
      </c>
      <c r="AX1481" s="14" t="s">
        <v>75</v>
      </c>
      <c r="AY1481" s="275" t="s">
        <v>159</v>
      </c>
    </row>
    <row r="1482" s="13" customFormat="1">
      <c r="A1482" s="13"/>
      <c r="B1482" s="254"/>
      <c r="C1482" s="255"/>
      <c r="D1482" s="256" t="s">
        <v>169</v>
      </c>
      <c r="E1482" s="257" t="s">
        <v>1</v>
      </c>
      <c r="F1482" s="258" t="s">
        <v>207</v>
      </c>
      <c r="G1482" s="255"/>
      <c r="H1482" s="257" t="s">
        <v>1</v>
      </c>
      <c r="I1482" s="259"/>
      <c r="J1482" s="255"/>
      <c r="K1482" s="255"/>
      <c r="L1482" s="260"/>
      <c r="M1482" s="261"/>
      <c r="N1482" s="262"/>
      <c r="O1482" s="262"/>
      <c r="P1482" s="262"/>
      <c r="Q1482" s="262"/>
      <c r="R1482" s="262"/>
      <c r="S1482" s="262"/>
      <c r="T1482" s="263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264" t="s">
        <v>169</v>
      </c>
      <c r="AU1482" s="264" t="s">
        <v>137</v>
      </c>
      <c r="AV1482" s="13" t="s">
        <v>82</v>
      </c>
      <c r="AW1482" s="13" t="s">
        <v>30</v>
      </c>
      <c r="AX1482" s="13" t="s">
        <v>75</v>
      </c>
      <c r="AY1482" s="264" t="s">
        <v>159</v>
      </c>
    </row>
    <row r="1483" s="14" customFormat="1">
      <c r="A1483" s="14"/>
      <c r="B1483" s="265"/>
      <c r="C1483" s="266"/>
      <c r="D1483" s="256" t="s">
        <v>169</v>
      </c>
      <c r="E1483" s="267" t="s">
        <v>1</v>
      </c>
      <c r="F1483" s="268" t="s">
        <v>829</v>
      </c>
      <c r="G1483" s="266"/>
      <c r="H1483" s="269">
        <v>4.5599999999999996</v>
      </c>
      <c r="I1483" s="270"/>
      <c r="J1483" s="266"/>
      <c r="K1483" s="266"/>
      <c r="L1483" s="271"/>
      <c r="M1483" s="272"/>
      <c r="N1483" s="273"/>
      <c r="O1483" s="273"/>
      <c r="P1483" s="273"/>
      <c r="Q1483" s="273"/>
      <c r="R1483" s="273"/>
      <c r="S1483" s="273"/>
      <c r="T1483" s="274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75" t="s">
        <v>169</v>
      </c>
      <c r="AU1483" s="275" t="s">
        <v>137</v>
      </c>
      <c r="AV1483" s="14" t="s">
        <v>137</v>
      </c>
      <c r="AW1483" s="14" t="s">
        <v>30</v>
      </c>
      <c r="AX1483" s="14" t="s">
        <v>75</v>
      </c>
      <c r="AY1483" s="275" t="s">
        <v>159</v>
      </c>
    </row>
    <row r="1484" s="15" customFormat="1">
      <c r="A1484" s="15"/>
      <c r="B1484" s="276"/>
      <c r="C1484" s="277"/>
      <c r="D1484" s="256" t="s">
        <v>169</v>
      </c>
      <c r="E1484" s="278" t="s">
        <v>1</v>
      </c>
      <c r="F1484" s="279" t="s">
        <v>187</v>
      </c>
      <c r="G1484" s="277"/>
      <c r="H1484" s="280">
        <v>11.279999999999999</v>
      </c>
      <c r="I1484" s="281"/>
      <c r="J1484" s="277"/>
      <c r="K1484" s="277"/>
      <c r="L1484" s="282"/>
      <c r="M1484" s="283"/>
      <c r="N1484" s="284"/>
      <c r="O1484" s="284"/>
      <c r="P1484" s="284"/>
      <c r="Q1484" s="284"/>
      <c r="R1484" s="284"/>
      <c r="S1484" s="284"/>
      <c r="T1484" s="285"/>
      <c r="U1484" s="15"/>
      <c r="V1484" s="15"/>
      <c r="W1484" s="15"/>
      <c r="X1484" s="15"/>
      <c r="Y1484" s="15"/>
      <c r="Z1484" s="15"/>
      <c r="AA1484" s="15"/>
      <c r="AB1484" s="15"/>
      <c r="AC1484" s="15"/>
      <c r="AD1484" s="15"/>
      <c r="AE1484" s="15"/>
      <c r="AT1484" s="286" t="s">
        <v>169</v>
      </c>
      <c r="AU1484" s="286" t="s">
        <v>137</v>
      </c>
      <c r="AV1484" s="15" t="s">
        <v>167</v>
      </c>
      <c r="AW1484" s="15" t="s">
        <v>30</v>
      </c>
      <c r="AX1484" s="15" t="s">
        <v>82</v>
      </c>
      <c r="AY1484" s="286" t="s">
        <v>159</v>
      </c>
    </row>
    <row r="1485" s="2" customFormat="1" ht="21.75" customHeight="1">
      <c r="A1485" s="40"/>
      <c r="B1485" s="41"/>
      <c r="C1485" s="241" t="s">
        <v>1669</v>
      </c>
      <c r="D1485" s="241" t="s">
        <v>163</v>
      </c>
      <c r="E1485" s="242" t="s">
        <v>1670</v>
      </c>
      <c r="F1485" s="243" t="s">
        <v>1671</v>
      </c>
      <c r="G1485" s="244" t="s">
        <v>181</v>
      </c>
      <c r="H1485" s="245">
        <v>10</v>
      </c>
      <c r="I1485" s="246"/>
      <c r="J1485" s="247">
        <f>ROUND(I1485*H1485,2)</f>
        <v>0</v>
      </c>
      <c r="K1485" s="248"/>
      <c r="L1485" s="43"/>
      <c r="M1485" s="249" t="s">
        <v>1</v>
      </c>
      <c r="N1485" s="250" t="s">
        <v>41</v>
      </c>
      <c r="O1485" s="93"/>
      <c r="P1485" s="251">
        <f>O1485*H1485</f>
        <v>0</v>
      </c>
      <c r="Q1485" s="251">
        <v>2.0000000000000002E-05</v>
      </c>
      <c r="R1485" s="251">
        <f>Q1485*H1485</f>
        <v>0.00020000000000000001</v>
      </c>
      <c r="S1485" s="251">
        <v>0</v>
      </c>
      <c r="T1485" s="252">
        <f>S1485*H1485</f>
        <v>0</v>
      </c>
      <c r="U1485" s="40"/>
      <c r="V1485" s="40"/>
      <c r="W1485" s="40"/>
      <c r="X1485" s="40"/>
      <c r="Y1485" s="40"/>
      <c r="Z1485" s="40"/>
      <c r="AA1485" s="40"/>
      <c r="AB1485" s="40"/>
      <c r="AC1485" s="40"/>
      <c r="AD1485" s="40"/>
      <c r="AE1485" s="40"/>
      <c r="AR1485" s="253" t="s">
        <v>324</v>
      </c>
      <c r="AT1485" s="253" t="s">
        <v>163</v>
      </c>
      <c r="AU1485" s="253" t="s">
        <v>137</v>
      </c>
      <c r="AY1485" s="17" t="s">
        <v>159</v>
      </c>
      <c r="BE1485" s="141">
        <f>IF(N1485="základní",J1485,0)</f>
        <v>0</v>
      </c>
      <c r="BF1485" s="141">
        <f>IF(N1485="snížená",J1485,0)</f>
        <v>0</v>
      </c>
      <c r="BG1485" s="141">
        <f>IF(N1485="zákl. přenesená",J1485,0)</f>
        <v>0</v>
      </c>
      <c r="BH1485" s="141">
        <f>IF(N1485="sníž. přenesená",J1485,0)</f>
        <v>0</v>
      </c>
      <c r="BI1485" s="141">
        <f>IF(N1485="nulová",J1485,0)</f>
        <v>0</v>
      </c>
      <c r="BJ1485" s="17" t="s">
        <v>137</v>
      </c>
      <c r="BK1485" s="141">
        <f>ROUND(I1485*H1485,2)</f>
        <v>0</v>
      </c>
      <c r="BL1485" s="17" t="s">
        <v>324</v>
      </c>
      <c r="BM1485" s="253" t="s">
        <v>1672</v>
      </c>
    </row>
    <row r="1486" s="14" customFormat="1">
      <c r="A1486" s="14"/>
      <c r="B1486" s="265"/>
      <c r="C1486" s="266"/>
      <c r="D1486" s="256" t="s">
        <v>169</v>
      </c>
      <c r="E1486" s="267" t="s">
        <v>1</v>
      </c>
      <c r="F1486" s="268" t="s">
        <v>285</v>
      </c>
      <c r="G1486" s="266"/>
      <c r="H1486" s="269">
        <v>10</v>
      </c>
      <c r="I1486" s="270"/>
      <c r="J1486" s="266"/>
      <c r="K1486" s="266"/>
      <c r="L1486" s="271"/>
      <c r="M1486" s="272"/>
      <c r="N1486" s="273"/>
      <c r="O1486" s="273"/>
      <c r="P1486" s="273"/>
      <c r="Q1486" s="273"/>
      <c r="R1486" s="273"/>
      <c r="S1486" s="273"/>
      <c r="T1486" s="274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75" t="s">
        <v>169</v>
      </c>
      <c r="AU1486" s="275" t="s">
        <v>137</v>
      </c>
      <c r="AV1486" s="14" t="s">
        <v>137</v>
      </c>
      <c r="AW1486" s="14" t="s">
        <v>30</v>
      </c>
      <c r="AX1486" s="14" t="s">
        <v>82</v>
      </c>
      <c r="AY1486" s="275" t="s">
        <v>159</v>
      </c>
    </row>
    <row r="1487" s="2" customFormat="1" ht="21.75" customHeight="1">
      <c r="A1487" s="40"/>
      <c r="B1487" s="41"/>
      <c r="C1487" s="241" t="s">
        <v>1673</v>
      </c>
      <c r="D1487" s="241" t="s">
        <v>163</v>
      </c>
      <c r="E1487" s="242" t="s">
        <v>1674</v>
      </c>
      <c r="F1487" s="243" t="s">
        <v>1675</v>
      </c>
      <c r="G1487" s="244" t="s">
        <v>181</v>
      </c>
      <c r="H1487" s="245">
        <v>10</v>
      </c>
      <c r="I1487" s="246"/>
      <c r="J1487" s="247">
        <f>ROUND(I1487*H1487,2)</f>
        <v>0</v>
      </c>
      <c r="K1487" s="248"/>
      <c r="L1487" s="43"/>
      <c r="M1487" s="249" t="s">
        <v>1</v>
      </c>
      <c r="N1487" s="250" t="s">
        <v>41</v>
      </c>
      <c r="O1487" s="93"/>
      <c r="P1487" s="251">
        <f>O1487*H1487</f>
        <v>0</v>
      </c>
      <c r="Q1487" s="251">
        <v>6.0000000000000002E-05</v>
      </c>
      <c r="R1487" s="251">
        <f>Q1487*H1487</f>
        <v>0.00060000000000000006</v>
      </c>
      <c r="S1487" s="251">
        <v>0</v>
      </c>
      <c r="T1487" s="252">
        <f>S1487*H1487</f>
        <v>0</v>
      </c>
      <c r="U1487" s="40"/>
      <c r="V1487" s="40"/>
      <c r="W1487" s="40"/>
      <c r="X1487" s="40"/>
      <c r="Y1487" s="40"/>
      <c r="Z1487" s="40"/>
      <c r="AA1487" s="40"/>
      <c r="AB1487" s="40"/>
      <c r="AC1487" s="40"/>
      <c r="AD1487" s="40"/>
      <c r="AE1487" s="40"/>
      <c r="AR1487" s="253" t="s">
        <v>324</v>
      </c>
      <c r="AT1487" s="253" t="s">
        <v>163</v>
      </c>
      <c r="AU1487" s="253" t="s">
        <v>137</v>
      </c>
      <c r="AY1487" s="17" t="s">
        <v>159</v>
      </c>
      <c r="BE1487" s="141">
        <f>IF(N1487="základní",J1487,0)</f>
        <v>0</v>
      </c>
      <c r="BF1487" s="141">
        <f>IF(N1487="snížená",J1487,0)</f>
        <v>0</v>
      </c>
      <c r="BG1487" s="141">
        <f>IF(N1487="zákl. přenesená",J1487,0)</f>
        <v>0</v>
      </c>
      <c r="BH1487" s="141">
        <f>IF(N1487="sníž. přenesená",J1487,0)</f>
        <v>0</v>
      </c>
      <c r="BI1487" s="141">
        <f>IF(N1487="nulová",J1487,0)</f>
        <v>0</v>
      </c>
      <c r="BJ1487" s="17" t="s">
        <v>137</v>
      </c>
      <c r="BK1487" s="141">
        <f>ROUND(I1487*H1487,2)</f>
        <v>0</v>
      </c>
      <c r="BL1487" s="17" t="s">
        <v>324</v>
      </c>
      <c r="BM1487" s="253" t="s">
        <v>1676</v>
      </c>
    </row>
    <row r="1488" s="14" customFormat="1">
      <c r="A1488" s="14"/>
      <c r="B1488" s="265"/>
      <c r="C1488" s="266"/>
      <c r="D1488" s="256" t="s">
        <v>169</v>
      </c>
      <c r="E1488" s="267" t="s">
        <v>1</v>
      </c>
      <c r="F1488" s="268" t="s">
        <v>285</v>
      </c>
      <c r="G1488" s="266"/>
      <c r="H1488" s="269">
        <v>10</v>
      </c>
      <c r="I1488" s="270"/>
      <c r="J1488" s="266"/>
      <c r="K1488" s="266"/>
      <c r="L1488" s="271"/>
      <c r="M1488" s="272"/>
      <c r="N1488" s="273"/>
      <c r="O1488" s="273"/>
      <c r="P1488" s="273"/>
      <c r="Q1488" s="273"/>
      <c r="R1488" s="273"/>
      <c r="S1488" s="273"/>
      <c r="T1488" s="274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75" t="s">
        <v>169</v>
      </c>
      <c r="AU1488" s="275" t="s">
        <v>137</v>
      </c>
      <c r="AV1488" s="14" t="s">
        <v>137</v>
      </c>
      <c r="AW1488" s="14" t="s">
        <v>30</v>
      </c>
      <c r="AX1488" s="14" t="s">
        <v>82</v>
      </c>
      <c r="AY1488" s="275" t="s">
        <v>159</v>
      </c>
    </row>
    <row r="1489" s="2" customFormat="1" ht="21.75" customHeight="1">
      <c r="A1489" s="40"/>
      <c r="B1489" s="41"/>
      <c r="C1489" s="241" t="s">
        <v>1677</v>
      </c>
      <c r="D1489" s="241" t="s">
        <v>163</v>
      </c>
      <c r="E1489" s="242" t="s">
        <v>1678</v>
      </c>
      <c r="F1489" s="243" t="s">
        <v>1679</v>
      </c>
      <c r="G1489" s="244" t="s">
        <v>166</v>
      </c>
      <c r="H1489" s="245">
        <v>11.279999999999999</v>
      </c>
      <c r="I1489" s="246"/>
      <c r="J1489" s="247">
        <f>ROUND(I1489*H1489,2)</f>
        <v>0</v>
      </c>
      <c r="K1489" s="248"/>
      <c r="L1489" s="43"/>
      <c r="M1489" s="249" t="s">
        <v>1</v>
      </c>
      <c r="N1489" s="250" t="s">
        <v>41</v>
      </c>
      <c r="O1489" s="93"/>
      <c r="P1489" s="251">
        <f>O1489*H1489</f>
        <v>0</v>
      </c>
      <c r="Q1489" s="251">
        <v>0.00042999999999999999</v>
      </c>
      <c r="R1489" s="251">
        <f>Q1489*H1489</f>
        <v>0.0048503999999999995</v>
      </c>
      <c r="S1489" s="251">
        <v>0</v>
      </c>
      <c r="T1489" s="252">
        <f>S1489*H1489</f>
        <v>0</v>
      </c>
      <c r="U1489" s="40"/>
      <c r="V1489" s="40"/>
      <c r="W1489" s="40"/>
      <c r="X1489" s="40"/>
      <c r="Y1489" s="40"/>
      <c r="Z1489" s="40"/>
      <c r="AA1489" s="40"/>
      <c r="AB1489" s="40"/>
      <c r="AC1489" s="40"/>
      <c r="AD1489" s="40"/>
      <c r="AE1489" s="40"/>
      <c r="AR1489" s="253" t="s">
        <v>324</v>
      </c>
      <c r="AT1489" s="253" t="s">
        <v>163</v>
      </c>
      <c r="AU1489" s="253" t="s">
        <v>137</v>
      </c>
      <c r="AY1489" s="17" t="s">
        <v>159</v>
      </c>
      <c r="BE1489" s="141">
        <f>IF(N1489="základní",J1489,0)</f>
        <v>0</v>
      </c>
      <c r="BF1489" s="141">
        <f>IF(N1489="snížená",J1489,0)</f>
        <v>0</v>
      </c>
      <c r="BG1489" s="141">
        <f>IF(N1489="zákl. přenesená",J1489,0)</f>
        <v>0</v>
      </c>
      <c r="BH1489" s="141">
        <f>IF(N1489="sníž. přenesená",J1489,0)</f>
        <v>0</v>
      </c>
      <c r="BI1489" s="141">
        <f>IF(N1489="nulová",J1489,0)</f>
        <v>0</v>
      </c>
      <c r="BJ1489" s="17" t="s">
        <v>137</v>
      </c>
      <c r="BK1489" s="141">
        <f>ROUND(I1489*H1489,2)</f>
        <v>0</v>
      </c>
      <c r="BL1489" s="17" t="s">
        <v>324</v>
      </c>
      <c r="BM1489" s="253" t="s">
        <v>1680</v>
      </c>
    </row>
    <row r="1490" s="13" customFormat="1">
      <c r="A1490" s="13"/>
      <c r="B1490" s="254"/>
      <c r="C1490" s="255"/>
      <c r="D1490" s="256" t="s">
        <v>169</v>
      </c>
      <c r="E1490" s="257" t="s">
        <v>1</v>
      </c>
      <c r="F1490" s="258" t="s">
        <v>209</v>
      </c>
      <c r="G1490" s="255"/>
      <c r="H1490" s="257" t="s">
        <v>1</v>
      </c>
      <c r="I1490" s="259"/>
      <c r="J1490" s="255"/>
      <c r="K1490" s="255"/>
      <c r="L1490" s="260"/>
      <c r="M1490" s="261"/>
      <c r="N1490" s="262"/>
      <c r="O1490" s="262"/>
      <c r="P1490" s="262"/>
      <c r="Q1490" s="262"/>
      <c r="R1490" s="262"/>
      <c r="S1490" s="262"/>
      <c r="T1490" s="263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64" t="s">
        <v>169</v>
      </c>
      <c r="AU1490" s="264" t="s">
        <v>137</v>
      </c>
      <c r="AV1490" s="13" t="s">
        <v>82</v>
      </c>
      <c r="AW1490" s="13" t="s">
        <v>30</v>
      </c>
      <c r="AX1490" s="13" t="s">
        <v>75</v>
      </c>
      <c r="AY1490" s="264" t="s">
        <v>159</v>
      </c>
    </row>
    <row r="1491" s="14" customFormat="1">
      <c r="A1491" s="14"/>
      <c r="B1491" s="265"/>
      <c r="C1491" s="266"/>
      <c r="D1491" s="256" t="s">
        <v>169</v>
      </c>
      <c r="E1491" s="267" t="s">
        <v>1</v>
      </c>
      <c r="F1491" s="268" t="s">
        <v>827</v>
      </c>
      <c r="G1491" s="266"/>
      <c r="H1491" s="269">
        <v>4.3200000000000003</v>
      </c>
      <c r="I1491" s="270"/>
      <c r="J1491" s="266"/>
      <c r="K1491" s="266"/>
      <c r="L1491" s="271"/>
      <c r="M1491" s="272"/>
      <c r="N1491" s="273"/>
      <c r="O1491" s="273"/>
      <c r="P1491" s="273"/>
      <c r="Q1491" s="273"/>
      <c r="R1491" s="273"/>
      <c r="S1491" s="273"/>
      <c r="T1491" s="274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75" t="s">
        <v>169</v>
      </c>
      <c r="AU1491" s="275" t="s">
        <v>137</v>
      </c>
      <c r="AV1491" s="14" t="s">
        <v>137</v>
      </c>
      <c r="AW1491" s="14" t="s">
        <v>30</v>
      </c>
      <c r="AX1491" s="14" t="s">
        <v>75</v>
      </c>
      <c r="AY1491" s="275" t="s">
        <v>159</v>
      </c>
    </row>
    <row r="1492" s="13" customFormat="1">
      <c r="A1492" s="13"/>
      <c r="B1492" s="254"/>
      <c r="C1492" s="255"/>
      <c r="D1492" s="256" t="s">
        <v>169</v>
      </c>
      <c r="E1492" s="257" t="s">
        <v>1</v>
      </c>
      <c r="F1492" s="258" t="s">
        <v>830</v>
      </c>
      <c r="G1492" s="255"/>
      <c r="H1492" s="257" t="s">
        <v>1</v>
      </c>
      <c r="I1492" s="259"/>
      <c r="J1492" s="255"/>
      <c r="K1492" s="255"/>
      <c r="L1492" s="260"/>
      <c r="M1492" s="261"/>
      <c r="N1492" s="262"/>
      <c r="O1492" s="262"/>
      <c r="P1492" s="262"/>
      <c r="Q1492" s="262"/>
      <c r="R1492" s="262"/>
      <c r="S1492" s="262"/>
      <c r="T1492" s="263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64" t="s">
        <v>169</v>
      </c>
      <c r="AU1492" s="264" t="s">
        <v>137</v>
      </c>
      <c r="AV1492" s="13" t="s">
        <v>82</v>
      </c>
      <c r="AW1492" s="13" t="s">
        <v>30</v>
      </c>
      <c r="AX1492" s="13" t="s">
        <v>75</v>
      </c>
      <c r="AY1492" s="264" t="s">
        <v>159</v>
      </c>
    </row>
    <row r="1493" s="14" customFormat="1">
      <c r="A1493" s="14"/>
      <c r="B1493" s="265"/>
      <c r="C1493" s="266"/>
      <c r="D1493" s="256" t="s">
        <v>169</v>
      </c>
      <c r="E1493" s="267" t="s">
        <v>1</v>
      </c>
      <c r="F1493" s="268" t="s">
        <v>831</v>
      </c>
      <c r="G1493" s="266"/>
      <c r="H1493" s="269">
        <v>2.3999999999999999</v>
      </c>
      <c r="I1493" s="270"/>
      <c r="J1493" s="266"/>
      <c r="K1493" s="266"/>
      <c r="L1493" s="271"/>
      <c r="M1493" s="272"/>
      <c r="N1493" s="273"/>
      <c r="O1493" s="273"/>
      <c r="P1493" s="273"/>
      <c r="Q1493" s="273"/>
      <c r="R1493" s="273"/>
      <c r="S1493" s="273"/>
      <c r="T1493" s="274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75" t="s">
        <v>169</v>
      </c>
      <c r="AU1493" s="275" t="s">
        <v>137</v>
      </c>
      <c r="AV1493" s="14" t="s">
        <v>137</v>
      </c>
      <c r="AW1493" s="14" t="s">
        <v>30</v>
      </c>
      <c r="AX1493" s="14" t="s">
        <v>75</v>
      </c>
      <c r="AY1493" s="275" t="s">
        <v>159</v>
      </c>
    </row>
    <row r="1494" s="13" customFormat="1">
      <c r="A1494" s="13"/>
      <c r="B1494" s="254"/>
      <c r="C1494" s="255"/>
      <c r="D1494" s="256" t="s">
        <v>169</v>
      </c>
      <c r="E1494" s="257" t="s">
        <v>1</v>
      </c>
      <c r="F1494" s="258" t="s">
        <v>207</v>
      </c>
      <c r="G1494" s="255"/>
      <c r="H1494" s="257" t="s">
        <v>1</v>
      </c>
      <c r="I1494" s="259"/>
      <c r="J1494" s="255"/>
      <c r="K1494" s="255"/>
      <c r="L1494" s="260"/>
      <c r="M1494" s="261"/>
      <c r="N1494" s="262"/>
      <c r="O1494" s="262"/>
      <c r="P1494" s="262"/>
      <c r="Q1494" s="262"/>
      <c r="R1494" s="262"/>
      <c r="S1494" s="262"/>
      <c r="T1494" s="263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64" t="s">
        <v>169</v>
      </c>
      <c r="AU1494" s="264" t="s">
        <v>137</v>
      </c>
      <c r="AV1494" s="13" t="s">
        <v>82</v>
      </c>
      <c r="AW1494" s="13" t="s">
        <v>30</v>
      </c>
      <c r="AX1494" s="13" t="s">
        <v>75</v>
      </c>
      <c r="AY1494" s="264" t="s">
        <v>159</v>
      </c>
    </row>
    <row r="1495" s="14" customFormat="1">
      <c r="A1495" s="14"/>
      <c r="B1495" s="265"/>
      <c r="C1495" s="266"/>
      <c r="D1495" s="256" t="s">
        <v>169</v>
      </c>
      <c r="E1495" s="267" t="s">
        <v>1</v>
      </c>
      <c r="F1495" s="268" t="s">
        <v>829</v>
      </c>
      <c r="G1495" s="266"/>
      <c r="H1495" s="269">
        <v>4.5599999999999996</v>
      </c>
      <c r="I1495" s="270"/>
      <c r="J1495" s="266"/>
      <c r="K1495" s="266"/>
      <c r="L1495" s="271"/>
      <c r="M1495" s="272"/>
      <c r="N1495" s="273"/>
      <c r="O1495" s="273"/>
      <c r="P1495" s="273"/>
      <c r="Q1495" s="273"/>
      <c r="R1495" s="273"/>
      <c r="S1495" s="273"/>
      <c r="T1495" s="274"/>
      <c r="U1495" s="14"/>
      <c r="V1495" s="14"/>
      <c r="W1495" s="14"/>
      <c r="X1495" s="14"/>
      <c r="Y1495" s="14"/>
      <c r="Z1495" s="14"/>
      <c r="AA1495" s="14"/>
      <c r="AB1495" s="14"/>
      <c r="AC1495" s="14"/>
      <c r="AD1495" s="14"/>
      <c r="AE1495" s="14"/>
      <c r="AT1495" s="275" t="s">
        <v>169</v>
      </c>
      <c r="AU1495" s="275" t="s">
        <v>137</v>
      </c>
      <c r="AV1495" s="14" t="s">
        <v>137</v>
      </c>
      <c r="AW1495" s="14" t="s">
        <v>30</v>
      </c>
      <c r="AX1495" s="14" t="s">
        <v>75</v>
      </c>
      <c r="AY1495" s="275" t="s">
        <v>159</v>
      </c>
    </row>
    <row r="1496" s="15" customFormat="1">
      <c r="A1496" s="15"/>
      <c r="B1496" s="276"/>
      <c r="C1496" s="277"/>
      <c r="D1496" s="256" t="s">
        <v>169</v>
      </c>
      <c r="E1496" s="278" t="s">
        <v>1</v>
      </c>
      <c r="F1496" s="279" t="s">
        <v>187</v>
      </c>
      <c r="G1496" s="277"/>
      <c r="H1496" s="280">
        <v>11.279999999999999</v>
      </c>
      <c r="I1496" s="281"/>
      <c r="J1496" s="277"/>
      <c r="K1496" s="277"/>
      <c r="L1496" s="282"/>
      <c r="M1496" s="283"/>
      <c r="N1496" s="284"/>
      <c r="O1496" s="284"/>
      <c r="P1496" s="284"/>
      <c r="Q1496" s="284"/>
      <c r="R1496" s="284"/>
      <c r="S1496" s="284"/>
      <c r="T1496" s="285"/>
      <c r="U1496" s="15"/>
      <c r="V1496" s="15"/>
      <c r="W1496" s="15"/>
      <c r="X1496" s="15"/>
      <c r="Y1496" s="15"/>
      <c r="Z1496" s="15"/>
      <c r="AA1496" s="15"/>
      <c r="AB1496" s="15"/>
      <c r="AC1496" s="15"/>
      <c r="AD1496" s="15"/>
      <c r="AE1496" s="15"/>
      <c r="AT1496" s="286" t="s">
        <v>169</v>
      </c>
      <c r="AU1496" s="286" t="s">
        <v>137</v>
      </c>
      <c r="AV1496" s="15" t="s">
        <v>167</v>
      </c>
      <c r="AW1496" s="15" t="s">
        <v>30</v>
      </c>
      <c r="AX1496" s="15" t="s">
        <v>82</v>
      </c>
      <c r="AY1496" s="286" t="s">
        <v>159</v>
      </c>
    </row>
    <row r="1497" s="2" customFormat="1" ht="21.75" customHeight="1">
      <c r="A1497" s="40"/>
      <c r="B1497" s="41"/>
      <c r="C1497" s="241" t="s">
        <v>1681</v>
      </c>
      <c r="D1497" s="241" t="s">
        <v>163</v>
      </c>
      <c r="E1497" s="242" t="s">
        <v>1682</v>
      </c>
      <c r="F1497" s="243" t="s">
        <v>1683</v>
      </c>
      <c r="G1497" s="244" t="s">
        <v>181</v>
      </c>
      <c r="H1497" s="245">
        <v>10</v>
      </c>
      <c r="I1497" s="246"/>
      <c r="J1497" s="247">
        <f>ROUND(I1497*H1497,2)</f>
        <v>0</v>
      </c>
      <c r="K1497" s="248"/>
      <c r="L1497" s="43"/>
      <c r="M1497" s="249" t="s">
        <v>1</v>
      </c>
      <c r="N1497" s="250" t="s">
        <v>41</v>
      </c>
      <c r="O1497" s="93"/>
      <c r="P1497" s="251">
        <f>O1497*H1497</f>
        <v>0</v>
      </c>
      <c r="Q1497" s="251">
        <v>2.0000000000000002E-05</v>
      </c>
      <c r="R1497" s="251">
        <f>Q1497*H1497</f>
        <v>0.00020000000000000001</v>
      </c>
      <c r="S1497" s="251">
        <v>0</v>
      </c>
      <c r="T1497" s="252">
        <f>S1497*H1497</f>
        <v>0</v>
      </c>
      <c r="U1497" s="40"/>
      <c r="V1497" s="40"/>
      <c r="W1497" s="40"/>
      <c r="X1497" s="40"/>
      <c r="Y1497" s="40"/>
      <c r="Z1497" s="40"/>
      <c r="AA1497" s="40"/>
      <c r="AB1497" s="40"/>
      <c r="AC1497" s="40"/>
      <c r="AD1497" s="40"/>
      <c r="AE1497" s="40"/>
      <c r="AR1497" s="253" t="s">
        <v>324</v>
      </c>
      <c r="AT1497" s="253" t="s">
        <v>163</v>
      </c>
      <c r="AU1497" s="253" t="s">
        <v>137</v>
      </c>
      <c r="AY1497" s="17" t="s">
        <v>159</v>
      </c>
      <c r="BE1497" s="141">
        <f>IF(N1497="základní",J1497,0)</f>
        <v>0</v>
      </c>
      <c r="BF1497" s="141">
        <f>IF(N1497="snížená",J1497,0)</f>
        <v>0</v>
      </c>
      <c r="BG1497" s="141">
        <f>IF(N1497="zákl. přenesená",J1497,0)</f>
        <v>0</v>
      </c>
      <c r="BH1497" s="141">
        <f>IF(N1497="sníž. přenesená",J1497,0)</f>
        <v>0</v>
      </c>
      <c r="BI1497" s="141">
        <f>IF(N1497="nulová",J1497,0)</f>
        <v>0</v>
      </c>
      <c r="BJ1497" s="17" t="s">
        <v>137</v>
      </c>
      <c r="BK1497" s="141">
        <f>ROUND(I1497*H1497,2)</f>
        <v>0</v>
      </c>
      <c r="BL1497" s="17" t="s">
        <v>324</v>
      </c>
      <c r="BM1497" s="253" t="s">
        <v>1684</v>
      </c>
    </row>
    <row r="1498" s="14" customFormat="1">
      <c r="A1498" s="14"/>
      <c r="B1498" s="265"/>
      <c r="C1498" s="266"/>
      <c r="D1498" s="256" t="s">
        <v>169</v>
      </c>
      <c r="E1498" s="267" t="s">
        <v>1</v>
      </c>
      <c r="F1498" s="268" t="s">
        <v>285</v>
      </c>
      <c r="G1498" s="266"/>
      <c r="H1498" s="269">
        <v>10</v>
      </c>
      <c r="I1498" s="270"/>
      <c r="J1498" s="266"/>
      <c r="K1498" s="266"/>
      <c r="L1498" s="271"/>
      <c r="M1498" s="272"/>
      <c r="N1498" s="273"/>
      <c r="O1498" s="273"/>
      <c r="P1498" s="273"/>
      <c r="Q1498" s="273"/>
      <c r="R1498" s="273"/>
      <c r="S1498" s="273"/>
      <c r="T1498" s="274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75" t="s">
        <v>169</v>
      </c>
      <c r="AU1498" s="275" t="s">
        <v>137</v>
      </c>
      <c r="AV1498" s="14" t="s">
        <v>137</v>
      </c>
      <c r="AW1498" s="14" t="s">
        <v>30</v>
      </c>
      <c r="AX1498" s="14" t="s">
        <v>82</v>
      </c>
      <c r="AY1498" s="275" t="s">
        <v>159</v>
      </c>
    </row>
    <row r="1499" s="2" customFormat="1" ht="21.75" customHeight="1">
      <c r="A1499" s="40"/>
      <c r="B1499" s="41"/>
      <c r="C1499" s="241" t="s">
        <v>1685</v>
      </c>
      <c r="D1499" s="241" t="s">
        <v>163</v>
      </c>
      <c r="E1499" s="242" t="s">
        <v>1686</v>
      </c>
      <c r="F1499" s="243" t="s">
        <v>1687</v>
      </c>
      <c r="G1499" s="244" t="s">
        <v>166</v>
      </c>
      <c r="H1499" s="245">
        <v>11.279999999999999</v>
      </c>
      <c r="I1499" s="246"/>
      <c r="J1499" s="247">
        <f>ROUND(I1499*H1499,2)</f>
        <v>0</v>
      </c>
      <c r="K1499" s="248"/>
      <c r="L1499" s="43"/>
      <c r="M1499" s="249" t="s">
        <v>1</v>
      </c>
      <c r="N1499" s="250" t="s">
        <v>41</v>
      </c>
      <c r="O1499" s="93"/>
      <c r="P1499" s="251">
        <f>O1499*H1499</f>
        <v>0</v>
      </c>
      <c r="Q1499" s="251">
        <v>4.0000000000000003E-05</v>
      </c>
      <c r="R1499" s="251">
        <f>Q1499*H1499</f>
        <v>0.00045120000000000002</v>
      </c>
      <c r="S1499" s="251">
        <v>0</v>
      </c>
      <c r="T1499" s="252">
        <f>S1499*H1499</f>
        <v>0</v>
      </c>
      <c r="U1499" s="40"/>
      <c r="V1499" s="40"/>
      <c r="W1499" s="40"/>
      <c r="X1499" s="40"/>
      <c r="Y1499" s="40"/>
      <c r="Z1499" s="40"/>
      <c r="AA1499" s="40"/>
      <c r="AB1499" s="40"/>
      <c r="AC1499" s="40"/>
      <c r="AD1499" s="40"/>
      <c r="AE1499" s="40"/>
      <c r="AR1499" s="253" t="s">
        <v>324</v>
      </c>
      <c r="AT1499" s="253" t="s">
        <v>163</v>
      </c>
      <c r="AU1499" s="253" t="s">
        <v>137</v>
      </c>
      <c r="AY1499" s="17" t="s">
        <v>159</v>
      </c>
      <c r="BE1499" s="141">
        <f>IF(N1499="základní",J1499,0)</f>
        <v>0</v>
      </c>
      <c r="BF1499" s="141">
        <f>IF(N1499="snížená",J1499,0)</f>
        <v>0</v>
      </c>
      <c r="BG1499" s="141">
        <f>IF(N1499="zákl. přenesená",J1499,0)</f>
        <v>0</v>
      </c>
      <c r="BH1499" s="141">
        <f>IF(N1499="sníž. přenesená",J1499,0)</f>
        <v>0</v>
      </c>
      <c r="BI1499" s="141">
        <f>IF(N1499="nulová",J1499,0)</f>
        <v>0</v>
      </c>
      <c r="BJ1499" s="17" t="s">
        <v>137</v>
      </c>
      <c r="BK1499" s="141">
        <f>ROUND(I1499*H1499,2)</f>
        <v>0</v>
      </c>
      <c r="BL1499" s="17" t="s">
        <v>324</v>
      </c>
      <c r="BM1499" s="253" t="s">
        <v>1688</v>
      </c>
    </row>
    <row r="1500" s="13" customFormat="1">
      <c r="A1500" s="13"/>
      <c r="B1500" s="254"/>
      <c r="C1500" s="255"/>
      <c r="D1500" s="256" t="s">
        <v>169</v>
      </c>
      <c r="E1500" s="257" t="s">
        <v>1</v>
      </c>
      <c r="F1500" s="258" t="s">
        <v>209</v>
      </c>
      <c r="G1500" s="255"/>
      <c r="H1500" s="257" t="s">
        <v>1</v>
      </c>
      <c r="I1500" s="259"/>
      <c r="J1500" s="255"/>
      <c r="K1500" s="255"/>
      <c r="L1500" s="260"/>
      <c r="M1500" s="261"/>
      <c r="N1500" s="262"/>
      <c r="O1500" s="262"/>
      <c r="P1500" s="262"/>
      <c r="Q1500" s="262"/>
      <c r="R1500" s="262"/>
      <c r="S1500" s="262"/>
      <c r="T1500" s="263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64" t="s">
        <v>169</v>
      </c>
      <c r="AU1500" s="264" t="s">
        <v>137</v>
      </c>
      <c r="AV1500" s="13" t="s">
        <v>82</v>
      </c>
      <c r="AW1500" s="13" t="s">
        <v>30</v>
      </c>
      <c r="AX1500" s="13" t="s">
        <v>75</v>
      </c>
      <c r="AY1500" s="264" t="s">
        <v>159</v>
      </c>
    </row>
    <row r="1501" s="14" customFormat="1">
      <c r="A1501" s="14"/>
      <c r="B1501" s="265"/>
      <c r="C1501" s="266"/>
      <c r="D1501" s="256" t="s">
        <v>169</v>
      </c>
      <c r="E1501" s="267" t="s">
        <v>1</v>
      </c>
      <c r="F1501" s="268" t="s">
        <v>827</v>
      </c>
      <c r="G1501" s="266"/>
      <c r="H1501" s="269">
        <v>4.3200000000000003</v>
      </c>
      <c r="I1501" s="270"/>
      <c r="J1501" s="266"/>
      <c r="K1501" s="266"/>
      <c r="L1501" s="271"/>
      <c r="M1501" s="272"/>
      <c r="N1501" s="273"/>
      <c r="O1501" s="273"/>
      <c r="P1501" s="273"/>
      <c r="Q1501" s="273"/>
      <c r="R1501" s="273"/>
      <c r="S1501" s="273"/>
      <c r="T1501" s="274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75" t="s">
        <v>169</v>
      </c>
      <c r="AU1501" s="275" t="s">
        <v>137</v>
      </c>
      <c r="AV1501" s="14" t="s">
        <v>137</v>
      </c>
      <c r="AW1501" s="14" t="s">
        <v>30</v>
      </c>
      <c r="AX1501" s="14" t="s">
        <v>75</v>
      </c>
      <c r="AY1501" s="275" t="s">
        <v>159</v>
      </c>
    </row>
    <row r="1502" s="13" customFormat="1">
      <c r="A1502" s="13"/>
      <c r="B1502" s="254"/>
      <c r="C1502" s="255"/>
      <c r="D1502" s="256" t="s">
        <v>169</v>
      </c>
      <c r="E1502" s="257" t="s">
        <v>1</v>
      </c>
      <c r="F1502" s="258" t="s">
        <v>830</v>
      </c>
      <c r="G1502" s="255"/>
      <c r="H1502" s="257" t="s">
        <v>1</v>
      </c>
      <c r="I1502" s="259"/>
      <c r="J1502" s="255"/>
      <c r="K1502" s="255"/>
      <c r="L1502" s="260"/>
      <c r="M1502" s="261"/>
      <c r="N1502" s="262"/>
      <c r="O1502" s="262"/>
      <c r="P1502" s="262"/>
      <c r="Q1502" s="262"/>
      <c r="R1502" s="262"/>
      <c r="S1502" s="262"/>
      <c r="T1502" s="263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64" t="s">
        <v>169</v>
      </c>
      <c r="AU1502" s="264" t="s">
        <v>137</v>
      </c>
      <c r="AV1502" s="13" t="s">
        <v>82</v>
      </c>
      <c r="AW1502" s="13" t="s">
        <v>30</v>
      </c>
      <c r="AX1502" s="13" t="s">
        <v>75</v>
      </c>
      <c r="AY1502" s="264" t="s">
        <v>159</v>
      </c>
    </row>
    <row r="1503" s="14" customFormat="1">
      <c r="A1503" s="14"/>
      <c r="B1503" s="265"/>
      <c r="C1503" s="266"/>
      <c r="D1503" s="256" t="s">
        <v>169</v>
      </c>
      <c r="E1503" s="267" t="s">
        <v>1</v>
      </c>
      <c r="F1503" s="268" t="s">
        <v>831</v>
      </c>
      <c r="G1503" s="266"/>
      <c r="H1503" s="269">
        <v>2.3999999999999999</v>
      </c>
      <c r="I1503" s="270"/>
      <c r="J1503" s="266"/>
      <c r="K1503" s="266"/>
      <c r="L1503" s="271"/>
      <c r="M1503" s="272"/>
      <c r="N1503" s="273"/>
      <c r="O1503" s="273"/>
      <c r="P1503" s="273"/>
      <c r="Q1503" s="273"/>
      <c r="R1503" s="273"/>
      <c r="S1503" s="273"/>
      <c r="T1503" s="274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75" t="s">
        <v>169</v>
      </c>
      <c r="AU1503" s="275" t="s">
        <v>137</v>
      </c>
      <c r="AV1503" s="14" t="s">
        <v>137</v>
      </c>
      <c r="AW1503" s="14" t="s">
        <v>30</v>
      </c>
      <c r="AX1503" s="14" t="s">
        <v>75</v>
      </c>
      <c r="AY1503" s="275" t="s">
        <v>159</v>
      </c>
    </row>
    <row r="1504" s="13" customFormat="1">
      <c r="A1504" s="13"/>
      <c r="B1504" s="254"/>
      <c r="C1504" s="255"/>
      <c r="D1504" s="256" t="s">
        <v>169</v>
      </c>
      <c r="E1504" s="257" t="s">
        <v>1</v>
      </c>
      <c r="F1504" s="258" t="s">
        <v>207</v>
      </c>
      <c r="G1504" s="255"/>
      <c r="H1504" s="257" t="s">
        <v>1</v>
      </c>
      <c r="I1504" s="259"/>
      <c r="J1504" s="255"/>
      <c r="K1504" s="255"/>
      <c r="L1504" s="260"/>
      <c r="M1504" s="261"/>
      <c r="N1504" s="262"/>
      <c r="O1504" s="262"/>
      <c r="P1504" s="262"/>
      <c r="Q1504" s="262"/>
      <c r="R1504" s="262"/>
      <c r="S1504" s="262"/>
      <c r="T1504" s="263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264" t="s">
        <v>169</v>
      </c>
      <c r="AU1504" s="264" t="s">
        <v>137</v>
      </c>
      <c r="AV1504" s="13" t="s">
        <v>82</v>
      </c>
      <c r="AW1504" s="13" t="s">
        <v>30</v>
      </c>
      <c r="AX1504" s="13" t="s">
        <v>75</v>
      </c>
      <c r="AY1504" s="264" t="s">
        <v>159</v>
      </c>
    </row>
    <row r="1505" s="14" customFormat="1">
      <c r="A1505" s="14"/>
      <c r="B1505" s="265"/>
      <c r="C1505" s="266"/>
      <c r="D1505" s="256" t="s">
        <v>169</v>
      </c>
      <c r="E1505" s="267" t="s">
        <v>1</v>
      </c>
      <c r="F1505" s="268" t="s">
        <v>829</v>
      </c>
      <c r="G1505" s="266"/>
      <c r="H1505" s="269">
        <v>4.5599999999999996</v>
      </c>
      <c r="I1505" s="270"/>
      <c r="J1505" s="266"/>
      <c r="K1505" s="266"/>
      <c r="L1505" s="271"/>
      <c r="M1505" s="272"/>
      <c r="N1505" s="273"/>
      <c r="O1505" s="273"/>
      <c r="P1505" s="273"/>
      <c r="Q1505" s="273"/>
      <c r="R1505" s="273"/>
      <c r="S1505" s="273"/>
      <c r="T1505" s="274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75" t="s">
        <v>169</v>
      </c>
      <c r="AU1505" s="275" t="s">
        <v>137</v>
      </c>
      <c r="AV1505" s="14" t="s">
        <v>137</v>
      </c>
      <c r="AW1505" s="14" t="s">
        <v>30</v>
      </c>
      <c r="AX1505" s="14" t="s">
        <v>75</v>
      </c>
      <c r="AY1505" s="275" t="s">
        <v>159</v>
      </c>
    </row>
    <row r="1506" s="15" customFormat="1">
      <c r="A1506" s="15"/>
      <c r="B1506" s="276"/>
      <c r="C1506" s="277"/>
      <c r="D1506" s="256" t="s">
        <v>169</v>
      </c>
      <c r="E1506" s="278" t="s">
        <v>1</v>
      </c>
      <c r="F1506" s="279" t="s">
        <v>187</v>
      </c>
      <c r="G1506" s="277"/>
      <c r="H1506" s="280">
        <v>11.279999999999999</v>
      </c>
      <c r="I1506" s="281"/>
      <c r="J1506" s="277"/>
      <c r="K1506" s="277"/>
      <c r="L1506" s="282"/>
      <c r="M1506" s="283"/>
      <c r="N1506" s="284"/>
      <c r="O1506" s="284"/>
      <c r="P1506" s="284"/>
      <c r="Q1506" s="284"/>
      <c r="R1506" s="284"/>
      <c r="S1506" s="284"/>
      <c r="T1506" s="285"/>
      <c r="U1506" s="15"/>
      <c r="V1506" s="15"/>
      <c r="W1506" s="15"/>
      <c r="X1506" s="15"/>
      <c r="Y1506" s="15"/>
      <c r="Z1506" s="15"/>
      <c r="AA1506" s="15"/>
      <c r="AB1506" s="15"/>
      <c r="AC1506" s="15"/>
      <c r="AD1506" s="15"/>
      <c r="AE1506" s="15"/>
      <c r="AT1506" s="286" t="s">
        <v>169</v>
      </c>
      <c r="AU1506" s="286" t="s">
        <v>137</v>
      </c>
      <c r="AV1506" s="15" t="s">
        <v>167</v>
      </c>
      <c r="AW1506" s="15" t="s">
        <v>30</v>
      </c>
      <c r="AX1506" s="15" t="s">
        <v>82</v>
      </c>
      <c r="AY1506" s="286" t="s">
        <v>159</v>
      </c>
    </row>
    <row r="1507" s="12" customFormat="1" ht="22.8" customHeight="1">
      <c r="A1507" s="12"/>
      <c r="B1507" s="225"/>
      <c r="C1507" s="226"/>
      <c r="D1507" s="227" t="s">
        <v>74</v>
      </c>
      <c r="E1507" s="239" t="s">
        <v>1689</v>
      </c>
      <c r="F1507" s="239" t="s">
        <v>1690</v>
      </c>
      <c r="G1507" s="226"/>
      <c r="H1507" s="226"/>
      <c r="I1507" s="229"/>
      <c r="J1507" s="240">
        <f>BK1507</f>
        <v>0</v>
      </c>
      <c r="K1507" s="226"/>
      <c r="L1507" s="231"/>
      <c r="M1507" s="232"/>
      <c r="N1507" s="233"/>
      <c r="O1507" s="233"/>
      <c r="P1507" s="234">
        <f>SUM(P1508:P1719)</f>
        <v>0</v>
      </c>
      <c r="Q1507" s="233"/>
      <c r="R1507" s="234">
        <f>SUM(R1508:R1719)</f>
        <v>0.36635780000000001</v>
      </c>
      <c r="S1507" s="233"/>
      <c r="T1507" s="235">
        <f>SUM(T1508:T1719)</f>
        <v>0.1154278</v>
      </c>
      <c r="U1507" s="12"/>
      <c r="V1507" s="12"/>
      <c r="W1507" s="12"/>
      <c r="X1507" s="12"/>
      <c r="Y1507" s="12"/>
      <c r="Z1507" s="12"/>
      <c r="AA1507" s="12"/>
      <c r="AB1507" s="12"/>
      <c r="AC1507" s="12"/>
      <c r="AD1507" s="12"/>
      <c r="AE1507" s="12"/>
      <c r="AR1507" s="236" t="s">
        <v>137</v>
      </c>
      <c r="AT1507" s="237" t="s">
        <v>74</v>
      </c>
      <c r="AU1507" s="237" t="s">
        <v>82</v>
      </c>
      <c r="AY1507" s="236" t="s">
        <v>159</v>
      </c>
      <c r="BK1507" s="238">
        <f>SUM(BK1508:BK1719)</f>
        <v>0</v>
      </c>
    </row>
    <row r="1508" s="2" customFormat="1" ht="21.75" customHeight="1">
      <c r="A1508" s="40"/>
      <c r="B1508" s="41"/>
      <c r="C1508" s="241" t="s">
        <v>1691</v>
      </c>
      <c r="D1508" s="241" t="s">
        <v>163</v>
      </c>
      <c r="E1508" s="242" t="s">
        <v>1692</v>
      </c>
      <c r="F1508" s="243" t="s">
        <v>1693</v>
      </c>
      <c r="G1508" s="244" t="s">
        <v>166</v>
      </c>
      <c r="H1508" s="245">
        <v>250.93000000000001</v>
      </c>
      <c r="I1508" s="246"/>
      <c r="J1508" s="247">
        <f>ROUND(I1508*H1508,2)</f>
        <v>0</v>
      </c>
      <c r="K1508" s="248"/>
      <c r="L1508" s="43"/>
      <c r="M1508" s="249" t="s">
        <v>1</v>
      </c>
      <c r="N1508" s="250" t="s">
        <v>41</v>
      </c>
      <c r="O1508" s="93"/>
      <c r="P1508" s="251">
        <f>O1508*H1508</f>
        <v>0</v>
      </c>
      <c r="Q1508" s="251">
        <v>0</v>
      </c>
      <c r="R1508" s="251">
        <f>Q1508*H1508</f>
        <v>0</v>
      </c>
      <c r="S1508" s="251">
        <v>0</v>
      </c>
      <c r="T1508" s="252">
        <f>S1508*H1508</f>
        <v>0</v>
      </c>
      <c r="U1508" s="40"/>
      <c r="V1508" s="40"/>
      <c r="W1508" s="40"/>
      <c r="X1508" s="40"/>
      <c r="Y1508" s="40"/>
      <c r="Z1508" s="40"/>
      <c r="AA1508" s="40"/>
      <c r="AB1508" s="40"/>
      <c r="AC1508" s="40"/>
      <c r="AD1508" s="40"/>
      <c r="AE1508" s="40"/>
      <c r="AR1508" s="253" t="s">
        <v>324</v>
      </c>
      <c r="AT1508" s="253" t="s">
        <v>163</v>
      </c>
      <c r="AU1508" s="253" t="s">
        <v>137</v>
      </c>
      <c r="AY1508" s="17" t="s">
        <v>159</v>
      </c>
      <c r="BE1508" s="141">
        <f>IF(N1508="základní",J1508,0)</f>
        <v>0</v>
      </c>
      <c r="BF1508" s="141">
        <f>IF(N1508="snížená",J1508,0)</f>
        <v>0</v>
      </c>
      <c r="BG1508" s="141">
        <f>IF(N1508="zákl. přenesená",J1508,0)</f>
        <v>0</v>
      </c>
      <c r="BH1508" s="141">
        <f>IF(N1508="sníž. přenesená",J1508,0)</f>
        <v>0</v>
      </c>
      <c r="BI1508" s="141">
        <f>IF(N1508="nulová",J1508,0)</f>
        <v>0</v>
      </c>
      <c r="BJ1508" s="17" t="s">
        <v>137</v>
      </c>
      <c r="BK1508" s="141">
        <f>ROUND(I1508*H1508,2)</f>
        <v>0</v>
      </c>
      <c r="BL1508" s="17" t="s">
        <v>324</v>
      </c>
      <c r="BM1508" s="253" t="s">
        <v>1694</v>
      </c>
    </row>
    <row r="1509" s="13" customFormat="1">
      <c r="A1509" s="13"/>
      <c r="B1509" s="254"/>
      <c r="C1509" s="255"/>
      <c r="D1509" s="256" t="s">
        <v>169</v>
      </c>
      <c r="E1509" s="257" t="s">
        <v>1</v>
      </c>
      <c r="F1509" s="258" t="s">
        <v>1695</v>
      </c>
      <c r="G1509" s="255"/>
      <c r="H1509" s="257" t="s">
        <v>1</v>
      </c>
      <c r="I1509" s="259"/>
      <c r="J1509" s="255"/>
      <c r="K1509" s="255"/>
      <c r="L1509" s="260"/>
      <c r="M1509" s="261"/>
      <c r="N1509" s="262"/>
      <c r="O1509" s="262"/>
      <c r="P1509" s="262"/>
      <c r="Q1509" s="262"/>
      <c r="R1509" s="262"/>
      <c r="S1509" s="262"/>
      <c r="T1509" s="263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64" t="s">
        <v>169</v>
      </c>
      <c r="AU1509" s="264" t="s">
        <v>137</v>
      </c>
      <c r="AV1509" s="13" t="s">
        <v>82</v>
      </c>
      <c r="AW1509" s="13" t="s">
        <v>30</v>
      </c>
      <c r="AX1509" s="13" t="s">
        <v>75</v>
      </c>
      <c r="AY1509" s="264" t="s">
        <v>159</v>
      </c>
    </row>
    <row r="1510" s="13" customFormat="1">
      <c r="A1510" s="13"/>
      <c r="B1510" s="254"/>
      <c r="C1510" s="255"/>
      <c r="D1510" s="256" t="s">
        <v>169</v>
      </c>
      <c r="E1510" s="257" t="s">
        <v>1</v>
      </c>
      <c r="F1510" s="258" t="s">
        <v>199</v>
      </c>
      <c r="G1510" s="255"/>
      <c r="H1510" s="257" t="s">
        <v>1</v>
      </c>
      <c r="I1510" s="259"/>
      <c r="J1510" s="255"/>
      <c r="K1510" s="255"/>
      <c r="L1510" s="260"/>
      <c r="M1510" s="261"/>
      <c r="N1510" s="262"/>
      <c r="O1510" s="262"/>
      <c r="P1510" s="262"/>
      <c r="Q1510" s="262"/>
      <c r="R1510" s="262"/>
      <c r="S1510" s="262"/>
      <c r="T1510" s="263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64" t="s">
        <v>169</v>
      </c>
      <c r="AU1510" s="264" t="s">
        <v>137</v>
      </c>
      <c r="AV1510" s="13" t="s">
        <v>82</v>
      </c>
      <c r="AW1510" s="13" t="s">
        <v>30</v>
      </c>
      <c r="AX1510" s="13" t="s">
        <v>75</v>
      </c>
      <c r="AY1510" s="264" t="s">
        <v>159</v>
      </c>
    </row>
    <row r="1511" s="14" customFormat="1">
      <c r="A1511" s="14"/>
      <c r="B1511" s="265"/>
      <c r="C1511" s="266"/>
      <c r="D1511" s="256" t="s">
        <v>169</v>
      </c>
      <c r="E1511" s="267" t="s">
        <v>1</v>
      </c>
      <c r="F1511" s="268" t="s">
        <v>200</v>
      </c>
      <c r="G1511" s="266"/>
      <c r="H1511" s="269">
        <v>8.5660000000000007</v>
      </c>
      <c r="I1511" s="270"/>
      <c r="J1511" s="266"/>
      <c r="K1511" s="266"/>
      <c r="L1511" s="271"/>
      <c r="M1511" s="272"/>
      <c r="N1511" s="273"/>
      <c r="O1511" s="273"/>
      <c r="P1511" s="273"/>
      <c r="Q1511" s="273"/>
      <c r="R1511" s="273"/>
      <c r="S1511" s="273"/>
      <c r="T1511" s="274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75" t="s">
        <v>169</v>
      </c>
      <c r="AU1511" s="275" t="s">
        <v>137</v>
      </c>
      <c r="AV1511" s="14" t="s">
        <v>137</v>
      </c>
      <c r="AW1511" s="14" t="s">
        <v>30</v>
      </c>
      <c r="AX1511" s="14" t="s">
        <v>75</v>
      </c>
      <c r="AY1511" s="275" t="s">
        <v>159</v>
      </c>
    </row>
    <row r="1512" s="13" customFormat="1">
      <c r="A1512" s="13"/>
      <c r="B1512" s="254"/>
      <c r="C1512" s="255"/>
      <c r="D1512" s="256" t="s">
        <v>169</v>
      </c>
      <c r="E1512" s="257" t="s">
        <v>1</v>
      </c>
      <c r="F1512" s="258" t="s">
        <v>201</v>
      </c>
      <c r="G1512" s="255"/>
      <c r="H1512" s="257" t="s">
        <v>1</v>
      </c>
      <c r="I1512" s="259"/>
      <c r="J1512" s="255"/>
      <c r="K1512" s="255"/>
      <c r="L1512" s="260"/>
      <c r="M1512" s="261"/>
      <c r="N1512" s="262"/>
      <c r="O1512" s="262"/>
      <c r="P1512" s="262"/>
      <c r="Q1512" s="262"/>
      <c r="R1512" s="262"/>
      <c r="S1512" s="262"/>
      <c r="T1512" s="263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64" t="s">
        <v>169</v>
      </c>
      <c r="AU1512" s="264" t="s">
        <v>137</v>
      </c>
      <c r="AV1512" s="13" t="s">
        <v>82</v>
      </c>
      <c r="AW1512" s="13" t="s">
        <v>30</v>
      </c>
      <c r="AX1512" s="13" t="s">
        <v>75</v>
      </c>
      <c r="AY1512" s="264" t="s">
        <v>159</v>
      </c>
    </row>
    <row r="1513" s="14" customFormat="1">
      <c r="A1513" s="14"/>
      <c r="B1513" s="265"/>
      <c r="C1513" s="266"/>
      <c r="D1513" s="256" t="s">
        <v>169</v>
      </c>
      <c r="E1513" s="267" t="s">
        <v>1</v>
      </c>
      <c r="F1513" s="268" t="s">
        <v>202</v>
      </c>
      <c r="G1513" s="266"/>
      <c r="H1513" s="269">
        <v>15.433</v>
      </c>
      <c r="I1513" s="270"/>
      <c r="J1513" s="266"/>
      <c r="K1513" s="266"/>
      <c r="L1513" s="271"/>
      <c r="M1513" s="272"/>
      <c r="N1513" s="273"/>
      <c r="O1513" s="273"/>
      <c r="P1513" s="273"/>
      <c r="Q1513" s="273"/>
      <c r="R1513" s="273"/>
      <c r="S1513" s="273"/>
      <c r="T1513" s="274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75" t="s">
        <v>169</v>
      </c>
      <c r="AU1513" s="275" t="s">
        <v>137</v>
      </c>
      <c r="AV1513" s="14" t="s">
        <v>137</v>
      </c>
      <c r="AW1513" s="14" t="s">
        <v>30</v>
      </c>
      <c r="AX1513" s="14" t="s">
        <v>75</v>
      </c>
      <c r="AY1513" s="275" t="s">
        <v>159</v>
      </c>
    </row>
    <row r="1514" s="13" customFormat="1">
      <c r="A1514" s="13"/>
      <c r="B1514" s="254"/>
      <c r="C1514" s="255"/>
      <c r="D1514" s="256" t="s">
        <v>169</v>
      </c>
      <c r="E1514" s="257" t="s">
        <v>1</v>
      </c>
      <c r="F1514" s="258" t="s">
        <v>203</v>
      </c>
      <c r="G1514" s="255"/>
      <c r="H1514" s="257" t="s">
        <v>1</v>
      </c>
      <c r="I1514" s="259"/>
      <c r="J1514" s="255"/>
      <c r="K1514" s="255"/>
      <c r="L1514" s="260"/>
      <c r="M1514" s="261"/>
      <c r="N1514" s="262"/>
      <c r="O1514" s="262"/>
      <c r="P1514" s="262"/>
      <c r="Q1514" s="262"/>
      <c r="R1514" s="262"/>
      <c r="S1514" s="262"/>
      <c r="T1514" s="263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64" t="s">
        <v>169</v>
      </c>
      <c r="AU1514" s="264" t="s">
        <v>137</v>
      </c>
      <c r="AV1514" s="13" t="s">
        <v>82</v>
      </c>
      <c r="AW1514" s="13" t="s">
        <v>30</v>
      </c>
      <c r="AX1514" s="13" t="s">
        <v>75</v>
      </c>
      <c r="AY1514" s="264" t="s">
        <v>159</v>
      </c>
    </row>
    <row r="1515" s="14" customFormat="1">
      <c r="A1515" s="14"/>
      <c r="B1515" s="265"/>
      <c r="C1515" s="266"/>
      <c r="D1515" s="256" t="s">
        <v>169</v>
      </c>
      <c r="E1515" s="267" t="s">
        <v>1</v>
      </c>
      <c r="F1515" s="268" t="s">
        <v>204</v>
      </c>
      <c r="G1515" s="266"/>
      <c r="H1515" s="269">
        <v>1.6770000000000001</v>
      </c>
      <c r="I1515" s="270"/>
      <c r="J1515" s="266"/>
      <c r="K1515" s="266"/>
      <c r="L1515" s="271"/>
      <c r="M1515" s="272"/>
      <c r="N1515" s="273"/>
      <c r="O1515" s="273"/>
      <c r="P1515" s="273"/>
      <c r="Q1515" s="273"/>
      <c r="R1515" s="273"/>
      <c r="S1515" s="273"/>
      <c r="T1515" s="274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75" t="s">
        <v>169</v>
      </c>
      <c r="AU1515" s="275" t="s">
        <v>137</v>
      </c>
      <c r="AV1515" s="14" t="s">
        <v>137</v>
      </c>
      <c r="AW1515" s="14" t="s">
        <v>30</v>
      </c>
      <c r="AX1515" s="14" t="s">
        <v>75</v>
      </c>
      <c r="AY1515" s="275" t="s">
        <v>159</v>
      </c>
    </row>
    <row r="1516" s="13" customFormat="1">
      <c r="A1516" s="13"/>
      <c r="B1516" s="254"/>
      <c r="C1516" s="255"/>
      <c r="D1516" s="256" t="s">
        <v>169</v>
      </c>
      <c r="E1516" s="257" t="s">
        <v>1</v>
      </c>
      <c r="F1516" s="258" t="s">
        <v>205</v>
      </c>
      <c r="G1516" s="255"/>
      <c r="H1516" s="257" t="s">
        <v>1</v>
      </c>
      <c r="I1516" s="259"/>
      <c r="J1516" s="255"/>
      <c r="K1516" s="255"/>
      <c r="L1516" s="260"/>
      <c r="M1516" s="261"/>
      <c r="N1516" s="262"/>
      <c r="O1516" s="262"/>
      <c r="P1516" s="262"/>
      <c r="Q1516" s="262"/>
      <c r="R1516" s="262"/>
      <c r="S1516" s="262"/>
      <c r="T1516" s="263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64" t="s">
        <v>169</v>
      </c>
      <c r="AU1516" s="264" t="s">
        <v>137</v>
      </c>
      <c r="AV1516" s="13" t="s">
        <v>82</v>
      </c>
      <c r="AW1516" s="13" t="s">
        <v>30</v>
      </c>
      <c r="AX1516" s="13" t="s">
        <v>75</v>
      </c>
      <c r="AY1516" s="264" t="s">
        <v>159</v>
      </c>
    </row>
    <row r="1517" s="14" customFormat="1">
      <c r="A1517" s="14"/>
      <c r="B1517" s="265"/>
      <c r="C1517" s="266"/>
      <c r="D1517" s="256" t="s">
        <v>169</v>
      </c>
      <c r="E1517" s="267" t="s">
        <v>1</v>
      </c>
      <c r="F1517" s="268" t="s">
        <v>206</v>
      </c>
      <c r="G1517" s="266"/>
      <c r="H1517" s="269">
        <v>2.9249999999999998</v>
      </c>
      <c r="I1517" s="270"/>
      <c r="J1517" s="266"/>
      <c r="K1517" s="266"/>
      <c r="L1517" s="271"/>
      <c r="M1517" s="272"/>
      <c r="N1517" s="273"/>
      <c r="O1517" s="273"/>
      <c r="P1517" s="273"/>
      <c r="Q1517" s="273"/>
      <c r="R1517" s="273"/>
      <c r="S1517" s="273"/>
      <c r="T1517" s="274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75" t="s">
        <v>169</v>
      </c>
      <c r="AU1517" s="275" t="s">
        <v>137</v>
      </c>
      <c r="AV1517" s="14" t="s">
        <v>137</v>
      </c>
      <c r="AW1517" s="14" t="s">
        <v>30</v>
      </c>
      <c r="AX1517" s="14" t="s">
        <v>75</v>
      </c>
      <c r="AY1517" s="275" t="s">
        <v>159</v>
      </c>
    </row>
    <row r="1518" s="13" customFormat="1">
      <c r="A1518" s="13"/>
      <c r="B1518" s="254"/>
      <c r="C1518" s="255"/>
      <c r="D1518" s="256" t="s">
        <v>169</v>
      </c>
      <c r="E1518" s="257" t="s">
        <v>1</v>
      </c>
      <c r="F1518" s="258" t="s">
        <v>207</v>
      </c>
      <c r="G1518" s="255"/>
      <c r="H1518" s="257" t="s">
        <v>1</v>
      </c>
      <c r="I1518" s="259"/>
      <c r="J1518" s="255"/>
      <c r="K1518" s="255"/>
      <c r="L1518" s="260"/>
      <c r="M1518" s="261"/>
      <c r="N1518" s="262"/>
      <c r="O1518" s="262"/>
      <c r="P1518" s="262"/>
      <c r="Q1518" s="262"/>
      <c r="R1518" s="262"/>
      <c r="S1518" s="262"/>
      <c r="T1518" s="263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64" t="s">
        <v>169</v>
      </c>
      <c r="AU1518" s="264" t="s">
        <v>137</v>
      </c>
      <c r="AV1518" s="13" t="s">
        <v>82</v>
      </c>
      <c r="AW1518" s="13" t="s">
        <v>30</v>
      </c>
      <c r="AX1518" s="13" t="s">
        <v>75</v>
      </c>
      <c r="AY1518" s="264" t="s">
        <v>159</v>
      </c>
    </row>
    <row r="1519" s="14" customFormat="1">
      <c r="A1519" s="14"/>
      <c r="B1519" s="265"/>
      <c r="C1519" s="266"/>
      <c r="D1519" s="256" t="s">
        <v>169</v>
      </c>
      <c r="E1519" s="267" t="s">
        <v>1</v>
      </c>
      <c r="F1519" s="268" t="s">
        <v>208</v>
      </c>
      <c r="G1519" s="266"/>
      <c r="H1519" s="269">
        <v>13.327</v>
      </c>
      <c r="I1519" s="270"/>
      <c r="J1519" s="266"/>
      <c r="K1519" s="266"/>
      <c r="L1519" s="271"/>
      <c r="M1519" s="272"/>
      <c r="N1519" s="273"/>
      <c r="O1519" s="273"/>
      <c r="P1519" s="273"/>
      <c r="Q1519" s="273"/>
      <c r="R1519" s="273"/>
      <c r="S1519" s="273"/>
      <c r="T1519" s="274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75" t="s">
        <v>169</v>
      </c>
      <c r="AU1519" s="275" t="s">
        <v>137</v>
      </c>
      <c r="AV1519" s="14" t="s">
        <v>137</v>
      </c>
      <c r="AW1519" s="14" t="s">
        <v>30</v>
      </c>
      <c r="AX1519" s="14" t="s">
        <v>75</v>
      </c>
      <c r="AY1519" s="275" t="s">
        <v>159</v>
      </c>
    </row>
    <row r="1520" s="13" customFormat="1">
      <c r="A1520" s="13"/>
      <c r="B1520" s="254"/>
      <c r="C1520" s="255"/>
      <c r="D1520" s="256" t="s">
        <v>169</v>
      </c>
      <c r="E1520" s="257" t="s">
        <v>1</v>
      </c>
      <c r="F1520" s="258" t="s">
        <v>209</v>
      </c>
      <c r="G1520" s="255"/>
      <c r="H1520" s="257" t="s">
        <v>1</v>
      </c>
      <c r="I1520" s="259"/>
      <c r="J1520" s="255"/>
      <c r="K1520" s="255"/>
      <c r="L1520" s="260"/>
      <c r="M1520" s="261"/>
      <c r="N1520" s="262"/>
      <c r="O1520" s="262"/>
      <c r="P1520" s="262"/>
      <c r="Q1520" s="262"/>
      <c r="R1520" s="262"/>
      <c r="S1520" s="262"/>
      <c r="T1520" s="263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64" t="s">
        <v>169</v>
      </c>
      <c r="AU1520" s="264" t="s">
        <v>137</v>
      </c>
      <c r="AV1520" s="13" t="s">
        <v>82</v>
      </c>
      <c r="AW1520" s="13" t="s">
        <v>30</v>
      </c>
      <c r="AX1520" s="13" t="s">
        <v>75</v>
      </c>
      <c r="AY1520" s="264" t="s">
        <v>159</v>
      </c>
    </row>
    <row r="1521" s="14" customFormat="1">
      <c r="A1521" s="14"/>
      <c r="B1521" s="265"/>
      <c r="C1521" s="266"/>
      <c r="D1521" s="256" t="s">
        <v>169</v>
      </c>
      <c r="E1521" s="267" t="s">
        <v>1</v>
      </c>
      <c r="F1521" s="268" t="s">
        <v>210</v>
      </c>
      <c r="G1521" s="266"/>
      <c r="H1521" s="269">
        <v>20.388999999999999</v>
      </c>
      <c r="I1521" s="270"/>
      <c r="J1521" s="266"/>
      <c r="K1521" s="266"/>
      <c r="L1521" s="271"/>
      <c r="M1521" s="272"/>
      <c r="N1521" s="273"/>
      <c r="O1521" s="273"/>
      <c r="P1521" s="273"/>
      <c r="Q1521" s="273"/>
      <c r="R1521" s="273"/>
      <c r="S1521" s="273"/>
      <c r="T1521" s="274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75" t="s">
        <v>169</v>
      </c>
      <c r="AU1521" s="275" t="s">
        <v>137</v>
      </c>
      <c r="AV1521" s="14" t="s">
        <v>137</v>
      </c>
      <c r="AW1521" s="14" t="s">
        <v>30</v>
      </c>
      <c r="AX1521" s="14" t="s">
        <v>75</v>
      </c>
      <c r="AY1521" s="275" t="s">
        <v>159</v>
      </c>
    </row>
    <row r="1522" s="13" customFormat="1">
      <c r="A1522" s="13"/>
      <c r="B1522" s="254"/>
      <c r="C1522" s="255"/>
      <c r="D1522" s="256" t="s">
        <v>169</v>
      </c>
      <c r="E1522" s="257" t="s">
        <v>1</v>
      </c>
      <c r="F1522" s="258" t="s">
        <v>1696</v>
      </c>
      <c r="G1522" s="255"/>
      <c r="H1522" s="257" t="s">
        <v>1</v>
      </c>
      <c r="I1522" s="259"/>
      <c r="J1522" s="255"/>
      <c r="K1522" s="255"/>
      <c r="L1522" s="260"/>
      <c r="M1522" s="261"/>
      <c r="N1522" s="262"/>
      <c r="O1522" s="262"/>
      <c r="P1522" s="262"/>
      <c r="Q1522" s="262"/>
      <c r="R1522" s="262"/>
      <c r="S1522" s="262"/>
      <c r="T1522" s="263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64" t="s">
        <v>169</v>
      </c>
      <c r="AU1522" s="264" t="s">
        <v>137</v>
      </c>
      <c r="AV1522" s="13" t="s">
        <v>82</v>
      </c>
      <c r="AW1522" s="13" t="s">
        <v>30</v>
      </c>
      <c r="AX1522" s="13" t="s">
        <v>75</v>
      </c>
      <c r="AY1522" s="264" t="s">
        <v>159</v>
      </c>
    </row>
    <row r="1523" s="13" customFormat="1">
      <c r="A1523" s="13"/>
      <c r="B1523" s="254"/>
      <c r="C1523" s="255"/>
      <c r="D1523" s="256" t="s">
        <v>169</v>
      </c>
      <c r="E1523" s="257" t="s">
        <v>1</v>
      </c>
      <c r="F1523" s="258" t="s">
        <v>199</v>
      </c>
      <c r="G1523" s="255"/>
      <c r="H1523" s="257" t="s">
        <v>1</v>
      </c>
      <c r="I1523" s="259"/>
      <c r="J1523" s="255"/>
      <c r="K1523" s="255"/>
      <c r="L1523" s="260"/>
      <c r="M1523" s="261"/>
      <c r="N1523" s="262"/>
      <c r="O1523" s="262"/>
      <c r="P1523" s="262"/>
      <c r="Q1523" s="262"/>
      <c r="R1523" s="262"/>
      <c r="S1523" s="262"/>
      <c r="T1523" s="263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64" t="s">
        <v>169</v>
      </c>
      <c r="AU1523" s="264" t="s">
        <v>137</v>
      </c>
      <c r="AV1523" s="13" t="s">
        <v>82</v>
      </c>
      <c r="AW1523" s="13" t="s">
        <v>30</v>
      </c>
      <c r="AX1523" s="13" t="s">
        <v>75</v>
      </c>
      <c r="AY1523" s="264" t="s">
        <v>159</v>
      </c>
    </row>
    <row r="1524" s="14" customFormat="1">
      <c r="A1524" s="14"/>
      <c r="B1524" s="265"/>
      <c r="C1524" s="266"/>
      <c r="D1524" s="256" t="s">
        <v>169</v>
      </c>
      <c r="E1524" s="267" t="s">
        <v>1</v>
      </c>
      <c r="F1524" s="268" t="s">
        <v>233</v>
      </c>
      <c r="G1524" s="266"/>
      <c r="H1524" s="269">
        <v>34.841000000000001</v>
      </c>
      <c r="I1524" s="270"/>
      <c r="J1524" s="266"/>
      <c r="K1524" s="266"/>
      <c r="L1524" s="271"/>
      <c r="M1524" s="272"/>
      <c r="N1524" s="273"/>
      <c r="O1524" s="273"/>
      <c r="P1524" s="273"/>
      <c r="Q1524" s="273"/>
      <c r="R1524" s="273"/>
      <c r="S1524" s="273"/>
      <c r="T1524" s="274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75" t="s">
        <v>169</v>
      </c>
      <c r="AU1524" s="275" t="s">
        <v>137</v>
      </c>
      <c r="AV1524" s="14" t="s">
        <v>137</v>
      </c>
      <c r="AW1524" s="14" t="s">
        <v>30</v>
      </c>
      <c r="AX1524" s="14" t="s">
        <v>75</v>
      </c>
      <c r="AY1524" s="275" t="s">
        <v>159</v>
      </c>
    </row>
    <row r="1525" s="13" customFormat="1">
      <c r="A1525" s="13"/>
      <c r="B1525" s="254"/>
      <c r="C1525" s="255"/>
      <c r="D1525" s="256" t="s">
        <v>169</v>
      </c>
      <c r="E1525" s="257" t="s">
        <v>1</v>
      </c>
      <c r="F1525" s="258" t="s">
        <v>203</v>
      </c>
      <c r="G1525" s="255"/>
      <c r="H1525" s="257" t="s">
        <v>1</v>
      </c>
      <c r="I1525" s="259"/>
      <c r="J1525" s="255"/>
      <c r="K1525" s="255"/>
      <c r="L1525" s="260"/>
      <c r="M1525" s="261"/>
      <c r="N1525" s="262"/>
      <c r="O1525" s="262"/>
      <c r="P1525" s="262"/>
      <c r="Q1525" s="262"/>
      <c r="R1525" s="262"/>
      <c r="S1525" s="262"/>
      <c r="T1525" s="263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64" t="s">
        <v>169</v>
      </c>
      <c r="AU1525" s="264" t="s">
        <v>137</v>
      </c>
      <c r="AV1525" s="13" t="s">
        <v>82</v>
      </c>
      <c r="AW1525" s="13" t="s">
        <v>30</v>
      </c>
      <c r="AX1525" s="13" t="s">
        <v>75</v>
      </c>
      <c r="AY1525" s="264" t="s">
        <v>159</v>
      </c>
    </row>
    <row r="1526" s="14" customFormat="1">
      <c r="A1526" s="14"/>
      <c r="B1526" s="265"/>
      <c r="C1526" s="266"/>
      <c r="D1526" s="256" t="s">
        <v>169</v>
      </c>
      <c r="E1526" s="267" t="s">
        <v>1</v>
      </c>
      <c r="F1526" s="268" t="s">
        <v>234</v>
      </c>
      <c r="G1526" s="266"/>
      <c r="H1526" s="269">
        <v>15.401</v>
      </c>
      <c r="I1526" s="270"/>
      <c r="J1526" s="266"/>
      <c r="K1526" s="266"/>
      <c r="L1526" s="271"/>
      <c r="M1526" s="272"/>
      <c r="N1526" s="273"/>
      <c r="O1526" s="273"/>
      <c r="P1526" s="273"/>
      <c r="Q1526" s="273"/>
      <c r="R1526" s="273"/>
      <c r="S1526" s="273"/>
      <c r="T1526" s="274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75" t="s">
        <v>169</v>
      </c>
      <c r="AU1526" s="275" t="s">
        <v>137</v>
      </c>
      <c r="AV1526" s="14" t="s">
        <v>137</v>
      </c>
      <c r="AW1526" s="14" t="s">
        <v>30</v>
      </c>
      <c r="AX1526" s="14" t="s">
        <v>75</v>
      </c>
      <c r="AY1526" s="275" t="s">
        <v>159</v>
      </c>
    </row>
    <row r="1527" s="13" customFormat="1">
      <c r="A1527" s="13"/>
      <c r="B1527" s="254"/>
      <c r="C1527" s="255"/>
      <c r="D1527" s="256" t="s">
        <v>169</v>
      </c>
      <c r="E1527" s="257" t="s">
        <v>1</v>
      </c>
      <c r="F1527" s="258" t="s">
        <v>205</v>
      </c>
      <c r="G1527" s="255"/>
      <c r="H1527" s="257" t="s">
        <v>1</v>
      </c>
      <c r="I1527" s="259"/>
      <c r="J1527" s="255"/>
      <c r="K1527" s="255"/>
      <c r="L1527" s="260"/>
      <c r="M1527" s="261"/>
      <c r="N1527" s="262"/>
      <c r="O1527" s="262"/>
      <c r="P1527" s="262"/>
      <c r="Q1527" s="262"/>
      <c r="R1527" s="262"/>
      <c r="S1527" s="262"/>
      <c r="T1527" s="263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64" t="s">
        <v>169</v>
      </c>
      <c r="AU1527" s="264" t="s">
        <v>137</v>
      </c>
      <c r="AV1527" s="13" t="s">
        <v>82</v>
      </c>
      <c r="AW1527" s="13" t="s">
        <v>30</v>
      </c>
      <c r="AX1527" s="13" t="s">
        <v>75</v>
      </c>
      <c r="AY1527" s="264" t="s">
        <v>159</v>
      </c>
    </row>
    <row r="1528" s="14" customFormat="1">
      <c r="A1528" s="14"/>
      <c r="B1528" s="265"/>
      <c r="C1528" s="266"/>
      <c r="D1528" s="256" t="s">
        <v>169</v>
      </c>
      <c r="E1528" s="267" t="s">
        <v>1</v>
      </c>
      <c r="F1528" s="268" t="s">
        <v>235</v>
      </c>
      <c r="G1528" s="266"/>
      <c r="H1528" s="269">
        <v>18.956</v>
      </c>
      <c r="I1528" s="270"/>
      <c r="J1528" s="266"/>
      <c r="K1528" s="266"/>
      <c r="L1528" s="271"/>
      <c r="M1528" s="272"/>
      <c r="N1528" s="273"/>
      <c r="O1528" s="273"/>
      <c r="P1528" s="273"/>
      <c r="Q1528" s="273"/>
      <c r="R1528" s="273"/>
      <c r="S1528" s="273"/>
      <c r="T1528" s="274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75" t="s">
        <v>169</v>
      </c>
      <c r="AU1528" s="275" t="s">
        <v>137</v>
      </c>
      <c r="AV1528" s="14" t="s">
        <v>137</v>
      </c>
      <c r="AW1528" s="14" t="s">
        <v>30</v>
      </c>
      <c r="AX1528" s="14" t="s">
        <v>75</v>
      </c>
      <c r="AY1528" s="275" t="s">
        <v>159</v>
      </c>
    </row>
    <row r="1529" s="13" customFormat="1">
      <c r="A1529" s="13"/>
      <c r="B1529" s="254"/>
      <c r="C1529" s="255"/>
      <c r="D1529" s="256" t="s">
        <v>169</v>
      </c>
      <c r="E1529" s="257" t="s">
        <v>1</v>
      </c>
      <c r="F1529" s="258" t="s">
        <v>207</v>
      </c>
      <c r="G1529" s="255"/>
      <c r="H1529" s="257" t="s">
        <v>1</v>
      </c>
      <c r="I1529" s="259"/>
      <c r="J1529" s="255"/>
      <c r="K1529" s="255"/>
      <c r="L1529" s="260"/>
      <c r="M1529" s="261"/>
      <c r="N1529" s="262"/>
      <c r="O1529" s="262"/>
      <c r="P1529" s="262"/>
      <c r="Q1529" s="262"/>
      <c r="R1529" s="262"/>
      <c r="S1529" s="262"/>
      <c r="T1529" s="263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264" t="s">
        <v>169</v>
      </c>
      <c r="AU1529" s="264" t="s">
        <v>137</v>
      </c>
      <c r="AV1529" s="13" t="s">
        <v>82</v>
      </c>
      <c r="AW1529" s="13" t="s">
        <v>30</v>
      </c>
      <c r="AX1529" s="13" t="s">
        <v>75</v>
      </c>
      <c r="AY1529" s="264" t="s">
        <v>159</v>
      </c>
    </row>
    <row r="1530" s="14" customFormat="1">
      <c r="A1530" s="14"/>
      <c r="B1530" s="265"/>
      <c r="C1530" s="266"/>
      <c r="D1530" s="256" t="s">
        <v>169</v>
      </c>
      <c r="E1530" s="267" t="s">
        <v>1</v>
      </c>
      <c r="F1530" s="268" t="s">
        <v>236</v>
      </c>
      <c r="G1530" s="266"/>
      <c r="H1530" s="269">
        <v>40.704000000000001</v>
      </c>
      <c r="I1530" s="270"/>
      <c r="J1530" s="266"/>
      <c r="K1530" s="266"/>
      <c r="L1530" s="271"/>
      <c r="M1530" s="272"/>
      <c r="N1530" s="273"/>
      <c r="O1530" s="273"/>
      <c r="P1530" s="273"/>
      <c r="Q1530" s="273"/>
      <c r="R1530" s="273"/>
      <c r="S1530" s="273"/>
      <c r="T1530" s="274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75" t="s">
        <v>169</v>
      </c>
      <c r="AU1530" s="275" t="s">
        <v>137</v>
      </c>
      <c r="AV1530" s="14" t="s">
        <v>137</v>
      </c>
      <c r="AW1530" s="14" t="s">
        <v>30</v>
      </c>
      <c r="AX1530" s="14" t="s">
        <v>75</v>
      </c>
      <c r="AY1530" s="275" t="s">
        <v>159</v>
      </c>
    </row>
    <row r="1531" s="13" customFormat="1">
      <c r="A1531" s="13"/>
      <c r="B1531" s="254"/>
      <c r="C1531" s="255"/>
      <c r="D1531" s="256" t="s">
        <v>169</v>
      </c>
      <c r="E1531" s="257" t="s">
        <v>1</v>
      </c>
      <c r="F1531" s="258" t="s">
        <v>237</v>
      </c>
      <c r="G1531" s="255"/>
      <c r="H1531" s="257" t="s">
        <v>1</v>
      </c>
      <c r="I1531" s="259"/>
      <c r="J1531" s="255"/>
      <c r="K1531" s="255"/>
      <c r="L1531" s="260"/>
      <c r="M1531" s="261"/>
      <c r="N1531" s="262"/>
      <c r="O1531" s="262"/>
      <c r="P1531" s="262"/>
      <c r="Q1531" s="262"/>
      <c r="R1531" s="262"/>
      <c r="S1531" s="262"/>
      <c r="T1531" s="263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64" t="s">
        <v>169</v>
      </c>
      <c r="AU1531" s="264" t="s">
        <v>137</v>
      </c>
      <c r="AV1531" s="13" t="s">
        <v>82</v>
      </c>
      <c r="AW1531" s="13" t="s">
        <v>30</v>
      </c>
      <c r="AX1531" s="13" t="s">
        <v>75</v>
      </c>
      <c r="AY1531" s="264" t="s">
        <v>159</v>
      </c>
    </row>
    <row r="1532" s="14" customFormat="1">
      <c r="A1532" s="14"/>
      <c r="B1532" s="265"/>
      <c r="C1532" s="266"/>
      <c r="D1532" s="256" t="s">
        <v>169</v>
      </c>
      <c r="E1532" s="267" t="s">
        <v>1</v>
      </c>
      <c r="F1532" s="268" t="s">
        <v>238</v>
      </c>
      <c r="G1532" s="266"/>
      <c r="H1532" s="269">
        <v>50.402999999999999</v>
      </c>
      <c r="I1532" s="270"/>
      <c r="J1532" s="266"/>
      <c r="K1532" s="266"/>
      <c r="L1532" s="271"/>
      <c r="M1532" s="272"/>
      <c r="N1532" s="273"/>
      <c r="O1532" s="273"/>
      <c r="P1532" s="273"/>
      <c r="Q1532" s="273"/>
      <c r="R1532" s="273"/>
      <c r="S1532" s="273"/>
      <c r="T1532" s="274"/>
      <c r="U1532" s="14"/>
      <c r="V1532" s="14"/>
      <c r="W1532" s="14"/>
      <c r="X1532" s="14"/>
      <c r="Y1532" s="14"/>
      <c r="Z1532" s="14"/>
      <c r="AA1532" s="14"/>
      <c r="AB1532" s="14"/>
      <c r="AC1532" s="14"/>
      <c r="AD1532" s="14"/>
      <c r="AE1532" s="14"/>
      <c r="AT1532" s="275" t="s">
        <v>169</v>
      </c>
      <c r="AU1532" s="275" t="s">
        <v>137</v>
      </c>
      <c r="AV1532" s="14" t="s">
        <v>137</v>
      </c>
      <c r="AW1532" s="14" t="s">
        <v>30</v>
      </c>
      <c r="AX1532" s="14" t="s">
        <v>75</v>
      </c>
      <c r="AY1532" s="275" t="s">
        <v>159</v>
      </c>
    </row>
    <row r="1533" s="13" customFormat="1">
      <c r="A1533" s="13"/>
      <c r="B1533" s="254"/>
      <c r="C1533" s="255"/>
      <c r="D1533" s="256" t="s">
        <v>169</v>
      </c>
      <c r="E1533" s="257" t="s">
        <v>1</v>
      </c>
      <c r="F1533" s="258" t="s">
        <v>201</v>
      </c>
      <c r="G1533" s="255"/>
      <c r="H1533" s="257" t="s">
        <v>1</v>
      </c>
      <c r="I1533" s="259"/>
      <c r="J1533" s="255"/>
      <c r="K1533" s="255"/>
      <c r="L1533" s="260"/>
      <c r="M1533" s="261"/>
      <c r="N1533" s="262"/>
      <c r="O1533" s="262"/>
      <c r="P1533" s="262"/>
      <c r="Q1533" s="262"/>
      <c r="R1533" s="262"/>
      <c r="S1533" s="262"/>
      <c r="T1533" s="263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264" t="s">
        <v>169</v>
      </c>
      <c r="AU1533" s="264" t="s">
        <v>137</v>
      </c>
      <c r="AV1533" s="13" t="s">
        <v>82</v>
      </c>
      <c r="AW1533" s="13" t="s">
        <v>30</v>
      </c>
      <c r="AX1533" s="13" t="s">
        <v>75</v>
      </c>
      <c r="AY1533" s="264" t="s">
        <v>159</v>
      </c>
    </row>
    <row r="1534" s="14" customFormat="1">
      <c r="A1534" s="14"/>
      <c r="B1534" s="265"/>
      <c r="C1534" s="266"/>
      <c r="D1534" s="256" t="s">
        <v>169</v>
      </c>
      <c r="E1534" s="267" t="s">
        <v>1</v>
      </c>
      <c r="F1534" s="268" t="s">
        <v>239</v>
      </c>
      <c r="G1534" s="266"/>
      <c r="H1534" s="269">
        <v>48.215000000000003</v>
      </c>
      <c r="I1534" s="270"/>
      <c r="J1534" s="266"/>
      <c r="K1534" s="266"/>
      <c r="L1534" s="271"/>
      <c r="M1534" s="272"/>
      <c r="N1534" s="273"/>
      <c r="O1534" s="273"/>
      <c r="P1534" s="273"/>
      <c r="Q1534" s="273"/>
      <c r="R1534" s="273"/>
      <c r="S1534" s="273"/>
      <c r="T1534" s="274"/>
      <c r="U1534" s="14"/>
      <c r="V1534" s="14"/>
      <c r="W1534" s="14"/>
      <c r="X1534" s="14"/>
      <c r="Y1534" s="14"/>
      <c r="Z1534" s="14"/>
      <c r="AA1534" s="14"/>
      <c r="AB1534" s="14"/>
      <c r="AC1534" s="14"/>
      <c r="AD1534" s="14"/>
      <c r="AE1534" s="14"/>
      <c r="AT1534" s="275" t="s">
        <v>169</v>
      </c>
      <c r="AU1534" s="275" t="s">
        <v>137</v>
      </c>
      <c r="AV1534" s="14" t="s">
        <v>137</v>
      </c>
      <c r="AW1534" s="14" t="s">
        <v>30</v>
      </c>
      <c r="AX1534" s="14" t="s">
        <v>75</v>
      </c>
      <c r="AY1534" s="275" t="s">
        <v>159</v>
      </c>
    </row>
    <row r="1535" s="13" customFormat="1">
      <c r="A1535" s="13"/>
      <c r="B1535" s="254"/>
      <c r="C1535" s="255"/>
      <c r="D1535" s="256" t="s">
        <v>169</v>
      </c>
      <c r="E1535" s="257" t="s">
        <v>1</v>
      </c>
      <c r="F1535" s="258" t="s">
        <v>240</v>
      </c>
      <c r="G1535" s="255"/>
      <c r="H1535" s="257" t="s">
        <v>1</v>
      </c>
      <c r="I1535" s="259"/>
      <c r="J1535" s="255"/>
      <c r="K1535" s="255"/>
      <c r="L1535" s="260"/>
      <c r="M1535" s="261"/>
      <c r="N1535" s="262"/>
      <c r="O1535" s="262"/>
      <c r="P1535" s="262"/>
      <c r="Q1535" s="262"/>
      <c r="R1535" s="262"/>
      <c r="S1535" s="262"/>
      <c r="T1535" s="263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64" t="s">
        <v>169</v>
      </c>
      <c r="AU1535" s="264" t="s">
        <v>137</v>
      </c>
      <c r="AV1535" s="13" t="s">
        <v>82</v>
      </c>
      <c r="AW1535" s="13" t="s">
        <v>30</v>
      </c>
      <c r="AX1535" s="13" t="s">
        <v>75</v>
      </c>
      <c r="AY1535" s="264" t="s">
        <v>159</v>
      </c>
    </row>
    <row r="1536" s="14" customFormat="1">
      <c r="A1536" s="14"/>
      <c r="B1536" s="265"/>
      <c r="C1536" s="266"/>
      <c r="D1536" s="256" t="s">
        <v>169</v>
      </c>
      <c r="E1536" s="267" t="s">
        <v>1</v>
      </c>
      <c r="F1536" s="268" t="s">
        <v>241</v>
      </c>
      <c r="G1536" s="266"/>
      <c r="H1536" s="269">
        <v>-19.907</v>
      </c>
      <c r="I1536" s="270"/>
      <c r="J1536" s="266"/>
      <c r="K1536" s="266"/>
      <c r="L1536" s="271"/>
      <c r="M1536" s="272"/>
      <c r="N1536" s="273"/>
      <c r="O1536" s="273"/>
      <c r="P1536" s="273"/>
      <c r="Q1536" s="273"/>
      <c r="R1536" s="273"/>
      <c r="S1536" s="273"/>
      <c r="T1536" s="274"/>
      <c r="U1536" s="14"/>
      <c r="V1536" s="14"/>
      <c r="W1536" s="14"/>
      <c r="X1536" s="14"/>
      <c r="Y1536" s="14"/>
      <c r="Z1536" s="14"/>
      <c r="AA1536" s="14"/>
      <c r="AB1536" s="14"/>
      <c r="AC1536" s="14"/>
      <c r="AD1536" s="14"/>
      <c r="AE1536" s="14"/>
      <c r="AT1536" s="275" t="s">
        <v>169</v>
      </c>
      <c r="AU1536" s="275" t="s">
        <v>137</v>
      </c>
      <c r="AV1536" s="14" t="s">
        <v>137</v>
      </c>
      <c r="AW1536" s="14" t="s">
        <v>30</v>
      </c>
      <c r="AX1536" s="14" t="s">
        <v>75</v>
      </c>
      <c r="AY1536" s="275" t="s">
        <v>159</v>
      </c>
    </row>
    <row r="1537" s="15" customFormat="1">
      <c r="A1537" s="15"/>
      <c r="B1537" s="276"/>
      <c r="C1537" s="277"/>
      <c r="D1537" s="256" t="s">
        <v>169</v>
      </c>
      <c r="E1537" s="278" t="s">
        <v>1</v>
      </c>
      <c r="F1537" s="279" t="s">
        <v>187</v>
      </c>
      <c r="G1537" s="277"/>
      <c r="H1537" s="280">
        <v>250.92999999999998</v>
      </c>
      <c r="I1537" s="281"/>
      <c r="J1537" s="277"/>
      <c r="K1537" s="277"/>
      <c r="L1537" s="282"/>
      <c r="M1537" s="283"/>
      <c r="N1537" s="284"/>
      <c r="O1537" s="284"/>
      <c r="P1537" s="284"/>
      <c r="Q1537" s="284"/>
      <c r="R1537" s="284"/>
      <c r="S1537" s="284"/>
      <c r="T1537" s="285"/>
      <c r="U1537" s="15"/>
      <c r="V1537" s="15"/>
      <c r="W1537" s="15"/>
      <c r="X1537" s="15"/>
      <c r="Y1537" s="15"/>
      <c r="Z1537" s="15"/>
      <c r="AA1537" s="15"/>
      <c r="AB1537" s="15"/>
      <c r="AC1537" s="15"/>
      <c r="AD1537" s="15"/>
      <c r="AE1537" s="15"/>
      <c r="AT1537" s="286" t="s">
        <v>169</v>
      </c>
      <c r="AU1537" s="286" t="s">
        <v>137</v>
      </c>
      <c r="AV1537" s="15" t="s">
        <v>167</v>
      </c>
      <c r="AW1537" s="15" t="s">
        <v>30</v>
      </c>
      <c r="AX1537" s="15" t="s">
        <v>82</v>
      </c>
      <c r="AY1537" s="286" t="s">
        <v>159</v>
      </c>
    </row>
    <row r="1538" s="2" customFormat="1" ht="21.75" customHeight="1">
      <c r="A1538" s="40"/>
      <c r="B1538" s="41"/>
      <c r="C1538" s="241" t="s">
        <v>1697</v>
      </c>
      <c r="D1538" s="241" t="s">
        <v>163</v>
      </c>
      <c r="E1538" s="242" t="s">
        <v>1698</v>
      </c>
      <c r="F1538" s="243" t="s">
        <v>1699</v>
      </c>
      <c r="G1538" s="244" t="s">
        <v>166</v>
      </c>
      <c r="H1538" s="245">
        <v>250.93000000000001</v>
      </c>
      <c r="I1538" s="246"/>
      <c r="J1538" s="247">
        <f>ROUND(I1538*H1538,2)</f>
        <v>0</v>
      </c>
      <c r="K1538" s="248"/>
      <c r="L1538" s="43"/>
      <c r="M1538" s="249" t="s">
        <v>1</v>
      </c>
      <c r="N1538" s="250" t="s">
        <v>41</v>
      </c>
      <c r="O1538" s="93"/>
      <c r="P1538" s="251">
        <f>O1538*H1538</f>
        <v>0</v>
      </c>
      <c r="Q1538" s="251">
        <v>0</v>
      </c>
      <c r="R1538" s="251">
        <f>Q1538*H1538</f>
        <v>0</v>
      </c>
      <c r="S1538" s="251">
        <v>0.00014999999999999999</v>
      </c>
      <c r="T1538" s="252">
        <f>S1538*H1538</f>
        <v>0.037639499999999999</v>
      </c>
      <c r="U1538" s="40"/>
      <c r="V1538" s="40"/>
      <c r="W1538" s="40"/>
      <c r="X1538" s="40"/>
      <c r="Y1538" s="40"/>
      <c r="Z1538" s="40"/>
      <c r="AA1538" s="40"/>
      <c r="AB1538" s="40"/>
      <c r="AC1538" s="40"/>
      <c r="AD1538" s="40"/>
      <c r="AE1538" s="40"/>
      <c r="AR1538" s="253" t="s">
        <v>324</v>
      </c>
      <c r="AT1538" s="253" t="s">
        <v>163</v>
      </c>
      <c r="AU1538" s="253" t="s">
        <v>137</v>
      </c>
      <c r="AY1538" s="17" t="s">
        <v>159</v>
      </c>
      <c r="BE1538" s="141">
        <f>IF(N1538="základní",J1538,0)</f>
        <v>0</v>
      </c>
      <c r="BF1538" s="141">
        <f>IF(N1538="snížená",J1538,0)</f>
        <v>0</v>
      </c>
      <c r="BG1538" s="141">
        <f>IF(N1538="zákl. přenesená",J1538,0)</f>
        <v>0</v>
      </c>
      <c r="BH1538" s="141">
        <f>IF(N1538="sníž. přenesená",J1538,0)</f>
        <v>0</v>
      </c>
      <c r="BI1538" s="141">
        <f>IF(N1538="nulová",J1538,0)</f>
        <v>0</v>
      </c>
      <c r="BJ1538" s="17" t="s">
        <v>137</v>
      </c>
      <c r="BK1538" s="141">
        <f>ROUND(I1538*H1538,2)</f>
        <v>0</v>
      </c>
      <c r="BL1538" s="17" t="s">
        <v>324</v>
      </c>
      <c r="BM1538" s="253" t="s">
        <v>1700</v>
      </c>
    </row>
    <row r="1539" s="13" customFormat="1">
      <c r="A1539" s="13"/>
      <c r="B1539" s="254"/>
      <c r="C1539" s="255"/>
      <c r="D1539" s="256" t="s">
        <v>169</v>
      </c>
      <c r="E1539" s="257" t="s">
        <v>1</v>
      </c>
      <c r="F1539" s="258" t="s">
        <v>1695</v>
      </c>
      <c r="G1539" s="255"/>
      <c r="H1539" s="257" t="s">
        <v>1</v>
      </c>
      <c r="I1539" s="259"/>
      <c r="J1539" s="255"/>
      <c r="K1539" s="255"/>
      <c r="L1539" s="260"/>
      <c r="M1539" s="261"/>
      <c r="N1539" s="262"/>
      <c r="O1539" s="262"/>
      <c r="P1539" s="262"/>
      <c r="Q1539" s="262"/>
      <c r="R1539" s="262"/>
      <c r="S1539" s="262"/>
      <c r="T1539" s="263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264" t="s">
        <v>169</v>
      </c>
      <c r="AU1539" s="264" t="s">
        <v>137</v>
      </c>
      <c r="AV1539" s="13" t="s">
        <v>82</v>
      </c>
      <c r="AW1539" s="13" t="s">
        <v>30</v>
      </c>
      <c r="AX1539" s="13" t="s">
        <v>75</v>
      </c>
      <c r="AY1539" s="264" t="s">
        <v>159</v>
      </c>
    </row>
    <row r="1540" s="13" customFormat="1">
      <c r="A1540" s="13"/>
      <c r="B1540" s="254"/>
      <c r="C1540" s="255"/>
      <c r="D1540" s="256" t="s">
        <v>169</v>
      </c>
      <c r="E1540" s="257" t="s">
        <v>1</v>
      </c>
      <c r="F1540" s="258" t="s">
        <v>199</v>
      </c>
      <c r="G1540" s="255"/>
      <c r="H1540" s="257" t="s">
        <v>1</v>
      </c>
      <c r="I1540" s="259"/>
      <c r="J1540" s="255"/>
      <c r="K1540" s="255"/>
      <c r="L1540" s="260"/>
      <c r="M1540" s="261"/>
      <c r="N1540" s="262"/>
      <c r="O1540" s="262"/>
      <c r="P1540" s="262"/>
      <c r="Q1540" s="262"/>
      <c r="R1540" s="262"/>
      <c r="S1540" s="262"/>
      <c r="T1540" s="263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64" t="s">
        <v>169</v>
      </c>
      <c r="AU1540" s="264" t="s">
        <v>137</v>
      </c>
      <c r="AV1540" s="13" t="s">
        <v>82</v>
      </c>
      <c r="AW1540" s="13" t="s">
        <v>30</v>
      </c>
      <c r="AX1540" s="13" t="s">
        <v>75</v>
      </c>
      <c r="AY1540" s="264" t="s">
        <v>159</v>
      </c>
    </row>
    <row r="1541" s="14" customFormat="1">
      <c r="A1541" s="14"/>
      <c r="B1541" s="265"/>
      <c r="C1541" s="266"/>
      <c r="D1541" s="256" t="s">
        <v>169</v>
      </c>
      <c r="E1541" s="267" t="s">
        <v>1</v>
      </c>
      <c r="F1541" s="268" t="s">
        <v>200</v>
      </c>
      <c r="G1541" s="266"/>
      <c r="H1541" s="269">
        <v>8.5660000000000007</v>
      </c>
      <c r="I1541" s="270"/>
      <c r="J1541" s="266"/>
      <c r="K1541" s="266"/>
      <c r="L1541" s="271"/>
      <c r="M1541" s="272"/>
      <c r="N1541" s="273"/>
      <c r="O1541" s="273"/>
      <c r="P1541" s="273"/>
      <c r="Q1541" s="273"/>
      <c r="R1541" s="273"/>
      <c r="S1541" s="273"/>
      <c r="T1541" s="274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75" t="s">
        <v>169</v>
      </c>
      <c r="AU1541" s="275" t="s">
        <v>137</v>
      </c>
      <c r="AV1541" s="14" t="s">
        <v>137</v>
      </c>
      <c r="AW1541" s="14" t="s">
        <v>30</v>
      </c>
      <c r="AX1541" s="14" t="s">
        <v>75</v>
      </c>
      <c r="AY1541" s="275" t="s">
        <v>159</v>
      </c>
    </row>
    <row r="1542" s="13" customFormat="1">
      <c r="A1542" s="13"/>
      <c r="B1542" s="254"/>
      <c r="C1542" s="255"/>
      <c r="D1542" s="256" t="s">
        <v>169</v>
      </c>
      <c r="E1542" s="257" t="s">
        <v>1</v>
      </c>
      <c r="F1542" s="258" t="s">
        <v>201</v>
      </c>
      <c r="G1542" s="255"/>
      <c r="H1542" s="257" t="s">
        <v>1</v>
      </c>
      <c r="I1542" s="259"/>
      <c r="J1542" s="255"/>
      <c r="K1542" s="255"/>
      <c r="L1542" s="260"/>
      <c r="M1542" s="261"/>
      <c r="N1542" s="262"/>
      <c r="O1542" s="262"/>
      <c r="P1542" s="262"/>
      <c r="Q1542" s="262"/>
      <c r="R1542" s="262"/>
      <c r="S1542" s="262"/>
      <c r="T1542" s="263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64" t="s">
        <v>169</v>
      </c>
      <c r="AU1542" s="264" t="s">
        <v>137</v>
      </c>
      <c r="AV1542" s="13" t="s">
        <v>82</v>
      </c>
      <c r="AW1542" s="13" t="s">
        <v>30</v>
      </c>
      <c r="AX1542" s="13" t="s">
        <v>75</v>
      </c>
      <c r="AY1542" s="264" t="s">
        <v>159</v>
      </c>
    </row>
    <row r="1543" s="14" customFormat="1">
      <c r="A1543" s="14"/>
      <c r="B1543" s="265"/>
      <c r="C1543" s="266"/>
      <c r="D1543" s="256" t="s">
        <v>169</v>
      </c>
      <c r="E1543" s="267" t="s">
        <v>1</v>
      </c>
      <c r="F1543" s="268" t="s">
        <v>202</v>
      </c>
      <c r="G1543" s="266"/>
      <c r="H1543" s="269">
        <v>15.433</v>
      </c>
      <c r="I1543" s="270"/>
      <c r="J1543" s="266"/>
      <c r="K1543" s="266"/>
      <c r="L1543" s="271"/>
      <c r="M1543" s="272"/>
      <c r="N1543" s="273"/>
      <c r="O1543" s="273"/>
      <c r="P1543" s="273"/>
      <c r="Q1543" s="273"/>
      <c r="R1543" s="273"/>
      <c r="S1543" s="273"/>
      <c r="T1543" s="274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75" t="s">
        <v>169</v>
      </c>
      <c r="AU1543" s="275" t="s">
        <v>137</v>
      </c>
      <c r="AV1543" s="14" t="s">
        <v>137</v>
      </c>
      <c r="AW1543" s="14" t="s">
        <v>30</v>
      </c>
      <c r="AX1543" s="14" t="s">
        <v>75</v>
      </c>
      <c r="AY1543" s="275" t="s">
        <v>159</v>
      </c>
    </row>
    <row r="1544" s="13" customFormat="1">
      <c r="A1544" s="13"/>
      <c r="B1544" s="254"/>
      <c r="C1544" s="255"/>
      <c r="D1544" s="256" t="s">
        <v>169</v>
      </c>
      <c r="E1544" s="257" t="s">
        <v>1</v>
      </c>
      <c r="F1544" s="258" t="s">
        <v>203</v>
      </c>
      <c r="G1544" s="255"/>
      <c r="H1544" s="257" t="s">
        <v>1</v>
      </c>
      <c r="I1544" s="259"/>
      <c r="J1544" s="255"/>
      <c r="K1544" s="255"/>
      <c r="L1544" s="260"/>
      <c r="M1544" s="261"/>
      <c r="N1544" s="262"/>
      <c r="O1544" s="262"/>
      <c r="P1544" s="262"/>
      <c r="Q1544" s="262"/>
      <c r="R1544" s="262"/>
      <c r="S1544" s="262"/>
      <c r="T1544" s="263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64" t="s">
        <v>169</v>
      </c>
      <c r="AU1544" s="264" t="s">
        <v>137</v>
      </c>
      <c r="AV1544" s="13" t="s">
        <v>82</v>
      </c>
      <c r="AW1544" s="13" t="s">
        <v>30</v>
      </c>
      <c r="AX1544" s="13" t="s">
        <v>75</v>
      </c>
      <c r="AY1544" s="264" t="s">
        <v>159</v>
      </c>
    </row>
    <row r="1545" s="14" customFormat="1">
      <c r="A1545" s="14"/>
      <c r="B1545" s="265"/>
      <c r="C1545" s="266"/>
      <c r="D1545" s="256" t="s">
        <v>169</v>
      </c>
      <c r="E1545" s="267" t="s">
        <v>1</v>
      </c>
      <c r="F1545" s="268" t="s">
        <v>204</v>
      </c>
      <c r="G1545" s="266"/>
      <c r="H1545" s="269">
        <v>1.6770000000000001</v>
      </c>
      <c r="I1545" s="270"/>
      <c r="J1545" s="266"/>
      <c r="K1545" s="266"/>
      <c r="L1545" s="271"/>
      <c r="M1545" s="272"/>
      <c r="N1545" s="273"/>
      <c r="O1545" s="273"/>
      <c r="P1545" s="273"/>
      <c r="Q1545" s="273"/>
      <c r="R1545" s="273"/>
      <c r="S1545" s="273"/>
      <c r="T1545" s="274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75" t="s">
        <v>169</v>
      </c>
      <c r="AU1545" s="275" t="s">
        <v>137</v>
      </c>
      <c r="AV1545" s="14" t="s">
        <v>137</v>
      </c>
      <c r="AW1545" s="14" t="s">
        <v>30</v>
      </c>
      <c r="AX1545" s="14" t="s">
        <v>75</v>
      </c>
      <c r="AY1545" s="275" t="s">
        <v>159</v>
      </c>
    </row>
    <row r="1546" s="13" customFormat="1">
      <c r="A1546" s="13"/>
      <c r="B1546" s="254"/>
      <c r="C1546" s="255"/>
      <c r="D1546" s="256" t="s">
        <v>169</v>
      </c>
      <c r="E1546" s="257" t="s">
        <v>1</v>
      </c>
      <c r="F1546" s="258" t="s">
        <v>205</v>
      </c>
      <c r="G1546" s="255"/>
      <c r="H1546" s="257" t="s">
        <v>1</v>
      </c>
      <c r="I1546" s="259"/>
      <c r="J1546" s="255"/>
      <c r="K1546" s="255"/>
      <c r="L1546" s="260"/>
      <c r="M1546" s="261"/>
      <c r="N1546" s="262"/>
      <c r="O1546" s="262"/>
      <c r="P1546" s="262"/>
      <c r="Q1546" s="262"/>
      <c r="R1546" s="262"/>
      <c r="S1546" s="262"/>
      <c r="T1546" s="263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64" t="s">
        <v>169</v>
      </c>
      <c r="AU1546" s="264" t="s">
        <v>137</v>
      </c>
      <c r="AV1546" s="13" t="s">
        <v>82</v>
      </c>
      <c r="AW1546" s="13" t="s">
        <v>30</v>
      </c>
      <c r="AX1546" s="13" t="s">
        <v>75</v>
      </c>
      <c r="AY1546" s="264" t="s">
        <v>159</v>
      </c>
    </row>
    <row r="1547" s="14" customFormat="1">
      <c r="A1547" s="14"/>
      <c r="B1547" s="265"/>
      <c r="C1547" s="266"/>
      <c r="D1547" s="256" t="s">
        <v>169</v>
      </c>
      <c r="E1547" s="267" t="s">
        <v>1</v>
      </c>
      <c r="F1547" s="268" t="s">
        <v>206</v>
      </c>
      <c r="G1547" s="266"/>
      <c r="H1547" s="269">
        <v>2.9249999999999998</v>
      </c>
      <c r="I1547" s="270"/>
      <c r="J1547" s="266"/>
      <c r="K1547" s="266"/>
      <c r="L1547" s="271"/>
      <c r="M1547" s="272"/>
      <c r="N1547" s="273"/>
      <c r="O1547" s="273"/>
      <c r="P1547" s="273"/>
      <c r="Q1547" s="273"/>
      <c r="R1547" s="273"/>
      <c r="S1547" s="273"/>
      <c r="T1547" s="274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75" t="s">
        <v>169</v>
      </c>
      <c r="AU1547" s="275" t="s">
        <v>137</v>
      </c>
      <c r="AV1547" s="14" t="s">
        <v>137</v>
      </c>
      <c r="AW1547" s="14" t="s">
        <v>30</v>
      </c>
      <c r="AX1547" s="14" t="s">
        <v>75</v>
      </c>
      <c r="AY1547" s="275" t="s">
        <v>159</v>
      </c>
    </row>
    <row r="1548" s="13" customFormat="1">
      <c r="A1548" s="13"/>
      <c r="B1548" s="254"/>
      <c r="C1548" s="255"/>
      <c r="D1548" s="256" t="s">
        <v>169</v>
      </c>
      <c r="E1548" s="257" t="s">
        <v>1</v>
      </c>
      <c r="F1548" s="258" t="s">
        <v>207</v>
      </c>
      <c r="G1548" s="255"/>
      <c r="H1548" s="257" t="s">
        <v>1</v>
      </c>
      <c r="I1548" s="259"/>
      <c r="J1548" s="255"/>
      <c r="K1548" s="255"/>
      <c r="L1548" s="260"/>
      <c r="M1548" s="261"/>
      <c r="N1548" s="262"/>
      <c r="O1548" s="262"/>
      <c r="P1548" s="262"/>
      <c r="Q1548" s="262"/>
      <c r="R1548" s="262"/>
      <c r="S1548" s="262"/>
      <c r="T1548" s="263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64" t="s">
        <v>169</v>
      </c>
      <c r="AU1548" s="264" t="s">
        <v>137</v>
      </c>
      <c r="AV1548" s="13" t="s">
        <v>82</v>
      </c>
      <c r="AW1548" s="13" t="s">
        <v>30</v>
      </c>
      <c r="AX1548" s="13" t="s">
        <v>75</v>
      </c>
      <c r="AY1548" s="264" t="s">
        <v>159</v>
      </c>
    </row>
    <row r="1549" s="14" customFormat="1">
      <c r="A1549" s="14"/>
      <c r="B1549" s="265"/>
      <c r="C1549" s="266"/>
      <c r="D1549" s="256" t="s">
        <v>169</v>
      </c>
      <c r="E1549" s="267" t="s">
        <v>1</v>
      </c>
      <c r="F1549" s="268" t="s">
        <v>208</v>
      </c>
      <c r="G1549" s="266"/>
      <c r="H1549" s="269">
        <v>13.327</v>
      </c>
      <c r="I1549" s="270"/>
      <c r="J1549" s="266"/>
      <c r="K1549" s="266"/>
      <c r="L1549" s="271"/>
      <c r="M1549" s="272"/>
      <c r="N1549" s="273"/>
      <c r="O1549" s="273"/>
      <c r="P1549" s="273"/>
      <c r="Q1549" s="273"/>
      <c r="R1549" s="273"/>
      <c r="S1549" s="273"/>
      <c r="T1549" s="274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75" t="s">
        <v>169</v>
      </c>
      <c r="AU1549" s="275" t="s">
        <v>137</v>
      </c>
      <c r="AV1549" s="14" t="s">
        <v>137</v>
      </c>
      <c r="AW1549" s="14" t="s">
        <v>30</v>
      </c>
      <c r="AX1549" s="14" t="s">
        <v>75</v>
      </c>
      <c r="AY1549" s="275" t="s">
        <v>159</v>
      </c>
    </row>
    <row r="1550" s="13" customFormat="1">
      <c r="A1550" s="13"/>
      <c r="B1550" s="254"/>
      <c r="C1550" s="255"/>
      <c r="D1550" s="256" t="s">
        <v>169</v>
      </c>
      <c r="E1550" s="257" t="s">
        <v>1</v>
      </c>
      <c r="F1550" s="258" t="s">
        <v>209</v>
      </c>
      <c r="G1550" s="255"/>
      <c r="H1550" s="257" t="s">
        <v>1</v>
      </c>
      <c r="I1550" s="259"/>
      <c r="J1550" s="255"/>
      <c r="K1550" s="255"/>
      <c r="L1550" s="260"/>
      <c r="M1550" s="261"/>
      <c r="N1550" s="262"/>
      <c r="O1550" s="262"/>
      <c r="P1550" s="262"/>
      <c r="Q1550" s="262"/>
      <c r="R1550" s="262"/>
      <c r="S1550" s="262"/>
      <c r="T1550" s="263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64" t="s">
        <v>169</v>
      </c>
      <c r="AU1550" s="264" t="s">
        <v>137</v>
      </c>
      <c r="AV1550" s="13" t="s">
        <v>82</v>
      </c>
      <c r="AW1550" s="13" t="s">
        <v>30</v>
      </c>
      <c r="AX1550" s="13" t="s">
        <v>75</v>
      </c>
      <c r="AY1550" s="264" t="s">
        <v>159</v>
      </c>
    </row>
    <row r="1551" s="14" customFormat="1">
      <c r="A1551" s="14"/>
      <c r="B1551" s="265"/>
      <c r="C1551" s="266"/>
      <c r="D1551" s="256" t="s">
        <v>169</v>
      </c>
      <c r="E1551" s="267" t="s">
        <v>1</v>
      </c>
      <c r="F1551" s="268" t="s">
        <v>210</v>
      </c>
      <c r="G1551" s="266"/>
      <c r="H1551" s="269">
        <v>20.388999999999999</v>
      </c>
      <c r="I1551" s="270"/>
      <c r="J1551" s="266"/>
      <c r="K1551" s="266"/>
      <c r="L1551" s="271"/>
      <c r="M1551" s="272"/>
      <c r="N1551" s="273"/>
      <c r="O1551" s="273"/>
      <c r="P1551" s="273"/>
      <c r="Q1551" s="273"/>
      <c r="R1551" s="273"/>
      <c r="S1551" s="273"/>
      <c r="T1551" s="274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75" t="s">
        <v>169</v>
      </c>
      <c r="AU1551" s="275" t="s">
        <v>137</v>
      </c>
      <c r="AV1551" s="14" t="s">
        <v>137</v>
      </c>
      <c r="AW1551" s="14" t="s">
        <v>30</v>
      </c>
      <c r="AX1551" s="14" t="s">
        <v>75</v>
      </c>
      <c r="AY1551" s="275" t="s">
        <v>159</v>
      </c>
    </row>
    <row r="1552" s="13" customFormat="1">
      <c r="A1552" s="13"/>
      <c r="B1552" s="254"/>
      <c r="C1552" s="255"/>
      <c r="D1552" s="256" t="s">
        <v>169</v>
      </c>
      <c r="E1552" s="257" t="s">
        <v>1</v>
      </c>
      <c r="F1552" s="258" t="s">
        <v>1696</v>
      </c>
      <c r="G1552" s="255"/>
      <c r="H1552" s="257" t="s">
        <v>1</v>
      </c>
      <c r="I1552" s="259"/>
      <c r="J1552" s="255"/>
      <c r="K1552" s="255"/>
      <c r="L1552" s="260"/>
      <c r="M1552" s="261"/>
      <c r="N1552" s="262"/>
      <c r="O1552" s="262"/>
      <c r="P1552" s="262"/>
      <c r="Q1552" s="262"/>
      <c r="R1552" s="262"/>
      <c r="S1552" s="262"/>
      <c r="T1552" s="263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64" t="s">
        <v>169</v>
      </c>
      <c r="AU1552" s="264" t="s">
        <v>137</v>
      </c>
      <c r="AV1552" s="13" t="s">
        <v>82</v>
      </c>
      <c r="AW1552" s="13" t="s">
        <v>30</v>
      </c>
      <c r="AX1552" s="13" t="s">
        <v>75</v>
      </c>
      <c r="AY1552" s="264" t="s">
        <v>159</v>
      </c>
    </row>
    <row r="1553" s="13" customFormat="1">
      <c r="A1553" s="13"/>
      <c r="B1553" s="254"/>
      <c r="C1553" s="255"/>
      <c r="D1553" s="256" t="s">
        <v>169</v>
      </c>
      <c r="E1553" s="257" t="s">
        <v>1</v>
      </c>
      <c r="F1553" s="258" t="s">
        <v>199</v>
      </c>
      <c r="G1553" s="255"/>
      <c r="H1553" s="257" t="s">
        <v>1</v>
      </c>
      <c r="I1553" s="259"/>
      <c r="J1553" s="255"/>
      <c r="K1553" s="255"/>
      <c r="L1553" s="260"/>
      <c r="M1553" s="261"/>
      <c r="N1553" s="262"/>
      <c r="O1553" s="262"/>
      <c r="P1553" s="262"/>
      <c r="Q1553" s="262"/>
      <c r="R1553" s="262"/>
      <c r="S1553" s="262"/>
      <c r="T1553" s="263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64" t="s">
        <v>169</v>
      </c>
      <c r="AU1553" s="264" t="s">
        <v>137</v>
      </c>
      <c r="AV1553" s="13" t="s">
        <v>82</v>
      </c>
      <c r="AW1553" s="13" t="s">
        <v>30</v>
      </c>
      <c r="AX1553" s="13" t="s">
        <v>75</v>
      </c>
      <c r="AY1553" s="264" t="s">
        <v>159</v>
      </c>
    </row>
    <row r="1554" s="14" customFormat="1">
      <c r="A1554" s="14"/>
      <c r="B1554" s="265"/>
      <c r="C1554" s="266"/>
      <c r="D1554" s="256" t="s">
        <v>169</v>
      </c>
      <c r="E1554" s="267" t="s">
        <v>1</v>
      </c>
      <c r="F1554" s="268" t="s">
        <v>233</v>
      </c>
      <c r="G1554" s="266"/>
      <c r="H1554" s="269">
        <v>34.841000000000001</v>
      </c>
      <c r="I1554" s="270"/>
      <c r="J1554" s="266"/>
      <c r="K1554" s="266"/>
      <c r="L1554" s="271"/>
      <c r="M1554" s="272"/>
      <c r="N1554" s="273"/>
      <c r="O1554" s="273"/>
      <c r="P1554" s="273"/>
      <c r="Q1554" s="273"/>
      <c r="R1554" s="273"/>
      <c r="S1554" s="273"/>
      <c r="T1554" s="274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75" t="s">
        <v>169</v>
      </c>
      <c r="AU1554" s="275" t="s">
        <v>137</v>
      </c>
      <c r="AV1554" s="14" t="s">
        <v>137</v>
      </c>
      <c r="AW1554" s="14" t="s">
        <v>30</v>
      </c>
      <c r="AX1554" s="14" t="s">
        <v>75</v>
      </c>
      <c r="AY1554" s="275" t="s">
        <v>159</v>
      </c>
    </row>
    <row r="1555" s="13" customFormat="1">
      <c r="A1555" s="13"/>
      <c r="B1555" s="254"/>
      <c r="C1555" s="255"/>
      <c r="D1555" s="256" t="s">
        <v>169</v>
      </c>
      <c r="E1555" s="257" t="s">
        <v>1</v>
      </c>
      <c r="F1555" s="258" t="s">
        <v>203</v>
      </c>
      <c r="G1555" s="255"/>
      <c r="H1555" s="257" t="s">
        <v>1</v>
      </c>
      <c r="I1555" s="259"/>
      <c r="J1555" s="255"/>
      <c r="K1555" s="255"/>
      <c r="L1555" s="260"/>
      <c r="M1555" s="261"/>
      <c r="N1555" s="262"/>
      <c r="O1555" s="262"/>
      <c r="P1555" s="262"/>
      <c r="Q1555" s="262"/>
      <c r="R1555" s="262"/>
      <c r="S1555" s="262"/>
      <c r="T1555" s="263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64" t="s">
        <v>169</v>
      </c>
      <c r="AU1555" s="264" t="s">
        <v>137</v>
      </c>
      <c r="AV1555" s="13" t="s">
        <v>82</v>
      </c>
      <c r="AW1555" s="13" t="s">
        <v>30</v>
      </c>
      <c r="AX1555" s="13" t="s">
        <v>75</v>
      </c>
      <c r="AY1555" s="264" t="s">
        <v>159</v>
      </c>
    </row>
    <row r="1556" s="14" customFormat="1">
      <c r="A1556" s="14"/>
      <c r="B1556" s="265"/>
      <c r="C1556" s="266"/>
      <c r="D1556" s="256" t="s">
        <v>169</v>
      </c>
      <c r="E1556" s="267" t="s">
        <v>1</v>
      </c>
      <c r="F1556" s="268" t="s">
        <v>234</v>
      </c>
      <c r="G1556" s="266"/>
      <c r="H1556" s="269">
        <v>15.401</v>
      </c>
      <c r="I1556" s="270"/>
      <c r="J1556" s="266"/>
      <c r="K1556" s="266"/>
      <c r="L1556" s="271"/>
      <c r="M1556" s="272"/>
      <c r="N1556" s="273"/>
      <c r="O1556" s="273"/>
      <c r="P1556" s="273"/>
      <c r="Q1556" s="273"/>
      <c r="R1556" s="273"/>
      <c r="S1556" s="273"/>
      <c r="T1556" s="274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75" t="s">
        <v>169</v>
      </c>
      <c r="AU1556" s="275" t="s">
        <v>137</v>
      </c>
      <c r="AV1556" s="14" t="s">
        <v>137</v>
      </c>
      <c r="AW1556" s="14" t="s">
        <v>30</v>
      </c>
      <c r="AX1556" s="14" t="s">
        <v>75</v>
      </c>
      <c r="AY1556" s="275" t="s">
        <v>159</v>
      </c>
    </row>
    <row r="1557" s="13" customFormat="1">
      <c r="A1557" s="13"/>
      <c r="B1557" s="254"/>
      <c r="C1557" s="255"/>
      <c r="D1557" s="256" t="s">
        <v>169</v>
      </c>
      <c r="E1557" s="257" t="s">
        <v>1</v>
      </c>
      <c r="F1557" s="258" t="s">
        <v>205</v>
      </c>
      <c r="G1557" s="255"/>
      <c r="H1557" s="257" t="s">
        <v>1</v>
      </c>
      <c r="I1557" s="259"/>
      <c r="J1557" s="255"/>
      <c r="K1557" s="255"/>
      <c r="L1557" s="260"/>
      <c r="M1557" s="261"/>
      <c r="N1557" s="262"/>
      <c r="O1557" s="262"/>
      <c r="P1557" s="262"/>
      <c r="Q1557" s="262"/>
      <c r="R1557" s="262"/>
      <c r="S1557" s="262"/>
      <c r="T1557" s="263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64" t="s">
        <v>169</v>
      </c>
      <c r="AU1557" s="264" t="s">
        <v>137</v>
      </c>
      <c r="AV1557" s="13" t="s">
        <v>82</v>
      </c>
      <c r="AW1557" s="13" t="s">
        <v>30</v>
      </c>
      <c r="AX1557" s="13" t="s">
        <v>75</v>
      </c>
      <c r="AY1557" s="264" t="s">
        <v>159</v>
      </c>
    </row>
    <row r="1558" s="14" customFormat="1">
      <c r="A1558" s="14"/>
      <c r="B1558" s="265"/>
      <c r="C1558" s="266"/>
      <c r="D1558" s="256" t="s">
        <v>169</v>
      </c>
      <c r="E1558" s="267" t="s">
        <v>1</v>
      </c>
      <c r="F1558" s="268" t="s">
        <v>235</v>
      </c>
      <c r="G1558" s="266"/>
      <c r="H1558" s="269">
        <v>18.956</v>
      </c>
      <c r="I1558" s="270"/>
      <c r="J1558" s="266"/>
      <c r="K1558" s="266"/>
      <c r="L1558" s="271"/>
      <c r="M1558" s="272"/>
      <c r="N1558" s="273"/>
      <c r="O1558" s="273"/>
      <c r="P1558" s="273"/>
      <c r="Q1558" s="273"/>
      <c r="R1558" s="273"/>
      <c r="S1558" s="273"/>
      <c r="T1558" s="274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75" t="s">
        <v>169</v>
      </c>
      <c r="AU1558" s="275" t="s">
        <v>137</v>
      </c>
      <c r="AV1558" s="14" t="s">
        <v>137</v>
      </c>
      <c r="AW1558" s="14" t="s">
        <v>30</v>
      </c>
      <c r="AX1558" s="14" t="s">
        <v>75</v>
      </c>
      <c r="AY1558" s="275" t="s">
        <v>159</v>
      </c>
    </row>
    <row r="1559" s="13" customFormat="1">
      <c r="A1559" s="13"/>
      <c r="B1559" s="254"/>
      <c r="C1559" s="255"/>
      <c r="D1559" s="256" t="s">
        <v>169</v>
      </c>
      <c r="E1559" s="257" t="s">
        <v>1</v>
      </c>
      <c r="F1559" s="258" t="s">
        <v>207</v>
      </c>
      <c r="G1559" s="255"/>
      <c r="H1559" s="257" t="s">
        <v>1</v>
      </c>
      <c r="I1559" s="259"/>
      <c r="J1559" s="255"/>
      <c r="K1559" s="255"/>
      <c r="L1559" s="260"/>
      <c r="M1559" s="261"/>
      <c r="N1559" s="262"/>
      <c r="O1559" s="262"/>
      <c r="P1559" s="262"/>
      <c r="Q1559" s="262"/>
      <c r="R1559" s="262"/>
      <c r="S1559" s="262"/>
      <c r="T1559" s="263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64" t="s">
        <v>169</v>
      </c>
      <c r="AU1559" s="264" t="s">
        <v>137</v>
      </c>
      <c r="AV1559" s="13" t="s">
        <v>82</v>
      </c>
      <c r="AW1559" s="13" t="s">
        <v>30</v>
      </c>
      <c r="AX1559" s="13" t="s">
        <v>75</v>
      </c>
      <c r="AY1559" s="264" t="s">
        <v>159</v>
      </c>
    </row>
    <row r="1560" s="14" customFormat="1">
      <c r="A1560" s="14"/>
      <c r="B1560" s="265"/>
      <c r="C1560" s="266"/>
      <c r="D1560" s="256" t="s">
        <v>169</v>
      </c>
      <c r="E1560" s="267" t="s">
        <v>1</v>
      </c>
      <c r="F1560" s="268" t="s">
        <v>236</v>
      </c>
      <c r="G1560" s="266"/>
      <c r="H1560" s="269">
        <v>40.704000000000001</v>
      </c>
      <c r="I1560" s="270"/>
      <c r="J1560" s="266"/>
      <c r="K1560" s="266"/>
      <c r="L1560" s="271"/>
      <c r="M1560" s="272"/>
      <c r="N1560" s="273"/>
      <c r="O1560" s="273"/>
      <c r="P1560" s="273"/>
      <c r="Q1560" s="273"/>
      <c r="R1560" s="273"/>
      <c r="S1560" s="273"/>
      <c r="T1560" s="274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75" t="s">
        <v>169</v>
      </c>
      <c r="AU1560" s="275" t="s">
        <v>137</v>
      </c>
      <c r="AV1560" s="14" t="s">
        <v>137</v>
      </c>
      <c r="AW1560" s="14" t="s">
        <v>30</v>
      </c>
      <c r="AX1560" s="14" t="s">
        <v>75</v>
      </c>
      <c r="AY1560" s="275" t="s">
        <v>159</v>
      </c>
    </row>
    <row r="1561" s="13" customFormat="1">
      <c r="A1561" s="13"/>
      <c r="B1561" s="254"/>
      <c r="C1561" s="255"/>
      <c r="D1561" s="256" t="s">
        <v>169</v>
      </c>
      <c r="E1561" s="257" t="s">
        <v>1</v>
      </c>
      <c r="F1561" s="258" t="s">
        <v>237</v>
      </c>
      <c r="G1561" s="255"/>
      <c r="H1561" s="257" t="s">
        <v>1</v>
      </c>
      <c r="I1561" s="259"/>
      <c r="J1561" s="255"/>
      <c r="K1561" s="255"/>
      <c r="L1561" s="260"/>
      <c r="M1561" s="261"/>
      <c r="N1561" s="262"/>
      <c r="O1561" s="262"/>
      <c r="P1561" s="262"/>
      <c r="Q1561" s="262"/>
      <c r="R1561" s="262"/>
      <c r="S1561" s="262"/>
      <c r="T1561" s="263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T1561" s="264" t="s">
        <v>169</v>
      </c>
      <c r="AU1561" s="264" t="s">
        <v>137</v>
      </c>
      <c r="AV1561" s="13" t="s">
        <v>82</v>
      </c>
      <c r="AW1561" s="13" t="s">
        <v>30</v>
      </c>
      <c r="AX1561" s="13" t="s">
        <v>75</v>
      </c>
      <c r="AY1561" s="264" t="s">
        <v>159</v>
      </c>
    </row>
    <row r="1562" s="14" customFormat="1">
      <c r="A1562" s="14"/>
      <c r="B1562" s="265"/>
      <c r="C1562" s="266"/>
      <c r="D1562" s="256" t="s">
        <v>169</v>
      </c>
      <c r="E1562" s="267" t="s">
        <v>1</v>
      </c>
      <c r="F1562" s="268" t="s">
        <v>238</v>
      </c>
      <c r="G1562" s="266"/>
      <c r="H1562" s="269">
        <v>50.402999999999999</v>
      </c>
      <c r="I1562" s="270"/>
      <c r="J1562" s="266"/>
      <c r="K1562" s="266"/>
      <c r="L1562" s="271"/>
      <c r="M1562" s="272"/>
      <c r="N1562" s="273"/>
      <c r="O1562" s="273"/>
      <c r="P1562" s="273"/>
      <c r="Q1562" s="273"/>
      <c r="R1562" s="273"/>
      <c r="S1562" s="273"/>
      <c r="T1562" s="274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75" t="s">
        <v>169</v>
      </c>
      <c r="AU1562" s="275" t="s">
        <v>137</v>
      </c>
      <c r="AV1562" s="14" t="s">
        <v>137</v>
      </c>
      <c r="AW1562" s="14" t="s">
        <v>30</v>
      </c>
      <c r="AX1562" s="14" t="s">
        <v>75</v>
      </c>
      <c r="AY1562" s="275" t="s">
        <v>159</v>
      </c>
    </row>
    <row r="1563" s="13" customFormat="1">
      <c r="A1563" s="13"/>
      <c r="B1563" s="254"/>
      <c r="C1563" s="255"/>
      <c r="D1563" s="256" t="s">
        <v>169</v>
      </c>
      <c r="E1563" s="257" t="s">
        <v>1</v>
      </c>
      <c r="F1563" s="258" t="s">
        <v>201</v>
      </c>
      <c r="G1563" s="255"/>
      <c r="H1563" s="257" t="s">
        <v>1</v>
      </c>
      <c r="I1563" s="259"/>
      <c r="J1563" s="255"/>
      <c r="K1563" s="255"/>
      <c r="L1563" s="260"/>
      <c r="M1563" s="261"/>
      <c r="N1563" s="262"/>
      <c r="O1563" s="262"/>
      <c r="P1563" s="262"/>
      <c r="Q1563" s="262"/>
      <c r="R1563" s="262"/>
      <c r="S1563" s="262"/>
      <c r="T1563" s="263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T1563" s="264" t="s">
        <v>169</v>
      </c>
      <c r="AU1563" s="264" t="s">
        <v>137</v>
      </c>
      <c r="AV1563" s="13" t="s">
        <v>82</v>
      </c>
      <c r="AW1563" s="13" t="s">
        <v>30</v>
      </c>
      <c r="AX1563" s="13" t="s">
        <v>75</v>
      </c>
      <c r="AY1563" s="264" t="s">
        <v>159</v>
      </c>
    </row>
    <row r="1564" s="14" customFormat="1">
      <c r="A1564" s="14"/>
      <c r="B1564" s="265"/>
      <c r="C1564" s="266"/>
      <c r="D1564" s="256" t="s">
        <v>169</v>
      </c>
      <c r="E1564" s="267" t="s">
        <v>1</v>
      </c>
      <c r="F1564" s="268" t="s">
        <v>239</v>
      </c>
      <c r="G1564" s="266"/>
      <c r="H1564" s="269">
        <v>48.215000000000003</v>
      </c>
      <c r="I1564" s="270"/>
      <c r="J1564" s="266"/>
      <c r="K1564" s="266"/>
      <c r="L1564" s="271"/>
      <c r="M1564" s="272"/>
      <c r="N1564" s="273"/>
      <c r="O1564" s="273"/>
      <c r="P1564" s="273"/>
      <c r="Q1564" s="273"/>
      <c r="R1564" s="273"/>
      <c r="S1564" s="273"/>
      <c r="T1564" s="274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75" t="s">
        <v>169</v>
      </c>
      <c r="AU1564" s="275" t="s">
        <v>137</v>
      </c>
      <c r="AV1564" s="14" t="s">
        <v>137</v>
      </c>
      <c r="AW1564" s="14" t="s">
        <v>30</v>
      </c>
      <c r="AX1564" s="14" t="s">
        <v>75</v>
      </c>
      <c r="AY1564" s="275" t="s">
        <v>159</v>
      </c>
    </row>
    <row r="1565" s="13" customFormat="1">
      <c r="A1565" s="13"/>
      <c r="B1565" s="254"/>
      <c r="C1565" s="255"/>
      <c r="D1565" s="256" t="s">
        <v>169</v>
      </c>
      <c r="E1565" s="257" t="s">
        <v>1</v>
      </c>
      <c r="F1565" s="258" t="s">
        <v>240</v>
      </c>
      <c r="G1565" s="255"/>
      <c r="H1565" s="257" t="s">
        <v>1</v>
      </c>
      <c r="I1565" s="259"/>
      <c r="J1565" s="255"/>
      <c r="K1565" s="255"/>
      <c r="L1565" s="260"/>
      <c r="M1565" s="261"/>
      <c r="N1565" s="262"/>
      <c r="O1565" s="262"/>
      <c r="P1565" s="262"/>
      <c r="Q1565" s="262"/>
      <c r="R1565" s="262"/>
      <c r="S1565" s="262"/>
      <c r="T1565" s="263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64" t="s">
        <v>169</v>
      </c>
      <c r="AU1565" s="264" t="s">
        <v>137</v>
      </c>
      <c r="AV1565" s="13" t="s">
        <v>82</v>
      </c>
      <c r="AW1565" s="13" t="s">
        <v>30</v>
      </c>
      <c r="AX1565" s="13" t="s">
        <v>75</v>
      </c>
      <c r="AY1565" s="264" t="s">
        <v>159</v>
      </c>
    </row>
    <row r="1566" s="14" customFormat="1">
      <c r="A1566" s="14"/>
      <c r="B1566" s="265"/>
      <c r="C1566" s="266"/>
      <c r="D1566" s="256" t="s">
        <v>169</v>
      </c>
      <c r="E1566" s="267" t="s">
        <v>1</v>
      </c>
      <c r="F1566" s="268" t="s">
        <v>241</v>
      </c>
      <c r="G1566" s="266"/>
      <c r="H1566" s="269">
        <v>-19.907</v>
      </c>
      <c r="I1566" s="270"/>
      <c r="J1566" s="266"/>
      <c r="K1566" s="266"/>
      <c r="L1566" s="271"/>
      <c r="M1566" s="272"/>
      <c r="N1566" s="273"/>
      <c r="O1566" s="273"/>
      <c r="P1566" s="273"/>
      <c r="Q1566" s="273"/>
      <c r="R1566" s="273"/>
      <c r="S1566" s="273"/>
      <c r="T1566" s="274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75" t="s">
        <v>169</v>
      </c>
      <c r="AU1566" s="275" t="s">
        <v>137</v>
      </c>
      <c r="AV1566" s="14" t="s">
        <v>137</v>
      </c>
      <c r="AW1566" s="14" t="s">
        <v>30</v>
      </c>
      <c r="AX1566" s="14" t="s">
        <v>75</v>
      </c>
      <c r="AY1566" s="275" t="s">
        <v>159</v>
      </c>
    </row>
    <row r="1567" s="15" customFormat="1">
      <c r="A1567" s="15"/>
      <c r="B1567" s="276"/>
      <c r="C1567" s="277"/>
      <c r="D1567" s="256" t="s">
        <v>169</v>
      </c>
      <c r="E1567" s="278" t="s">
        <v>1</v>
      </c>
      <c r="F1567" s="279" t="s">
        <v>187</v>
      </c>
      <c r="G1567" s="277"/>
      <c r="H1567" s="280">
        <v>250.93000000000001</v>
      </c>
      <c r="I1567" s="281"/>
      <c r="J1567" s="277"/>
      <c r="K1567" s="277"/>
      <c r="L1567" s="282"/>
      <c r="M1567" s="283"/>
      <c r="N1567" s="284"/>
      <c r="O1567" s="284"/>
      <c r="P1567" s="284"/>
      <c r="Q1567" s="284"/>
      <c r="R1567" s="284"/>
      <c r="S1567" s="284"/>
      <c r="T1567" s="285"/>
      <c r="U1567" s="15"/>
      <c r="V1567" s="15"/>
      <c r="W1567" s="15"/>
      <c r="X1567" s="15"/>
      <c r="Y1567" s="15"/>
      <c r="Z1567" s="15"/>
      <c r="AA1567" s="15"/>
      <c r="AB1567" s="15"/>
      <c r="AC1567" s="15"/>
      <c r="AD1567" s="15"/>
      <c r="AE1567" s="15"/>
      <c r="AT1567" s="286" t="s">
        <v>169</v>
      </c>
      <c r="AU1567" s="286" t="s">
        <v>137</v>
      </c>
      <c r="AV1567" s="15" t="s">
        <v>167</v>
      </c>
      <c r="AW1567" s="15" t="s">
        <v>30</v>
      </c>
      <c r="AX1567" s="15" t="s">
        <v>82</v>
      </c>
      <c r="AY1567" s="286" t="s">
        <v>159</v>
      </c>
    </row>
    <row r="1568" s="2" customFormat="1" ht="16.5" customHeight="1">
      <c r="A1568" s="40"/>
      <c r="B1568" s="41"/>
      <c r="C1568" s="241" t="s">
        <v>1701</v>
      </c>
      <c r="D1568" s="241" t="s">
        <v>163</v>
      </c>
      <c r="E1568" s="242" t="s">
        <v>1702</v>
      </c>
      <c r="F1568" s="243" t="s">
        <v>1703</v>
      </c>
      <c r="G1568" s="244" t="s">
        <v>166</v>
      </c>
      <c r="H1568" s="245">
        <v>250.93000000000001</v>
      </c>
      <c r="I1568" s="246"/>
      <c r="J1568" s="247">
        <f>ROUND(I1568*H1568,2)</f>
        <v>0</v>
      </c>
      <c r="K1568" s="248"/>
      <c r="L1568" s="43"/>
      <c r="M1568" s="249" t="s">
        <v>1</v>
      </c>
      <c r="N1568" s="250" t="s">
        <v>41</v>
      </c>
      <c r="O1568" s="93"/>
      <c r="P1568" s="251">
        <f>O1568*H1568</f>
        <v>0</v>
      </c>
      <c r="Q1568" s="251">
        <v>0.001</v>
      </c>
      <c r="R1568" s="251">
        <f>Q1568*H1568</f>
        <v>0.25092999999999999</v>
      </c>
      <c r="S1568" s="251">
        <v>0.00031</v>
      </c>
      <c r="T1568" s="252">
        <f>S1568*H1568</f>
        <v>0.077788300000000005</v>
      </c>
      <c r="U1568" s="40"/>
      <c r="V1568" s="40"/>
      <c r="W1568" s="40"/>
      <c r="X1568" s="40"/>
      <c r="Y1568" s="40"/>
      <c r="Z1568" s="40"/>
      <c r="AA1568" s="40"/>
      <c r="AB1568" s="40"/>
      <c r="AC1568" s="40"/>
      <c r="AD1568" s="40"/>
      <c r="AE1568" s="40"/>
      <c r="AR1568" s="253" t="s">
        <v>324</v>
      </c>
      <c r="AT1568" s="253" t="s">
        <v>163</v>
      </c>
      <c r="AU1568" s="253" t="s">
        <v>137</v>
      </c>
      <c r="AY1568" s="17" t="s">
        <v>159</v>
      </c>
      <c r="BE1568" s="141">
        <f>IF(N1568="základní",J1568,0)</f>
        <v>0</v>
      </c>
      <c r="BF1568" s="141">
        <f>IF(N1568="snížená",J1568,0)</f>
        <v>0</v>
      </c>
      <c r="BG1568" s="141">
        <f>IF(N1568="zákl. přenesená",J1568,0)</f>
        <v>0</v>
      </c>
      <c r="BH1568" s="141">
        <f>IF(N1568="sníž. přenesená",J1568,0)</f>
        <v>0</v>
      </c>
      <c r="BI1568" s="141">
        <f>IF(N1568="nulová",J1568,0)</f>
        <v>0</v>
      </c>
      <c r="BJ1568" s="17" t="s">
        <v>137</v>
      </c>
      <c r="BK1568" s="141">
        <f>ROUND(I1568*H1568,2)</f>
        <v>0</v>
      </c>
      <c r="BL1568" s="17" t="s">
        <v>324</v>
      </c>
      <c r="BM1568" s="253" t="s">
        <v>1704</v>
      </c>
    </row>
    <row r="1569" s="13" customFormat="1">
      <c r="A1569" s="13"/>
      <c r="B1569" s="254"/>
      <c r="C1569" s="255"/>
      <c r="D1569" s="256" t="s">
        <v>169</v>
      </c>
      <c r="E1569" s="257" t="s">
        <v>1</v>
      </c>
      <c r="F1569" s="258" t="s">
        <v>1695</v>
      </c>
      <c r="G1569" s="255"/>
      <c r="H1569" s="257" t="s">
        <v>1</v>
      </c>
      <c r="I1569" s="259"/>
      <c r="J1569" s="255"/>
      <c r="K1569" s="255"/>
      <c r="L1569" s="260"/>
      <c r="M1569" s="261"/>
      <c r="N1569" s="262"/>
      <c r="O1569" s="262"/>
      <c r="P1569" s="262"/>
      <c r="Q1569" s="262"/>
      <c r="R1569" s="262"/>
      <c r="S1569" s="262"/>
      <c r="T1569" s="263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64" t="s">
        <v>169</v>
      </c>
      <c r="AU1569" s="264" t="s">
        <v>137</v>
      </c>
      <c r="AV1569" s="13" t="s">
        <v>82</v>
      </c>
      <c r="AW1569" s="13" t="s">
        <v>30</v>
      </c>
      <c r="AX1569" s="13" t="s">
        <v>75</v>
      </c>
      <c r="AY1569" s="264" t="s">
        <v>159</v>
      </c>
    </row>
    <row r="1570" s="13" customFormat="1">
      <c r="A1570" s="13"/>
      <c r="B1570" s="254"/>
      <c r="C1570" s="255"/>
      <c r="D1570" s="256" t="s">
        <v>169</v>
      </c>
      <c r="E1570" s="257" t="s">
        <v>1</v>
      </c>
      <c r="F1570" s="258" t="s">
        <v>199</v>
      </c>
      <c r="G1570" s="255"/>
      <c r="H1570" s="257" t="s">
        <v>1</v>
      </c>
      <c r="I1570" s="259"/>
      <c r="J1570" s="255"/>
      <c r="K1570" s="255"/>
      <c r="L1570" s="260"/>
      <c r="M1570" s="261"/>
      <c r="N1570" s="262"/>
      <c r="O1570" s="262"/>
      <c r="P1570" s="262"/>
      <c r="Q1570" s="262"/>
      <c r="R1570" s="262"/>
      <c r="S1570" s="262"/>
      <c r="T1570" s="263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64" t="s">
        <v>169</v>
      </c>
      <c r="AU1570" s="264" t="s">
        <v>137</v>
      </c>
      <c r="AV1570" s="13" t="s">
        <v>82</v>
      </c>
      <c r="AW1570" s="13" t="s">
        <v>30</v>
      </c>
      <c r="AX1570" s="13" t="s">
        <v>75</v>
      </c>
      <c r="AY1570" s="264" t="s">
        <v>159</v>
      </c>
    </row>
    <row r="1571" s="14" customFormat="1">
      <c r="A1571" s="14"/>
      <c r="B1571" s="265"/>
      <c r="C1571" s="266"/>
      <c r="D1571" s="256" t="s">
        <v>169</v>
      </c>
      <c r="E1571" s="267" t="s">
        <v>1</v>
      </c>
      <c r="F1571" s="268" t="s">
        <v>200</v>
      </c>
      <c r="G1571" s="266"/>
      <c r="H1571" s="269">
        <v>8.5660000000000007</v>
      </c>
      <c r="I1571" s="270"/>
      <c r="J1571" s="266"/>
      <c r="K1571" s="266"/>
      <c r="L1571" s="271"/>
      <c r="M1571" s="272"/>
      <c r="N1571" s="273"/>
      <c r="O1571" s="273"/>
      <c r="P1571" s="273"/>
      <c r="Q1571" s="273"/>
      <c r="R1571" s="273"/>
      <c r="S1571" s="273"/>
      <c r="T1571" s="274"/>
      <c r="U1571" s="14"/>
      <c r="V1571" s="14"/>
      <c r="W1571" s="14"/>
      <c r="X1571" s="14"/>
      <c r="Y1571" s="14"/>
      <c r="Z1571" s="14"/>
      <c r="AA1571" s="14"/>
      <c r="AB1571" s="14"/>
      <c r="AC1571" s="14"/>
      <c r="AD1571" s="14"/>
      <c r="AE1571" s="14"/>
      <c r="AT1571" s="275" t="s">
        <v>169</v>
      </c>
      <c r="AU1571" s="275" t="s">
        <v>137</v>
      </c>
      <c r="AV1571" s="14" t="s">
        <v>137</v>
      </c>
      <c r="AW1571" s="14" t="s">
        <v>30</v>
      </c>
      <c r="AX1571" s="14" t="s">
        <v>75</v>
      </c>
      <c r="AY1571" s="275" t="s">
        <v>159</v>
      </c>
    </row>
    <row r="1572" s="13" customFormat="1">
      <c r="A1572" s="13"/>
      <c r="B1572" s="254"/>
      <c r="C1572" s="255"/>
      <c r="D1572" s="256" t="s">
        <v>169</v>
      </c>
      <c r="E1572" s="257" t="s">
        <v>1</v>
      </c>
      <c r="F1572" s="258" t="s">
        <v>201</v>
      </c>
      <c r="G1572" s="255"/>
      <c r="H1572" s="257" t="s">
        <v>1</v>
      </c>
      <c r="I1572" s="259"/>
      <c r="J1572" s="255"/>
      <c r="K1572" s="255"/>
      <c r="L1572" s="260"/>
      <c r="M1572" s="261"/>
      <c r="N1572" s="262"/>
      <c r="O1572" s="262"/>
      <c r="P1572" s="262"/>
      <c r="Q1572" s="262"/>
      <c r="R1572" s="262"/>
      <c r="S1572" s="262"/>
      <c r="T1572" s="263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64" t="s">
        <v>169</v>
      </c>
      <c r="AU1572" s="264" t="s">
        <v>137</v>
      </c>
      <c r="AV1572" s="13" t="s">
        <v>82</v>
      </c>
      <c r="AW1572" s="13" t="s">
        <v>30</v>
      </c>
      <c r="AX1572" s="13" t="s">
        <v>75</v>
      </c>
      <c r="AY1572" s="264" t="s">
        <v>159</v>
      </c>
    </row>
    <row r="1573" s="14" customFormat="1">
      <c r="A1573" s="14"/>
      <c r="B1573" s="265"/>
      <c r="C1573" s="266"/>
      <c r="D1573" s="256" t="s">
        <v>169</v>
      </c>
      <c r="E1573" s="267" t="s">
        <v>1</v>
      </c>
      <c r="F1573" s="268" t="s">
        <v>202</v>
      </c>
      <c r="G1573" s="266"/>
      <c r="H1573" s="269">
        <v>15.433</v>
      </c>
      <c r="I1573" s="270"/>
      <c r="J1573" s="266"/>
      <c r="K1573" s="266"/>
      <c r="L1573" s="271"/>
      <c r="M1573" s="272"/>
      <c r="N1573" s="273"/>
      <c r="O1573" s="273"/>
      <c r="P1573" s="273"/>
      <c r="Q1573" s="273"/>
      <c r="R1573" s="273"/>
      <c r="S1573" s="273"/>
      <c r="T1573" s="274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75" t="s">
        <v>169</v>
      </c>
      <c r="AU1573" s="275" t="s">
        <v>137</v>
      </c>
      <c r="AV1573" s="14" t="s">
        <v>137</v>
      </c>
      <c r="AW1573" s="14" t="s">
        <v>30</v>
      </c>
      <c r="AX1573" s="14" t="s">
        <v>75</v>
      </c>
      <c r="AY1573" s="275" t="s">
        <v>159</v>
      </c>
    </row>
    <row r="1574" s="13" customFormat="1">
      <c r="A1574" s="13"/>
      <c r="B1574" s="254"/>
      <c r="C1574" s="255"/>
      <c r="D1574" s="256" t="s">
        <v>169</v>
      </c>
      <c r="E1574" s="257" t="s">
        <v>1</v>
      </c>
      <c r="F1574" s="258" t="s">
        <v>203</v>
      </c>
      <c r="G1574" s="255"/>
      <c r="H1574" s="257" t="s">
        <v>1</v>
      </c>
      <c r="I1574" s="259"/>
      <c r="J1574" s="255"/>
      <c r="K1574" s="255"/>
      <c r="L1574" s="260"/>
      <c r="M1574" s="261"/>
      <c r="N1574" s="262"/>
      <c r="O1574" s="262"/>
      <c r="P1574" s="262"/>
      <c r="Q1574" s="262"/>
      <c r="R1574" s="262"/>
      <c r="S1574" s="262"/>
      <c r="T1574" s="263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64" t="s">
        <v>169</v>
      </c>
      <c r="AU1574" s="264" t="s">
        <v>137</v>
      </c>
      <c r="AV1574" s="13" t="s">
        <v>82</v>
      </c>
      <c r="AW1574" s="13" t="s">
        <v>30</v>
      </c>
      <c r="AX1574" s="13" t="s">
        <v>75</v>
      </c>
      <c r="AY1574" s="264" t="s">
        <v>159</v>
      </c>
    </row>
    <row r="1575" s="14" customFormat="1">
      <c r="A1575" s="14"/>
      <c r="B1575" s="265"/>
      <c r="C1575" s="266"/>
      <c r="D1575" s="256" t="s">
        <v>169</v>
      </c>
      <c r="E1575" s="267" t="s">
        <v>1</v>
      </c>
      <c r="F1575" s="268" t="s">
        <v>204</v>
      </c>
      <c r="G1575" s="266"/>
      <c r="H1575" s="269">
        <v>1.6770000000000001</v>
      </c>
      <c r="I1575" s="270"/>
      <c r="J1575" s="266"/>
      <c r="K1575" s="266"/>
      <c r="L1575" s="271"/>
      <c r="M1575" s="272"/>
      <c r="N1575" s="273"/>
      <c r="O1575" s="273"/>
      <c r="P1575" s="273"/>
      <c r="Q1575" s="273"/>
      <c r="R1575" s="273"/>
      <c r="S1575" s="273"/>
      <c r="T1575" s="274"/>
      <c r="U1575" s="14"/>
      <c r="V1575" s="14"/>
      <c r="W1575" s="14"/>
      <c r="X1575" s="14"/>
      <c r="Y1575" s="14"/>
      <c r="Z1575" s="14"/>
      <c r="AA1575" s="14"/>
      <c r="AB1575" s="14"/>
      <c r="AC1575" s="14"/>
      <c r="AD1575" s="14"/>
      <c r="AE1575" s="14"/>
      <c r="AT1575" s="275" t="s">
        <v>169</v>
      </c>
      <c r="AU1575" s="275" t="s">
        <v>137</v>
      </c>
      <c r="AV1575" s="14" t="s">
        <v>137</v>
      </c>
      <c r="AW1575" s="14" t="s">
        <v>30</v>
      </c>
      <c r="AX1575" s="14" t="s">
        <v>75</v>
      </c>
      <c r="AY1575" s="275" t="s">
        <v>159</v>
      </c>
    </row>
    <row r="1576" s="13" customFormat="1">
      <c r="A1576" s="13"/>
      <c r="B1576" s="254"/>
      <c r="C1576" s="255"/>
      <c r="D1576" s="256" t="s">
        <v>169</v>
      </c>
      <c r="E1576" s="257" t="s">
        <v>1</v>
      </c>
      <c r="F1576" s="258" t="s">
        <v>205</v>
      </c>
      <c r="G1576" s="255"/>
      <c r="H1576" s="257" t="s">
        <v>1</v>
      </c>
      <c r="I1576" s="259"/>
      <c r="J1576" s="255"/>
      <c r="K1576" s="255"/>
      <c r="L1576" s="260"/>
      <c r="M1576" s="261"/>
      <c r="N1576" s="262"/>
      <c r="O1576" s="262"/>
      <c r="P1576" s="262"/>
      <c r="Q1576" s="262"/>
      <c r="R1576" s="262"/>
      <c r="S1576" s="262"/>
      <c r="T1576" s="263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64" t="s">
        <v>169</v>
      </c>
      <c r="AU1576" s="264" t="s">
        <v>137</v>
      </c>
      <c r="AV1576" s="13" t="s">
        <v>82</v>
      </c>
      <c r="AW1576" s="13" t="s">
        <v>30</v>
      </c>
      <c r="AX1576" s="13" t="s">
        <v>75</v>
      </c>
      <c r="AY1576" s="264" t="s">
        <v>159</v>
      </c>
    </row>
    <row r="1577" s="14" customFormat="1">
      <c r="A1577" s="14"/>
      <c r="B1577" s="265"/>
      <c r="C1577" s="266"/>
      <c r="D1577" s="256" t="s">
        <v>169</v>
      </c>
      <c r="E1577" s="267" t="s">
        <v>1</v>
      </c>
      <c r="F1577" s="268" t="s">
        <v>206</v>
      </c>
      <c r="G1577" s="266"/>
      <c r="H1577" s="269">
        <v>2.9249999999999998</v>
      </c>
      <c r="I1577" s="270"/>
      <c r="J1577" s="266"/>
      <c r="K1577" s="266"/>
      <c r="L1577" s="271"/>
      <c r="M1577" s="272"/>
      <c r="N1577" s="273"/>
      <c r="O1577" s="273"/>
      <c r="P1577" s="273"/>
      <c r="Q1577" s="273"/>
      <c r="R1577" s="273"/>
      <c r="S1577" s="273"/>
      <c r="T1577" s="274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75" t="s">
        <v>169</v>
      </c>
      <c r="AU1577" s="275" t="s">
        <v>137</v>
      </c>
      <c r="AV1577" s="14" t="s">
        <v>137</v>
      </c>
      <c r="AW1577" s="14" t="s">
        <v>30</v>
      </c>
      <c r="AX1577" s="14" t="s">
        <v>75</v>
      </c>
      <c r="AY1577" s="275" t="s">
        <v>159</v>
      </c>
    </row>
    <row r="1578" s="13" customFormat="1">
      <c r="A1578" s="13"/>
      <c r="B1578" s="254"/>
      <c r="C1578" s="255"/>
      <c r="D1578" s="256" t="s">
        <v>169</v>
      </c>
      <c r="E1578" s="257" t="s">
        <v>1</v>
      </c>
      <c r="F1578" s="258" t="s">
        <v>207</v>
      </c>
      <c r="G1578" s="255"/>
      <c r="H1578" s="257" t="s">
        <v>1</v>
      </c>
      <c r="I1578" s="259"/>
      <c r="J1578" s="255"/>
      <c r="K1578" s="255"/>
      <c r="L1578" s="260"/>
      <c r="M1578" s="261"/>
      <c r="N1578" s="262"/>
      <c r="O1578" s="262"/>
      <c r="P1578" s="262"/>
      <c r="Q1578" s="262"/>
      <c r="R1578" s="262"/>
      <c r="S1578" s="262"/>
      <c r="T1578" s="263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64" t="s">
        <v>169</v>
      </c>
      <c r="AU1578" s="264" t="s">
        <v>137</v>
      </c>
      <c r="AV1578" s="13" t="s">
        <v>82</v>
      </c>
      <c r="AW1578" s="13" t="s">
        <v>30</v>
      </c>
      <c r="AX1578" s="13" t="s">
        <v>75</v>
      </c>
      <c r="AY1578" s="264" t="s">
        <v>159</v>
      </c>
    </row>
    <row r="1579" s="14" customFormat="1">
      <c r="A1579" s="14"/>
      <c r="B1579" s="265"/>
      <c r="C1579" s="266"/>
      <c r="D1579" s="256" t="s">
        <v>169</v>
      </c>
      <c r="E1579" s="267" t="s">
        <v>1</v>
      </c>
      <c r="F1579" s="268" t="s">
        <v>208</v>
      </c>
      <c r="G1579" s="266"/>
      <c r="H1579" s="269">
        <v>13.327</v>
      </c>
      <c r="I1579" s="270"/>
      <c r="J1579" s="266"/>
      <c r="K1579" s="266"/>
      <c r="L1579" s="271"/>
      <c r="M1579" s="272"/>
      <c r="N1579" s="273"/>
      <c r="O1579" s="273"/>
      <c r="P1579" s="273"/>
      <c r="Q1579" s="273"/>
      <c r="R1579" s="273"/>
      <c r="S1579" s="273"/>
      <c r="T1579" s="274"/>
      <c r="U1579" s="14"/>
      <c r="V1579" s="14"/>
      <c r="W1579" s="14"/>
      <c r="X1579" s="14"/>
      <c r="Y1579" s="14"/>
      <c r="Z1579" s="14"/>
      <c r="AA1579" s="14"/>
      <c r="AB1579" s="14"/>
      <c r="AC1579" s="14"/>
      <c r="AD1579" s="14"/>
      <c r="AE1579" s="14"/>
      <c r="AT1579" s="275" t="s">
        <v>169</v>
      </c>
      <c r="AU1579" s="275" t="s">
        <v>137</v>
      </c>
      <c r="AV1579" s="14" t="s">
        <v>137</v>
      </c>
      <c r="AW1579" s="14" t="s">
        <v>30</v>
      </c>
      <c r="AX1579" s="14" t="s">
        <v>75</v>
      </c>
      <c r="AY1579" s="275" t="s">
        <v>159</v>
      </c>
    </row>
    <row r="1580" s="13" customFormat="1">
      <c r="A1580" s="13"/>
      <c r="B1580" s="254"/>
      <c r="C1580" s="255"/>
      <c r="D1580" s="256" t="s">
        <v>169</v>
      </c>
      <c r="E1580" s="257" t="s">
        <v>1</v>
      </c>
      <c r="F1580" s="258" t="s">
        <v>209</v>
      </c>
      <c r="G1580" s="255"/>
      <c r="H1580" s="257" t="s">
        <v>1</v>
      </c>
      <c r="I1580" s="259"/>
      <c r="J1580" s="255"/>
      <c r="K1580" s="255"/>
      <c r="L1580" s="260"/>
      <c r="M1580" s="261"/>
      <c r="N1580" s="262"/>
      <c r="O1580" s="262"/>
      <c r="P1580" s="262"/>
      <c r="Q1580" s="262"/>
      <c r="R1580" s="262"/>
      <c r="S1580" s="262"/>
      <c r="T1580" s="263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64" t="s">
        <v>169</v>
      </c>
      <c r="AU1580" s="264" t="s">
        <v>137</v>
      </c>
      <c r="AV1580" s="13" t="s">
        <v>82</v>
      </c>
      <c r="AW1580" s="13" t="s">
        <v>30</v>
      </c>
      <c r="AX1580" s="13" t="s">
        <v>75</v>
      </c>
      <c r="AY1580" s="264" t="s">
        <v>159</v>
      </c>
    </row>
    <row r="1581" s="14" customFormat="1">
      <c r="A1581" s="14"/>
      <c r="B1581" s="265"/>
      <c r="C1581" s="266"/>
      <c r="D1581" s="256" t="s">
        <v>169</v>
      </c>
      <c r="E1581" s="267" t="s">
        <v>1</v>
      </c>
      <c r="F1581" s="268" t="s">
        <v>210</v>
      </c>
      <c r="G1581" s="266"/>
      <c r="H1581" s="269">
        <v>20.388999999999999</v>
      </c>
      <c r="I1581" s="270"/>
      <c r="J1581" s="266"/>
      <c r="K1581" s="266"/>
      <c r="L1581" s="271"/>
      <c r="M1581" s="272"/>
      <c r="N1581" s="273"/>
      <c r="O1581" s="273"/>
      <c r="P1581" s="273"/>
      <c r="Q1581" s="273"/>
      <c r="R1581" s="273"/>
      <c r="S1581" s="273"/>
      <c r="T1581" s="274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75" t="s">
        <v>169</v>
      </c>
      <c r="AU1581" s="275" t="s">
        <v>137</v>
      </c>
      <c r="AV1581" s="14" t="s">
        <v>137</v>
      </c>
      <c r="AW1581" s="14" t="s">
        <v>30</v>
      </c>
      <c r="AX1581" s="14" t="s">
        <v>75</v>
      </c>
      <c r="AY1581" s="275" t="s">
        <v>159</v>
      </c>
    </row>
    <row r="1582" s="13" customFormat="1">
      <c r="A1582" s="13"/>
      <c r="B1582" s="254"/>
      <c r="C1582" s="255"/>
      <c r="D1582" s="256" t="s">
        <v>169</v>
      </c>
      <c r="E1582" s="257" t="s">
        <v>1</v>
      </c>
      <c r="F1582" s="258" t="s">
        <v>1696</v>
      </c>
      <c r="G1582" s="255"/>
      <c r="H1582" s="257" t="s">
        <v>1</v>
      </c>
      <c r="I1582" s="259"/>
      <c r="J1582" s="255"/>
      <c r="K1582" s="255"/>
      <c r="L1582" s="260"/>
      <c r="M1582" s="261"/>
      <c r="N1582" s="262"/>
      <c r="O1582" s="262"/>
      <c r="P1582" s="262"/>
      <c r="Q1582" s="262"/>
      <c r="R1582" s="262"/>
      <c r="S1582" s="262"/>
      <c r="T1582" s="263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64" t="s">
        <v>169</v>
      </c>
      <c r="AU1582" s="264" t="s">
        <v>137</v>
      </c>
      <c r="AV1582" s="13" t="s">
        <v>82</v>
      </c>
      <c r="AW1582" s="13" t="s">
        <v>30</v>
      </c>
      <c r="AX1582" s="13" t="s">
        <v>75</v>
      </c>
      <c r="AY1582" s="264" t="s">
        <v>159</v>
      </c>
    </row>
    <row r="1583" s="13" customFormat="1">
      <c r="A1583" s="13"/>
      <c r="B1583" s="254"/>
      <c r="C1583" s="255"/>
      <c r="D1583" s="256" t="s">
        <v>169</v>
      </c>
      <c r="E1583" s="257" t="s">
        <v>1</v>
      </c>
      <c r="F1583" s="258" t="s">
        <v>199</v>
      </c>
      <c r="G1583" s="255"/>
      <c r="H1583" s="257" t="s">
        <v>1</v>
      </c>
      <c r="I1583" s="259"/>
      <c r="J1583" s="255"/>
      <c r="K1583" s="255"/>
      <c r="L1583" s="260"/>
      <c r="M1583" s="261"/>
      <c r="N1583" s="262"/>
      <c r="O1583" s="262"/>
      <c r="P1583" s="262"/>
      <c r="Q1583" s="262"/>
      <c r="R1583" s="262"/>
      <c r="S1583" s="262"/>
      <c r="T1583" s="263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64" t="s">
        <v>169</v>
      </c>
      <c r="AU1583" s="264" t="s">
        <v>137</v>
      </c>
      <c r="AV1583" s="13" t="s">
        <v>82</v>
      </c>
      <c r="AW1583" s="13" t="s">
        <v>30</v>
      </c>
      <c r="AX1583" s="13" t="s">
        <v>75</v>
      </c>
      <c r="AY1583" s="264" t="s">
        <v>159</v>
      </c>
    </row>
    <row r="1584" s="14" customFormat="1">
      <c r="A1584" s="14"/>
      <c r="B1584" s="265"/>
      <c r="C1584" s="266"/>
      <c r="D1584" s="256" t="s">
        <v>169</v>
      </c>
      <c r="E1584" s="267" t="s">
        <v>1</v>
      </c>
      <c r="F1584" s="268" t="s">
        <v>233</v>
      </c>
      <c r="G1584" s="266"/>
      <c r="H1584" s="269">
        <v>34.841000000000001</v>
      </c>
      <c r="I1584" s="270"/>
      <c r="J1584" s="266"/>
      <c r="K1584" s="266"/>
      <c r="L1584" s="271"/>
      <c r="M1584" s="272"/>
      <c r="N1584" s="273"/>
      <c r="O1584" s="273"/>
      <c r="P1584" s="273"/>
      <c r="Q1584" s="273"/>
      <c r="R1584" s="273"/>
      <c r="S1584" s="273"/>
      <c r="T1584" s="274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75" t="s">
        <v>169</v>
      </c>
      <c r="AU1584" s="275" t="s">
        <v>137</v>
      </c>
      <c r="AV1584" s="14" t="s">
        <v>137</v>
      </c>
      <c r="AW1584" s="14" t="s">
        <v>30</v>
      </c>
      <c r="AX1584" s="14" t="s">
        <v>75</v>
      </c>
      <c r="AY1584" s="275" t="s">
        <v>159</v>
      </c>
    </row>
    <row r="1585" s="13" customFormat="1">
      <c r="A1585" s="13"/>
      <c r="B1585" s="254"/>
      <c r="C1585" s="255"/>
      <c r="D1585" s="256" t="s">
        <v>169</v>
      </c>
      <c r="E1585" s="257" t="s">
        <v>1</v>
      </c>
      <c r="F1585" s="258" t="s">
        <v>203</v>
      </c>
      <c r="G1585" s="255"/>
      <c r="H1585" s="257" t="s">
        <v>1</v>
      </c>
      <c r="I1585" s="259"/>
      <c r="J1585" s="255"/>
      <c r="K1585" s="255"/>
      <c r="L1585" s="260"/>
      <c r="M1585" s="261"/>
      <c r="N1585" s="262"/>
      <c r="O1585" s="262"/>
      <c r="P1585" s="262"/>
      <c r="Q1585" s="262"/>
      <c r="R1585" s="262"/>
      <c r="S1585" s="262"/>
      <c r="T1585" s="263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64" t="s">
        <v>169</v>
      </c>
      <c r="AU1585" s="264" t="s">
        <v>137</v>
      </c>
      <c r="AV1585" s="13" t="s">
        <v>82</v>
      </c>
      <c r="AW1585" s="13" t="s">
        <v>30</v>
      </c>
      <c r="AX1585" s="13" t="s">
        <v>75</v>
      </c>
      <c r="AY1585" s="264" t="s">
        <v>159</v>
      </c>
    </row>
    <row r="1586" s="14" customFormat="1">
      <c r="A1586" s="14"/>
      <c r="B1586" s="265"/>
      <c r="C1586" s="266"/>
      <c r="D1586" s="256" t="s">
        <v>169</v>
      </c>
      <c r="E1586" s="267" t="s">
        <v>1</v>
      </c>
      <c r="F1586" s="268" t="s">
        <v>234</v>
      </c>
      <c r="G1586" s="266"/>
      <c r="H1586" s="269">
        <v>15.401</v>
      </c>
      <c r="I1586" s="270"/>
      <c r="J1586" s="266"/>
      <c r="K1586" s="266"/>
      <c r="L1586" s="271"/>
      <c r="M1586" s="272"/>
      <c r="N1586" s="273"/>
      <c r="O1586" s="273"/>
      <c r="P1586" s="273"/>
      <c r="Q1586" s="273"/>
      <c r="R1586" s="273"/>
      <c r="S1586" s="273"/>
      <c r="T1586" s="274"/>
      <c r="U1586" s="14"/>
      <c r="V1586" s="14"/>
      <c r="W1586" s="14"/>
      <c r="X1586" s="14"/>
      <c r="Y1586" s="14"/>
      <c r="Z1586" s="14"/>
      <c r="AA1586" s="14"/>
      <c r="AB1586" s="14"/>
      <c r="AC1586" s="14"/>
      <c r="AD1586" s="14"/>
      <c r="AE1586" s="14"/>
      <c r="AT1586" s="275" t="s">
        <v>169</v>
      </c>
      <c r="AU1586" s="275" t="s">
        <v>137</v>
      </c>
      <c r="AV1586" s="14" t="s">
        <v>137</v>
      </c>
      <c r="AW1586" s="14" t="s">
        <v>30</v>
      </c>
      <c r="AX1586" s="14" t="s">
        <v>75</v>
      </c>
      <c r="AY1586" s="275" t="s">
        <v>159</v>
      </c>
    </row>
    <row r="1587" s="13" customFormat="1">
      <c r="A1587" s="13"/>
      <c r="B1587" s="254"/>
      <c r="C1587" s="255"/>
      <c r="D1587" s="256" t="s">
        <v>169</v>
      </c>
      <c r="E1587" s="257" t="s">
        <v>1</v>
      </c>
      <c r="F1587" s="258" t="s">
        <v>205</v>
      </c>
      <c r="G1587" s="255"/>
      <c r="H1587" s="257" t="s">
        <v>1</v>
      </c>
      <c r="I1587" s="259"/>
      <c r="J1587" s="255"/>
      <c r="K1587" s="255"/>
      <c r="L1587" s="260"/>
      <c r="M1587" s="261"/>
      <c r="N1587" s="262"/>
      <c r="O1587" s="262"/>
      <c r="P1587" s="262"/>
      <c r="Q1587" s="262"/>
      <c r="R1587" s="262"/>
      <c r="S1587" s="262"/>
      <c r="T1587" s="263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64" t="s">
        <v>169</v>
      </c>
      <c r="AU1587" s="264" t="s">
        <v>137</v>
      </c>
      <c r="AV1587" s="13" t="s">
        <v>82</v>
      </c>
      <c r="AW1587" s="13" t="s">
        <v>30</v>
      </c>
      <c r="AX1587" s="13" t="s">
        <v>75</v>
      </c>
      <c r="AY1587" s="264" t="s">
        <v>159</v>
      </c>
    </row>
    <row r="1588" s="14" customFormat="1">
      <c r="A1588" s="14"/>
      <c r="B1588" s="265"/>
      <c r="C1588" s="266"/>
      <c r="D1588" s="256" t="s">
        <v>169</v>
      </c>
      <c r="E1588" s="267" t="s">
        <v>1</v>
      </c>
      <c r="F1588" s="268" t="s">
        <v>235</v>
      </c>
      <c r="G1588" s="266"/>
      <c r="H1588" s="269">
        <v>18.956</v>
      </c>
      <c r="I1588" s="270"/>
      <c r="J1588" s="266"/>
      <c r="K1588" s="266"/>
      <c r="L1588" s="271"/>
      <c r="M1588" s="272"/>
      <c r="N1588" s="273"/>
      <c r="O1588" s="273"/>
      <c r="P1588" s="273"/>
      <c r="Q1588" s="273"/>
      <c r="R1588" s="273"/>
      <c r="S1588" s="273"/>
      <c r="T1588" s="274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75" t="s">
        <v>169</v>
      </c>
      <c r="AU1588" s="275" t="s">
        <v>137</v>
      </c>
      <c r="AV1588" s="14" t="s">
        <v>137</v>
      </c>
      <c r="AW1588" s="14" t="s">
        <v>30</v>
      </c>
      <c r="AX1588" s="14" t="s">
        <v>75</v>
      </c>
      <c r="AY1588" s="275" t="s">
        <v>159</v>
      </c>
    </row>
    <row r="1589" s="13" customFormat="1">
      <c r="A1589" s="13"/>
      <c r="B1589" s="254"/>
      <c r="C1589" s="255"/>
      <c r="D1589" s="256" t="s">
        <v>169</v>
      </c>
      <c r="E1589" s="257" t="s">
        <v>1</v>
      </c>
      <c r="F1589" s="258" t="s">
        <v>207</v>
      </c>
      <c r="G1589" s="255"/>
      <c r="H1589" s="257" t="s">
        <v>1</v>
      </c>
      <c r="I1589" s="259"/>
      <c r="J1589" s="255"/>
      <c r="K1589" s="255"/>
      <c r="L1589" s="260"/>
      <c r="M1589" s="261"/>
      <c r="N1589" s="262"/>
      <c r="O1589" s="262"/>
      <c r="P1589" s="262"/>
      <c r="Q1589" s="262"/>
      <c r="R1589" s="262"/>
      <c r="S1589" s="262"/>
      <c r="T1589" s="263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64" t="s">
        <v>169</v>
      </c>
      <c r="AU1589" s="264" t="s">
        <v>137</v>
      </c>
      <c r="AV1589" s="13" t="s">
        <v>82</v>
      </c>
      <c r="AW1589" s="13" t="s">
        <v>30</v>
      </c>
      <c r="AX1589" s="13" t="s">
        <v>75</v>
      </c>
      <c r="AY1589" s="264" t="s">
        <v>159</v>
      </c>
    </row>
    <row r="1590" s="14" customFormat="1">
      <c r="A1590" s="14"/>
      <c r="B1590" s="265"/>
      <c r="C1590" s="266"/>
      <c r="D1590" s="256" t="s">
        <v>169</v>
      </c>
      <c r="E1590" s="267" t="s">
        <v>1</v>
      </c>
      <c r="F1590" s="268" t="s">
        <v>236</v>
      </c>
      <c r="G1590" s="266"/>
      <c r="H1590" s="269">
        <v>40.704000000000001</v>
      </c>
      <c r="I1590" s="270"/>
      <c r="J1590" s="266"/>
      <c r="K1590" s="266"/>
      <c r="L1590" s="271"/>
      <c r="M1590" s="272"/>
      <c r="N1590" s="273"/>
      <c r="O1590" s="273"/>
      <c r="P1590" s="273"/>
      <c r="Q1590" s="273"/>
      <c r="R1590" s="273"/>
      <c r="S1590" s="273"/>
      <c r="T1590" s="274"/>
      <c r="U1590" s="14"/>
      <c r="V1590" s="14"/>
      <c r="W1590" s="14"/>
      <c r="X1590" s="14"/>
      <c r="Y1590" s="14"/>
      <c r="Z1590" s="14"/>
      <c r="AA1590" s="14"/>
      <c r="AB1590" s="14"/>
      <c r="AC1590" s="14"/>
      <c r="AD1590" s="14"/>
      <c r="AE1590" s="14"/>
      <c r="AT1590" s="275" t="s">
        <v>169</v>
      </c>
      <c r="AU1590" s="275" t="s">
        <v>137</v>
      </c>
      <c r="AV1590" s="14" t="s">
        <v>137</v>
      </c>
      <c r="AW1590" s="14" t="s">
        <v>30</v>
      </c>
      <c r="AX1590" s="14" t="s">
        <v>75</v>
      </c>
      <c r="AY1590" s="275" t="s">
        <v>159</v>
      </c>
    </row>
    <row r="1591" s="13" customFormat="1">
      <c r="A1591" s="13"/>
      <c r="B1591" s="254"/>
      <c r="C1591" s="255"/>
      <c r="D1591" s="256" t="s">
        <v>169</v>
      </c>
      <c r="E1591" s="257" t="s">
        <v>1</v>
      </c>
      <c r="F1591" s="258" t="s">
        <v>237</v>
      </c>
      <c r="G1591" s="255"/>
      <c r="H1591" s="257" t="s">
        <v>1</v>
      </c>
      <c r="I1591" s="259"/>
      <c r="J1591" s="255"/>
      <c r="K1591" s="255"/>
      <c r="L1591" s="260"/>
      <c r="M1591" s="261"/>
      <c r="N1591" s="262"/>
      <c r="O1591" s="262"/>
      <c r="P1591" s="262"/>
      <c r="Q1591" s="262"/>
      <c r="R1591" s="262"/>
      <c r="S1591" s="262"/>
      <c r="T1591" s="263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64" t="s">
        <v>169</v>
      </c>
      <c r="AU1591" s="264" t="s">
        <v>137</v>
      </c>
      <c r="AV1591" s="13" t="s">
        <v>82</v>
      </c>
      <c r="AW1591" s="13" t="s">
        <v>30</v>
      </c>
      <c r="AX1591" s="13" t="s">
        <v>75</v>
      </c>
      <c r="AY1591" s="264" t="s">
        <v>159</v>
      </c>
    </row>
    <row r="1592" s="14" customFormat="1">
      <c r="A1592" s="14"/>
      <c r="B1592" s="265"/>
      <c r="C1592" s="266"/>
      <c r="D1592" s="256" t="s">
        <v>169</v>
      </c>
      <c r="E1592" s="267" t="s">
        <v>1</v>
      </c>
      <c r="F1592" s="268" t="s">
        <v>238</v>
      </c>
      <c r="G1592" s="266"/>
      <c r="H1592" s="269">
        <v>50.402999999999999</v>
      </c>
      <c r="I1592" s="270"/>
      <c r="J1592" s="266"/>
      <c r="K1592" s="266"/>
      <c r="L1592" s="271"/>
      <c r="M1592" s="272"/>
      <c r="N1592" s="273"/>
      <c r="O1592" s="273"/>
      <c r="P1592" s="273"/>
      <c r="Q1592" s="273"/>
      <c r="R1592" s="273"/>
      <c r="S1592" s="273"/>
      <c r="T1592" s="274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75" t="s">
        <v>169</v>
      </c>
      <c r="AU1592" s="275" t="s">
        <v>137</v>
      </c>
      <c r="AV1592" s="14" t="s">
        <v>137</v>
      </c>
      <c r="AW1592" s="14" t="s">
        <v>30</v>
      </c>
      <c r="AX1592" s="14" t="s">
        <v>75</v>
      </c>
      <c r="AY1592" s="275" t="s">
        <v>159</v>
      </c>
    </row>
    <row r="1593" s="13" customFormat="1">
      <c r="A1593" s="13"/>
      <c r="B1593" s="254"/>
      <c r="C1593" s="255"/>
      <c r="D1593" s="256" t="s">
        <v>169</v>
      </c>
      <c r="E1593" s="257" t="s">
        <v>1</v>
      </c>
      <c r="F1593" s="258" t="s">
        <v>201</v>
      </c>
      <c r="G1593" s="255"/>
      <c r="H1593" s="257" t="s">
        <v>1</v>
      </c>
      <c r="I1593" s="259"/>
      <c r="J1593" s="255"/>
      <c r="K1593" s="255"/>
      <c r="L1593" s="260"/>
      <c r="M1593" s="261"/>
      <c r="N1593" s="262"/>
      <c r="O1593" s="262"/>
      <c r="P1593" s="262"/>
      <c r="Q1593" s="262"/>
      <c r="R1593" s="262"/>
      <c r="S1593" s="262"/>
      <c r="T1593" s="263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T1593" s="264" t="s">
        <v>169</v>
      </c>
      <c r="AU1593" s="264" t="s">
        <v>137</v>
      </c>
      <c r="AV1593" s="13" t="s">
        <v>82</v>
      </c>
      <c r="AW1593" s="13" t="s">
        <v>30</v>
      </c>
      <c r="AX1593" s="13" t="s">
        <v>75</v>
      </c>
      <c r="AY1593" s="264" t="s">
        <v>159</v>
      </c>
    </row>
    <row r="1594" s="14" customFormat="1">
      <c r="A1594" s="14"/>
      <c r="B1594" s="265"/>
      <c r="C1594" s="266"/>
      <c r="D1594" s="256" t="s">
        <v>169</v>
      </c>
      <c r="E1594" s="267" t="s">
        <v>1</v>
      </c>
      <c r="F1594" s="268" t="s">
        <v>239</v>
      </c>
      <c r="G1594" s="266"/>
      <c r="H1594" s="269">
        <v>48.215000000000003</v>
      </c>
      <c r="I1594" s="270"/>
      <c r="J1594" s="266"/>
      <c r="K1594" s="266"/>
      <c r="L1594" s="271"/>
      <c r="M1594" s="272"/>
      <c r="N1594" s="273"/>
      <c r="O1594" s="273"/>
      <c r="P1594" s="273"/>
      <c r="Q1594" s="273"/>
      <c r="R1594" s="273"/>
      <c r="S1594" s="273"/>
      <c r="T1594" s="274"/>
      <c r="U1594" s="14"/>
      <c r="V1594" s="14"/>
      <c r="W1594" s="14"/>
      <c r="X1594" s="14"/>
      <c r="Y1594" s="14"/>
      <c r="Z1594" s="14"/>
      <c r="AA1594" s="14"/>
      <c r="AB1594" s="14"/>
      <c r="AC1594" s="14"/>
      <c r="AD1594" s="14"/>
      <c r="AE1594" s="14"/>
      <c r="AT1594" s="275" t="s">
        <v>169</v>
      </c>
      <c r="AU1594" s="275" t="s">
        <v>137</v>
      </c>
      <c r="AV1594" s="14" t="s">
        <v>137</v>
      </c>
      <c r="AW1594" s="14" t="s">
        <v>30</v>
      </c>
      <c r="AX1594" s="14" t="s">
        <v>75</v>
      </c>
      <c r="AY1594" s="275" t="s">
        <v>159</v>
      </c>
    </row>
    <row r="1595" s="13" customFormat="1">
      <c r="A1595" s="13"/>
      <c r="B1595" s="254"/>
      <c r="C1595" s="255"/>
      <c r="D1595" s="256" t="s">
        <v>169</v>
      </c>
      <c r="E1595" s="257" t="s">
        <v>1</v>
      </c>
      <c r="F1595" s="258" t="s">
        <v>240</v>
      </c>
      <c r="G1595" s="255"/>
      <c r="H1595" s="257" t="s">
        <v>1</v>
      </c>
      <c r="I1595" s="259"/>
      <c r="J1595" s="255"/>
      <c r="K1595" s="255"/>
      <c r="L1595" s="260"/>
      <c r="M1595" s="261"/>
      <c r="N1595" s="262"/>
      <c r="O1595" s="262"/>
      <c r="P1595" s="262"/>
      <c r="Q1595" s="262"/>
      <c r="R1595" s="262"/>
      <c r="S1595" s="262"/>
      <c r="T1595" s="263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64" t="s">
        <v>169</v>
      </c>
      <c r="AU1595" s="264" t="s">
        <v>137</v>
      </c>
      <c r="AV1595" s="13" t="s">
        <v>82</v>
      </c>
      <c r="AW1595" s="13" t="s">
        <v>30</v>
      </c>
      <c r="AX1595" s="13" t="s">
        <v>75</v>
      </c>
      <c r="AY1595" s="264" t="s">
        <v>159</v>
      </c>
    </row>
    <row r="1596" s="14" customFormat="1">
      <c r="A1596" s="14"/>
      <c r="B1596" s="265"/>
      <c r="C1596" s="266"/>
      <c r="D1596" s="256" t="s">
        <v>169</v>
      </c>
      <c r="E1596" s="267" t="s">
        <v>1</v>
      </c>
      <c r="F1596" s="268" t="s">
        <v>241</v>
      </c>
      <c r="G1596" s="266"/>
      <c r="H1596" s="269">
        <v>-19.907</v>
      </c>
      <c r="I1596" s="270"/>
      <c r="J1596" s="266"/>
      <c r="K1596" s="266"/>
      <c r="L1596" s="271"/>
      <c r="M1596" s="272"/>
      <c r="N1596" s="273"/>
      <c r="O1596" s="273"/>
      <c r="P1596" s="273"/>
      <c r="Q1596" s="273"/>
      <c r="R1596" s="273"/>
      <c r="S1596" s="273"/>
      <c r="T1596" s="274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75" t="s">
        <v>169</v>
      </c>
      <c r="AU1596" s="275" t="s">
        <v>137</v>
      </c>
      <c r="AV1596" s="14" t="s">
        <v>137</v>
      </c>
      <c r="AW1596" s="14" t="s">
        <v>30</v>
      </c>
      <c r="AX1596" s="14" t="s">
        <v>75</v>
      </c>
      <c r="AY1596" s="275" t="s">
        <v>159</v>
      </c>
    </row>
    <row r="1597" s="15" customFormat="1">
      <c r="A1597" s="15"/>
      <c r="B1597" s="276"/>
      <c r="C1597" s="277"/>
      <c r="D1597" s="256" t="s">
        <v>169</v>
      </c>
      <c r="E1597" s="278" t="s">
        <v>1</v>
      </c>
      <c r="F1597" s="279" t="s">
        <v>187</v>
      </c>
      <c r="G1597" s="277"/>
      <c r="H1597" s="280">
        <v>250.93000000000001</v>
      </c>
      <c r="I1597" s="281"/>
      <c r="J1597" s="277"/>
      <c r="K1597" s="277"/>
      <c r="L1597" s="282"/>
      <c r="M1597" s="283"/>
      <c r="N1597" s="284"/>
      <c r="O1597" s="284"/>
      <c r="P1597" s="284"/>
      <c r="Q1597" s="284"/>
      <c r="R1597" s="284"/>
      <c r="S1597" s="284"/>
      <c r="T1597" s="285"/>
      <c r="U1597" s="15"/>
      <c r="V1597" s="15"/>
      <c r="W1597" s="15"/>
      <c r="X1597" s="15"/>
      <c r="Y1597" s="15"/>
      <c r="Z1597" s="15"/>
      <c r="AA1597" s="15"/>
      <c r="AB1597" s="15"/>
      <c r="AC1597" s="15"/>
      <c r="AD1597" s="15"/>
      <c r="AE1597" s="15"/>
      <c r="AT1597" s="286" t="s">
        <v>169</v>
      </c>
      <c r="AU1597" s="286" t="s">
        <v>137</v>
      </c>
      <c r="AV1597" s="15" t="s">
        <v>167</v>
      </c>
      <c r="AW1597" s="15" t="s">
        <v>30</v>
      </c>
      <c r="AX1597" s="15" t="s">
        <v>82</v>
      </c>
      <c r="AY1597" s="286" t="s">
        <v>159</v>
      </c>
    </row>
    <row r="1598" s="2" customFormat="1" ht="21.75" customHeight="1">
      <c r="A1598" s="40"/>
      <c r="B1598" s="41"/>
      <c r="C1598" s="241" t="s">
        <v>1705</v>
      </c>
      <c r="D1598" s="241" t="s">
        <v>163</v>
      </c>
      <c r="E1598" s="242" t="s">
        <v>1706</v>
      </c>
      <c r="F1598" s="243" t="s">
        <v>1707</v>
      </c>
      <c r="G1598" s="244" t="s">
        <v>166</v>
      </c>
      <c r="H1598" s="245">
        <v>250.93000000000001</v>
      </c>
      <c r="I1598" s="246"/>
      <c r="J1598" s="247">
        <f>ROUND(I1598*H1598,2)</f>
        <v>0</v>
      </c>
      <c r="K1598" s="248"/>
      <c r="L1598" s="43"/>
      <c r="M1598" s="249" t="s">
        <v>1</v>
      </c>
      <c r="N1598" s="250" t="s">
        <v>41</v>
      </c>
      <c r="O1598" s="93"/>
      <c r="P1598" s="251">
        <f>O1598*H1598</f>
        <v>0</v>
      </c>
      <c r="Q1598" s="251">
        <v>0</v>
      </c>
      <c r="R1598" s="251">
        <f>Q1598*H1598</f>
        <v>0</v>
      </c>
      <c r="S1598" s="251">
        <v>0</v>
      </c>
      <c r="T1598" s="252">
        <f>S1598*H1598</f>
        <v>0</v>
      </c>
      <c r="U1598" s="40"/>
      <c r="V1598" s="40"/>
      <c r="W1598" s="40"/>
      <c r="X1598" s="40"/>
      <c r="Y1598" s="40"/>
      <c r="Z1598" s="40"/>
      <c r="AA1598" s="40"/>
      <c r="AB1598" s="40"/>
      <c r="AC1598" s="40"/>
      <c r="AD1598" s="40"/>
      <c r="AE1598" s="40"/>
      <c r="AR1598" s="253" t="s">
        <v>324</v>
      </c>
      <c r="AT1598" s="253" t="s">
        <v>163</v>
      </c>
      <c r="AU1598" s="253" t="s">
        <v>137</v>
      </c>
      <c r="AY1598" s="17" t="s">
        <v>159</v>
      </c>
      <c r="BE1598" s="141">
        <f>IF(N1598="základní",J1598,0)</f>
        <v>0</v>
      </c>
      <c r="BF1598" s="141">
        <f>IF(N1598="snížená",J1598,0)</f>
        <v>0</v>
      </c>
      <c r="BG1598" s="141">
        <f>IF(N1598="zákl. přenesená",J1598,0)</f>
        <v>0</v>
      </c>
      <c r="BH1598" s="141">
        <f>IF(N1598="sníž. přenesená",J1598,0)</f>
        <v>0</v>
      </c>
      <c r="BI1598" s="141">
        <f>IF(N1598="nulová",J1598,0)</f>
        <v>0</v>
      </c>
      <c r="BJ1598" s="17" t="s">
        <v>137</v>
      </c>
      <c r="BK1598" s="141">
        <f>ROUND(I1598*H1598,2)</f>
        <v>0</v>
      </c>
      <c r="BL1598" s="17" t="s">
        <v>324</v>
      </c>
      <c r="BM1598" s="253" t="s">
        <v>1708</v>
      </c>
    </row>
    <row r="1599" s="13" customFormat="1">
      <c r="A1599" s="13"/>
      <c r="B1599" s="254"/>
      <c r="C1599" s="255"/>
      <c r="D1599" s="256" t="s">
        <v>169</v>
      </c>
      <c r="E1599" s="257" t="s">
        <v>1</v>
      </c>
      <c r="F1599" s="258" t="s">
        <v>1695</v>
      </c>
      <c r="G1599" s="255"/>
      <c r="H1599" s="257" t="s">
        <v>1</v>
      </c>
      <c r="I1599" s="259"/>
      <c r="J1599" s="255"/>
      <c r="K1599" s="255"/>
      <c r="L1599" s="260"/>
      <c r="M1599" s="261"/>
      <c r="N1599" s="262"/>
      <c r="O1599" s="262"/>
      <c r="P1599" s="262"/>
      <c r="Q1599" s="262"/>
      <c r="R1599" s="262"/>
      <c r="S1599" s="262"/>
      <c r="T1599" s="263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64" t="s">
        <v>169</v>
      </c>
      <c r="AU1599" s="264" t="s">
        <v>137</v>
      </c>
      <c r="AV1599" s="13" t="s">
        <v>82</v>
      </c>
      <c r="AW1599" s="13" t="s">
        <v>30</v>
      </c>
      <c r="AX1599" s="13" t="s">
        <v>75</v>
      </c>
      <c r="AY1599" s="264" t="s">
        <v>159</v>
      </c>
    </row>
    <row r="1600" s="13" customFormat="1">
      <c r="A1600" s="13"/>
      <c r="B1600" s="254"/>
      <c r="C1600" s="255"/>
      <c r="D1600" s="256" t="s">
        <v>169</v>
      </c>
      <c r="E1600" s="257" t="s">
        <v>1</v>
      </c>
      <c r="F1600" s="258" t="s">
        <v>199</v>
      </c>
      <c r="G1600" s="255"/>
      <c r="H1600" s="257" t="s">
        <v>1</v>
      </c>
      <c r="I1600" s="259"/>
      <c r="J1600" s="255"/>
      <c r="K1600" s="255"/>
      <c r="L1600" s="260"/>
      <c r="M1600" s="261"/>
      <c r="N1600" s="262"/>
      <c r="O1600" s="262"/>
      <c r="P1600" s="262"/>
      <c r="Q1600" s="262"/>
      <c r="R1600" s="262"/>
      <c r="S1600" s="262"/>
      <c r="T1600" s="263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T1600" s="264" t="s">
        <v>169</v>
      </c>
      <c r="AU1600" s="264" t="s">
        <v>137</v>
      </c>
      <c r="AV1600" s="13" t="s">
        <v>82</v>
      </c>
      <c r="AW1600" s="13" t="s">
        <v>30</v>
      </c>
      <c r="AX1600" s="13" t="s">
        <v>75</v>
      </c>
      <c r="AY1600" s="264" t="s">
        <v>159</v>
      </c>
    </row>
    <row r="1601" s="14" customFormat="1">
      <c r="A1601" s="14"/>
      <c r="B1601" s="265"/>
      <c r="C1601" s="266"/>
      <c r="D1601" s="256" t="s">
        <v>169</v>
      </c>
      <c r="E1601" s="267" t="s">
        <v>1</v>
      </c>
      <c r="F1601" s="268" t="s">
        <v>200</v>
      </c>
      <c r="G1601" s="266"/>
      <c r="H1601" s="269">
        <v>8.5660000000000007</v>
      </c>
      <c r="I1601" s="270"/>
      <c r="J1601" s="266"/>
      <c r="K1601" s="266"/>
      <c r="L1601" s="271"/>
      <c r="M1601" s="272"/>
      <c r="N1601" s="273"/>
      <c r="O1601" s="273"/>
      <c r="P1601" s="273"/>
      <c r="Q1601" s="273"/>
      <c r="R1601" s="273"/>
      <c r="S1601" s="273"/>
      <c r="T1601" s="274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75" t="s">
        <v>169</v>
      </c>
      <c r="AU1601" s="275" t="s">
        <v>137</v>
      </c>
      <c r="AV1601" s="14" t="s">
        <v>137</v>
      </c>
      <c r="AW1601" s="14" t="s">
        <v>30</v>
      </c>
      <c r="AX1601" s="14" t="s">
        <v>75</v>
      </c>
      <c r="AY1601" s="275" t="s">
        <v>159</v>
      </c>
    </row>
    <row r="1602" s="13" customFormat="1">
      <c r="A1602" s="13"/>
      <c r="B1602" s="254"/>
      <c r="C1602" s="255"/>
      <c r="D1602" s="256" t="s">
        <v>169</v>
      </c>
      <c r="E1602" s="257" t="s">
        <v>1</v>
      </c>
      <c r="F1602" s="258" t="s">
        <v>201</v>
      </c>
      <c r="G1602" s="255"/>
      <c r="H1602" s="257" t="s">
        <v>1</v>
      </c>
      <c r="I1602" s="259"/>
      <c r="J1602" s="255"/>
      <c r="K1602" s="255"/>
      <c r="L1602" s="260"/>
      <c r="M1602" s="261"/>
      <c r="N1602" s="262"/>
      <c r="O1602" s="262"/>
      <c r="P1602" s="262"/>
      <c r="Q1602" s="262"/>
      <c r="R1602" s="262"/>
      <c r="S1602" s="262"/>
      <c r="T1602" s="263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64" t="s">
        <v>169</v>
      </c>
      <c r="AU1602" s="264" t="s">
        <v>137</v>
      </c>
      <c r="AV1602" s="13" t="s">
        <v>82</v>
      </c>
      <c r="AW1602" s="13" t="s">
        <v>30</v>
      </c>
      <c r="AX1602" s="13" t="s">
        <v>75</v>
      </c>
      <c r="AY1602" s="264" t="s">
        <v>159</v>
      </c>
    </row>
    <row r="1603" s="14" customFormat="1">
      <c r="A1603" s="14"/>
      <c r="B1603" s="265"/>
      <c r="C1603" s="266"/>
      <c r="D1603" s="256" t="s">
        <v>169</v>
      </c>
      <c r="E1603" s="267" t="s">
        <v>1</v>
      </c>
      <c r="F1603" s="268" t="s">
        <v>202</v>
      </c>
      <c r="G1603" s="266"/>
      <c r="H1603" s="269">
        <v>15.433</v>
      </c>
      <c r="I1603" s="270"/>
      <c r="J1603" s="266"/>
      <c r="K1603" s="266"/>
      <c r="L1603" s="271"/>
      <c r="M1603" s="272"/>
      <c r="N1603" s="273"/>
      <c r="O1603" s="273"/>
      <c r="P1603" s="273"/>
      <c r="Q1603" s="273"/>
      <c r="R1603" s="273"/>
      <c r="S1603" s="273"/>
      <c r="T1603" s="274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75" t="s">
        <v>169</v>
      </c>
      <c r="AU1603" s="275" t="s">
        <v>137</v>
      </c>
      <c r="AV1603" s="14" t="s">
        <v>137</v>
      </c>
      <c r="AW1603" s="14" t="s">
        <v>30</v>
      </c>
      <c r="AX1603" s="14" t="s">
        <v>75</v>
      </c>
      <c r="AY1603" s="275" t="s">
        <v>159</v>
      </c>
    </row>
    <row r="1604" s="13" customFormat="1">
      <c r="A1604" s="13"/>
      <c r="B1604" s="254"/>
      <c r="C1604" s="255"/>
      <c r="D1604" s="256" t="s">
        <v>169</v>
      </c>
      <c r="E1604" s="257" t="s">
        <v>1</v>
      </c>
      <c r="F1604" s="258" t="s">
        <v>203</v>
      </c>
      <c r="G1604" s="255"/>
      <c r="H1604" s="257" t="s">
        <v>1</v>
      </c>
      <c r="I1604" s="259"/>
      <c r="J1604" s="255"/>
      <c r="K1604" s="255"/>
      <c r="L1604" s="260"/>
      <c r="M1604" s="261"/>
      <c r="N1604" s="262"/>
      <c r="O1604" s="262"/>
      <c r="P1604" s="262"/>
      <c r="Q1604" s="262"/>
      <c r="R1604" s="262"/>
      <c r="S1604" s="262"/>
      <c r="T1604" s="263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64" t="s">
        <v>169</v>
      </c>
      <c r="AU1604" s="264" t="s">
        <v>137</v>
      </c>
      <c r="AV1604" s="13" t="s">
        <v>82</v>
      </c>
      <c r="AW1604" s="13" t="s">
        <v>30</v>
      </c>
      <c r="AX1604" s="13" t="s">
        <v>75</v>
      </c>
      <c r="AY1604" s="264" t="s">
        <v>159</v>
      </c>
    </row>
    <row r="1605" s="14" customFormat="1">
      <c r="A1605" s="14"/>
      <c r="B1605" s="265"/>
      <c r="C1605" s="266"/>
      <c r="D1605" s="256" t="s">
        <v>169</v>
      </c>
      <c r="E1605" s="267" t="s">
        <v>1</v>
      </c>
      <c r="F1605" s="268" t="s">
        <v>204</v>
      </c>
      <c r="G1605" s="266"/>
      <c r="H1605" s="269">
        <v>1.6770000000000001</v>
      </c>
      <c r="I1605" s="270"/>
      <c r="J1605" s="266"/>
      <c r="K1605" s="266"/>
      <c r="L1605" s="271"/>
      <c r="M1605" s="272"/>
      <c r="N1605" s="273"/>
      <c r="O1605" s="273"/>
      <c r="P1605" s="273"/>
      <c r="Q1605" s="273"/>
      <c r="R1605" s="273"/>
      <c r="S1605" s="273"/>
      <c r="T1605" s="274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75" t="s">
        <v>169</v>
      </c>
      <c r="AU1605" s="275" t="s">
        <v>137</v>
      </c>
      <c r="AV1605" s="14" t="s">
        <v>137</v>
      </c>
      <c r="AW1605" s="14" t="s">
        <v>30</v>
      </c>
      <c r="AX1605" s="14" t="s">
        <v>75</v>
      </c>
      <c r="AY1605" s="275" t="s">
        <v>159</v>
      </c>
    </row>
    <row r="1606" s="13" customFormat="1">
      <c r="A1606" s="13"/>
      <c r="B1606" s="254"/>
      <c r="C1606" s="255"/>
      <c r="D1606" s="256" t="s">
        <v>169</v>
      </c>
      <c r="E1606" s="257" t="s">
        <v>1</v>
      </c>
      <c r="F1606" s="258" t="s">
        <v>205</v>
      </c>
      <c r="G1606" s="255"/>
      <c r="H1606" s="257" t="s">
        <v>1</v>
      </c>
      <c r="I1606" s="259"/>
      <c r="J1606" s="255"/>
      <c r="K1606" s="255"/>
      <c r="L1606" s="260"/>
      <c r="M1606" s="261"/>
      <c r="N1606" s="262"/>
      <c r="O1606" s="262"/>
      <c r="P1606" s="262"/>
      <c r="Q1606" s="262"/>
      <c r="R1606" s="262"/>
      <c r="S1606" s="262"/>
      <c r="T1606" s="263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264" t="s">
        <v>169</v>
      </c>
      <c r="AU1606" s="264" t="s">
        <v>137</v>
      </c>
      <c r="AV1606" s="13" t="s">
        <v>82</v>
      </c>
      <c r="AW1606" s="13" t="s">
        <v>30</v>
      </c>
      <c r="AX1606" s="13" t="s">
        <v>75</v>
      </c>
      <c r="AY1606" s="264" t="s">
        <v>159</v>
      </c>
    </row>
    <row r="1607" s="14" customFormat="1">
      <c r="A1607" s="14"/>
      <c r="B1607" s="265"/>
      <c r="C1607" s="266"/>
      <c r="D1607" s="256" t="s">
        <v>169</v>
      </c>
      <c r="E1607" s="267" t="s">
        <v>1</v>
      </c>
      <c r="F1607" s="268" t="s">
        <v>206</v>
      </c>
      <c r="G1607" s="266"/>
      <c r="H1607" s="269">
        <v>2.9249999999999998</v>
      </c>
      <c r="I1607" s="270"/>
      <c r="J1607" s="266"/>
      <c r="K1607" s="266"/>
      <c r="L1607" s="271"/>
      <c r="M1607" s="272"/>
      <c r="N1607" s="273"/>
      <c r="O1607" s="273"/>
      <c r="P1607" s="273"/>
      <c r="Q1607" s="273"/>
      <c r="R1607" s="273"/>
      <c r="S1607" s="273"/>
      <c r="T1607" s="274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75" t="s">
        <v>169</v>
      </c>
      <c r="AU1607" s="275" t="s">
        <v>137</v>
      </c>
      <c r="AV1607" s="14" t="s">
        <v>137</v>
      </c>
      <c r="AW1607" s="14" t="s">
        <v>30</v>
      </c>
      <c r="AX1607" s="14" t="s">
        <v>75</v>
      </c>
      <c r="AY1607" s="275" t="s">
        <v>159</v>
      </c>
    </row>
    <row r="1608" s="13" customFormat="1">
      <c r="A1608" s="13"/>
      <c r="B1608" s="254"/>
      <c r="C1608" s="255"/>
      <c r="D1608" s="256" t="s">
        <v>169</v>
      </c>
      <c r="E1608" s="257" t="s">
        <v>1</v>
      </c>
      <c r="F1608" s="258" t="s">
        <v>207</v>
      </c>
      <c r="G1608" s="255"/>
      <c r="H1608" s="257" t="s">
        <v>1</v>
      </c>
      <c r="I1608" s="259"/>
      <c r="J1608" s="255"/>
      <c r="K1608" s="255"/>
      <c r="L1608" s="260"/>
      <c r="M1608" s="261"/>
      <c r="N1608" s="262"/>
      <c r="O1608" s="262"/>
      <c r="P1608" s="262"/>
      <c r="Q1608" s="262"/>
      <c r="R1608" s="262"/>
      <c r="S1608" s="262"/>
      <c r="T1608" s="263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64" t="s">
        <v>169</v>
      </c>
      <c r="AU1608" s="264" t="s">
        <v>137</v>
      </c>
      <c r="AV1608" s="13" t="s">
        <v>82</v>
      </c>
      <c r="AW1608" s="13" t="s">
        <v>30</v>
      </c>
      <c r="AX1608" s="13" t="s">
        <v>75</v>
      </c>
      <c r="AY1608" s="264" t="s">
        <v>159</v>
      </c>
    </row>
    <row r="1609" s="14" customFormat="1">
      <c r="A1609" s="14"/>
      <c r="B1609" s="265"/>
      <c r="C1609" s="266"/>
      <c r="D1609" s="256" t="s">
        <v>169</v>
      </c>
      <c r="E1609" s="267" t="s">
        <v>1</v>
      </c>
      <c r="F1609" s="268" t="s">
        <v>208</v>
      </c>
      <c r="G1609" s="266"/>
      <c r="H1609" s="269">
        <v>13.327</v>
      </c>
      <c r="I1609" s="270"/>
      <c r="J1609" s="266"/>
      <c r="K1609" s="266"/>
      <c r="L1609" s="271"/>
      <c r="M1609" s="272"/>
      <c r="N1609" s="273"/>
      <c r="O1609" s="273"/>
      <c r="P1609" s="273"/>
      <c r="Q1609" s="273"/>
      <c r="R1609" s="273"/>
      <c r="S1609" s="273"/>
      <c r="T1609" s="274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75" t="s">
        <v>169</v>
      </c>
      <c r="AU1609" s="275" t="s">
        <v>137</v>
      </c>
      <c r="AV1609" s="14" t="s">
        <v>137</v>
      </c>
      <c r="AW1609" s="14" t="s">
        <v>30</v>
      </c>
      <c r="AX1609" s="14" t="s">
        <v>75</v>
      </c>
      <c r="AY1609" s="275" t="s">
        <v>159</v>
      </c>
    </row>
    <row r="1610" s="13" customFormat="1">
      <c r="A1610" s="13"/>
      <c r="B1610" s="254"/>
      <c r="C1610" s="255"/>
      <c r="D1610" s="256" t="s">
        <v>169</v>
      </c>
      <c r="E1610" s="257" t="s">
        <v>1</v>
      </c>
      <c r="F1610" s="258" t="s">
        <v>209</v>
      </c>
      <c r="G1610" s="255"/>
      <c r="H1610" s="257" t="s">
        <v>1</v>
      </c>
      <c r="I1610" s="259"/>
      <c r="J1610" s="255"/>
      <c r="K1610" s="255"/>
      <c r="L1610" s="260"/>
      <c r="M1610" s="261"/>
      <c r="N1610" s="262"/>
      <c r="O1610" s="262"/>
      <c r="P1610" s="262"/>
      <c r="Q1610" s="262"/>
      <c r="R1610" s="262"/>
      <c r="S1610" s="262"/>
      <c r="T1610" s="263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64" t="s">
        <v>169</v>
      </c>
      <c r="AU1610" s="264" t="s">
        <v>137</v>
      </c>
      <c r="AV1610" s="13" t="s">
        <v>82</v>
      </c>
      <c r="AW1610" s="13" t="s">
        <v>30</v>
      </c>
      <c r="AX1610" s="13" t="s">
        <v>75</v>
      </c>
      <c r="AY1610" s="264" t="s">
        <v>159</v>
      </c>
    </row>
    <row r="1611" s="14" customFormat="1">
      <c r="A1611" s="14"/>
      <c r="B1611" s="265"/>
      <c r="C1611" s="266"/>
      <c r="D1611" s="256" t="s">
        <v>169</v>
      </c>
      <c r="E1611" s="267" t="s">
        <v>1</v>
      </c>
      <c r="F1611" s="268" t="s">
        <v>210</v>
      </c>
      <c r="G1611" s="266"/>
      <c r="H1611" s="269">
        <v>20.388999999999999</v>
      </c>
      <c r="I1611" s="270"/>
      <c r="J1611" s="266"/>
      <c r="K1611" s="266"/>
      <c r="L1611" s="271"/>
      <c r="M1611" s="272"/>
      <c r="N1611" s="273"/>
      <c r="O1611" s="273"/>
      <c r="P1611" s="273"/>
      <c r="Q1611" s="273"/>
      <c r="R1611" s="273"/>
      <c r="S1611" s="273"/>
      <c r="T1611" s="274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75" t="s">
        <v>169</v>
      </c>
      <c r="AU1611" s="275" t="s">
        <v>137</v>
      </c>
      <c r="AV1611" s="14" t="s">
        <v>137</v>
      </c>
      <c r="AW1611" s="14" t="s">
        <v>30</v>
      </c>
      <c r="AX1611" s="14" t="s">
        <v>75</v>
      </c>
      <c r="AY1611" s="275" t="s">
        <v>159</v>
      </c>
    </row>
    <row r="1612" s="13" customFormat="1">
      <c r="A1612" s="13"/>
      <c r="B1612" s="254"/>
      <c r="C1612" s="255"/>
      <c r="D1612" s="256" t="s">
        <v>169</v>
      </c>
      <c r="E1612" s="257" t="s">
        <v>1</v>
      </c>
      <c r="F1612" s="258" t="s">
        <v>1696</v>
      </c>
      <c r="G1612" s="255"/>
      <c r="H1612" s="257" t="s">
        <v>1</v>
      </c>
      <c r="I1612" s="259"/>
      <c r="J1612" s="255"/>
      <c r="K1612" s="255"/>
      <c r="L1612" s="260"/>
      <c r="M1612" s="261"/>
      <c r="N1612" s="262"/>
      <c r="O1612" s="262"/>
      <c r="P1612" s="262"/>
      <c r="Q1612" s="262"/>
      <c r="R1612" s="262"/>
      <c r="S1612" s="262"/>
      <c r="T1612" s="263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64" t="s">
        <v>169</v>
      </c>
      <c r="AU1612" s="264" t="s">
        <v>137</v>
      </c>
      <c r="AV1612" s="13" t="s">
        <v>82</v>
      </c>
      <c r="AW1612" s="13" t="s">
        <v>30</v>
      </c>
      <c r="AX1612" s="13" t="s">
        <v>75</v>
      </c>
      <c r="AY1612" s="264" t="s">
        <v>159</v>
      </c>
    </row>
    <row r="1613" s="13" customFormat="1">
      <c r="A1613" s="13"/>
      <c r="B1613" s="254"/>
      <c r="C1613" s="255"/>
      <c r="D1613" s="256" t="s">
        <v>169</v>
      </c>
      <c r="E1613" s="257" t="s">
        <v>1</v>
      </c>
      <c r="F1613" s="258" t="s">
        <v>199</v>
      </c>
      <c r="G1613" s="255"/>
      <c r="H1613" s="257" t="s">
        <v>1</v>
      </c>
      <c r="I1613" s="259"/>
      <c r="J1613" s="255"/>
      <c r="K1613" s="255"/>
      <c r="L1613" s="260"/>
      <c r="M1613" s="261"/>
      <c r="N1613" s="262"/>
      <c r="O1613" s="262"/>
      <c r="P1613" s="262"/>
      <c r="Q1613" s="262"/>
      <c r="R1613" s="262"/>
      <c r="S1613" s="262"/>
      <c r="T1613" s="263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64" t="s">
        <v>169</v>
      </c>
      <c r="AU1613" s="264" t="s">
        <v>137</v>
      </c>
      <c r="AV1613" s="13" t="s">
        <v>82</v>
      </c>
      <c r="AW1613" s="13" t="s">
        <v>30</v>
      </c>
      <c r="AX1613" s="13" t="s">
        <v>75</v>
      </c>
      <c r="AY1613" s="264" t="s">
        <v>159</v>
      </c>
    </row>
    <row r="1614" s="14" customFormat="1">
      <c r="A1614" s="14"/>
      <c r="B1614" s="265"/>
      <c r="C1614" s="266"/>
      <c r="D1614" s="256" t="s">
        <v>169</v>
      </c>
      <c r="E1614" s="267" t="s">
        <v>1</v>
      </c>
      <c r="F1614" s="268" t="s">
        <v>233</v>
      </c>
      <c r="G1614" s="266"/>
      <c r="H1614" s="269">
        <v>34.841000000000001</v>
      </c>
      <c r="I1614" s="270"/>
      <c r="J1614" s="266"/>
      <c r="K1614" s="266"/>
      <c r="L1614" s="271"/>
      <c r="M1614" s="272"/>
      <c r="N1614" s="273"/>
      <c r="O1614" s="273"/>
      <c r="P1614" s="273"/>
      <c r="Q1614" s="273"/>
      <c r="R1614" s="273"/>
      <c r="S1614" s="273"/>
      <c r="T1614" s="274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75" t="s">
        <v>169</v>
      </c>
      <c r="AU1614" s="275" t="s">
        <v>137</v>
      </c>
      <c r="AV1614" s="14" t="s">
        <v>137</v>
      </c>
      <c r="AW1614" s="14" t="s">
        <v>30</v>
      </c>
      <c r="AX1614" s="14" t="s">
        <v>75</v>
      </c>
      <c r="AY1614" s="275" t="s">
        <v>159</v>
      </c>
    </row>
    <row r="1615" s="13" customFormat="1">
      <c r="A1615" s="13"/>
      <c r="B1615" s="254"/>
      <c r="C1615" s="255"/>
      <c r="D1615" s="256" t="s">
        <v>169</v>
      </c>
      <c r="E1615" s="257" t="s">
        <v>1</v>
      </c>
      <c r="F1615" s="258" t="s">
        <v>203</v>
      </c>
      <c r="G1615" s="255"/>
      <c r="H1615" s="257" t="s">
        <v>1</v>
      </c>
      <c r="I1615" s="259"/>
      <c r="J1615" s="255"/>
      <c r="K1615" s="255"/>
      <c r="L1615" s="260"/>
      <c r="M1615" s="261"/>
      <c r="N1615" s="262"/>
      <c r="O1615" s="262"/>
      <c r="P1615" s="262"/>
      <c r="Q1615" s="262"/>
      <c r="R1615" s="262"/>
      <c r="S1615" s="262"/>
      <c r="T1615" s="263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64" t="s">
        <v>169</v>
      </c>
      <c r="AU1615" s="264" t="s">
        <v>137</v>
      </c>
      <c r="AV1615" s="13" t="s">
        <v>82</v>
      </c>
      <c r="AW1615" s="13" t="s">
        <v>30</v>
      </c>
      <c r="AX1615" s="13" t="s">
        <v>75</v>
      </c>
      <c r="AY1615" s="264" t="s">
        <v>159</v>
      </c>
    </row>
    <row r="1616" s="14" customFormat="1">
      <c r="A1616" s="14"/>
      <c r="B1616" s="265"/>
      <c r="C1616" s="266"/>
      <c r="D1616" s="256" t="s">
        <v>169</v>
      </c>
      <c r="E1616" s="267" t="s">
        <v>1</v>
      </c>
      <c r="F1616" s="268" t="s">
        <v>234</v>
      </c>
      <c r="G1616" s="266"/>
      <c r="H1616" s="269">
        <v>15.401</v>
      </c>
      <c r="I1616" s="270"/>
      <c r="J1616" s="266"/>
      <c r="K1616" s="266"/>
      <c r="L1616" s="271"/>
      <c r="M1616" s="272"/>
      <c r="N1616" s="273"/>
      <c r="O1616" s="273"/>
      <c r="P1616" s="273"/>
      <c r="Q1616" s="273"/>
      <c r="R1616" s="273"/>
      <c r="S1616" s="273"/>
      <c r="T1616" s="274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75" t="s">
        <v>169</v>
      </c>
      <c r="AU1616" s="275" t="s">
        <v>137</v>
      </c>
      <c r="AV1616" s="14" t="s">
        <v>137</v>
      </c>
      <c r="AW1616" s="14" t="s">
        <v>30</v>
      </c>
      <c r="AX1616" s="14" t="s">
        <v>75</v>
      </c>
      <c r="AY1616" s="275" t="s">
        <v>159</v>
      </c>
    </row>
    <row r="1617" s="13" customFormat="1">
      <c r="A1617" s="13"/>
      <c r="B1617" s="254"/>
      <c r="C1617" s="255"/>
      <c r="D1617" s="256" t="s">
        <v>169</v>
      </c>
      <c r="E1617" s="257" t="s">
        <v>1</v>
      </c>
      <c r="F1617" s="258" t="s">
        <v>205</v>
      </c>
      <c r="G1617" s="255"/>
      <c r="H1617" s="257" t="s">
        <v>1</v>
      </c>
      <c r="I1617" s="259"/>
      <c r="J1617" s="255"/>
      <c r="K1617" s="255"/>
      <c r="L1617" s="260"/>
      <c r="M1617" s="261"/>
      <c r="N1617" s="262"/>
      <c r="O1617" s="262"/>
      <c r="P1617" s="262"/>
      <c r="Q1617" s="262"/>
      <c r="R1617" s="262"/>
      <c r="S1617" s="262"/>
      <c r="T1617" s="263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64" t="s">
        <v>169</v>
      </c>
      <c r="AU1617" s="264" t="s">
        <v>137</v>
      </c>
      <c r="AV1617" s="13" t="s">
        <v>82</v>
      </c>
      <c r="AW1617" s="13" t="s">
        <v>30</v>
      </c>
      <c r="AX1617" s="13" t="s">
        <v>75</v>
      </c>
      <c r="AY1617" s="264" t="s">
        <v>159</v>
      </c>
    </row>
    <row r="1618" s="14" customFormat="1">
      <c r="A1618" s="14"/>
      <c r="B1618" s="265"/>
      <c r="C1618" s="266"/>
      <c r="D1618" s="256" t="s">
        <v>169</v>
      </c>
      <c r="E1618" s="267" t="s">
        <v>1</v>
      </c>
      <c r="F1618" s="268" t="s">
        <v>235</v>
      </c>
      <c r="G1618" s="266"/>
      <c r="H1618" s="269">
        <v>18.956</v>
      </c>
      <c r="I1618" s="270"/>
      <c r="J1618" s="266"/>
      <c r="K1618" s="266"/>
      <c r="L1618" s="271"/>
      <c r="M1618" s="272"/>
      <c r="N1618" s="273"/>
      <c r="O1618" s="273"/>
      <c r="P1618" s="273"/>
      <c r="Q1618" s="273"/>
      <c r="R1618" s="273"/>
      <c r="S1618" s="273"/>
      <c r="T1618" s="274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75" t="s">
        <v>169</v>
      </c>
      <c r="AU1618" s="275" t="s">
        <v>137</v>
      </c>
      <c r="AV1618" s="14" t="s">
        <v>137</v>
      </c>
      <c r="AW1618" s="14" t="s">
        <v>30</v>
      </c>
      <c r="AX1618" s="14" t="s">
        <v>75</v>
      </c>
      <c r="AY1618" s="275" t="s">
        <v>159</v>
      </c>
    </row>
    <row r="1619" s="13" customFormat="1">
      <c r="A1619" s="13"/>
      <c r="B1619" s="254"/>
      <c r="C1619" s="255"/>
      <c r="D1619" s="256" t="s">
        <v>169</v>
      </c>
      <c r="E1619" s="257" t="s">
        <v>1</v>
      </c>
      <c r="F1619" s="258" t="s">
        <v>207</v>
      </c>
      <c r="G1619" s="255"/>
      <c r="H1619" s="257" t="s">
        <v>1</v>
      </c>
      <c r="I1619" s="259"/>
      <c r="J1619" s="255"/>
      <c r="K1619" s="255"/>
      <c r="L1619" s="260"/>
      <c r="M1619" s="261"/>
      <c r="N1619" s="262"/>
      <c r="O1619" s="262"/>
      <c r="P1619" s="262"/>
      <c r="Q1619" s="262"/>
      <c r="R1619" s="262"/>
      <c r="S1619" s="262"/>
      <c r="T1619" s="263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64" t="s">
        <v>169</v>
      </c>
      <c r="AU1619" s="264" t="s">
        <v>137</v>
      </c>
      <c r="AV1619" s="13" t="s">
        <v>82</v>
      </c>
      <c r="AW1619" s="13" t="s">
        <v>30</v>
      </c>
      <c r="AX1619" s="13" t="s">
        <v>75</v>
      </c>
      <c r="AY1619" s="264" t="s">
        <v>159</v>
      </c>
    </row>
    <row r="1620" s="14" customFormat="1">
      <c r="A1620" s="14"/>
      <c r="B1620" s="265"/>
      <c r="C1620" s="266"/>
      <c r="D1620" s="256" t="s">
        <v>169</v>
      </c>
      <c r="E1620" s="267" t="s">
        <v>1</v>
      </c>
      <c r="F1620" s="268" t="s">
        <v>236</v>
      </c>
      <c r="G1620" s="266"/>
      <c r="H1620" s="269">
        <v>40.704000000000001</v>
      </c>
      <c r="I1620" s="270"/>
      <c r="J1620" s="266"/>
      <c r="K1620" s="266"/>
      <c r="L1620" s="271"/>
      <c r="M1620" s="272"/>
      <c r="N1620" s="273"/>
      <c r="O1620" s="273"/>
      <c r="P1620" s="273"/>
      <c r="Q1620" s="273"/>
      <c r="R1620" s="273"/>
      <c r="S1620" s="273"/>
      <c r="T1620" s="274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75" t="s">
        <v>169</v>
      </c>
      <c r="AU1620" s="275" t="s">
        <v>137</v>
      </c>
      <c r="AV1620" s="14" t="s">
        <v>137</v>
      </c>
      <c r="AW1620" s="14" t="s">
        <v>30</v>
      </c>
      <c r="AX1620" s="14" t="s">
        <v>75</v>
      </c>
      <c r="AY1620" s="275" t="s">
        <v>159</v>
      </c>
    </row>
    <row r="1621" s="13" customFormat="1">
      <c r="A1621" s="13"/>
      <c r="B1621" s="254"/>
      <c r="C1621" s="255"/>
      <c r="D1621" s="256" t="s">
        <v>169</v>
      </c>
      <c r="E1621" s="257" t="s">
        <v>1</v>
      </c>
      <c r="F1621" s="258" t="s">
        <v>237</v>
      </c>
      <c r="G1621" s="255"/>
      <c r="H1621" s="257" t="s">
        <v>1</v>
      </c>
      <c r="I1621" s="259"/>
      <c r="J1621" s="255"/>
      <c r="K1621" s="255"/>
      <c r="L1621" s="260"/>
      <c r="M1621" s="261"/>
      <c r="N1621" s="262"/>
      <c r="O1621" s="262"/>
      <c r="P1621" s="262"/>
      <c r="Q1621" s="262"/>
      <c r="R1621" s="262"/>
      <c r="S1621" s="262"/>
      <c r="T1621" s="263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64" t="s">
        <v>169</v>
      </c>
      <c r="AU1621" s="264" t="s">
        <v>137</v>
      </c>
      <c r="AV1621" s="13" t="s">
        <v>82</v>
      </c>
      <c r="AW1621" s="13" t="s">
        <v>30</v>
      </c>
      <c r="AX1621" s="13" t="s">
        <v>75</v>
      </c>
      <c r="AY1621" s="264" t="s">
        <v>159</v>
      </c>
    </row>
    <row r="1622" s="14" customFormat="1">
      <c r="A1622" s="14"/>
      <c r="B1622" s="265"/>
      <c r="C1622" s="266"/>
      <c r="D1622" s="256" t="s">
        <v>169</v>
      </c>
      <c r="E1622" s="267" t="s">
        <v>1</v>
      </c>
      <c r="F1622" s="268" t="s">
        <v>238</v>
      </c>
      <c r="G1622" s="266"/>
      <c r="H1622" s="269">
        <v>50.402999999999999</v>
      </c>
      <c r="I1622" s="270"/>
      <c r="J1622" s="266"/>
      <c r="K1622" s="266"/>
      <c r="L1622" s="271"/>
      <c r="M1622" s="272"/>
      <c r="N1622" s="273"/>
      <c r="O1622" s="273"/>
      <c r="P1622" s="273"/>
      <c r="Q1622" s="273"/>
      <c r="R1622" s="273"/>
      <c r="S1622" s="273"/>
      <c r="T1622" s="274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75" t="s">
        <v>169</v>
      </c>
      <c r="AU1622" s="275" t="s">
        <v>137</v>
      </c>
      <c r="AV1622" s="14" t="s">
        <v>137</v>
      </c>
      <c r="AW1622" s="14" t="s">
        <v>30</v>
      </c>
      <c r="AX1622" s="14" t="s">
        <v>75</v>
      </c>
      <c r="AY1622" s="275" t="s">
        <v>159</v>
      </c>
    </row>
    <row r="1623" s="13" customFormat="1">
      <c r="A1623" s="13"/>
      <c r="B1623" s="254"/>
      <c r="C1623" s="255"/>
      <c r="D1623" s="256" t="s">
        <v>169</v>
      </c>
      <c r="E1623" s="257" t="s">
        <v>1</v>
      </c>
      <c r="F1623" s="258" t="s">
        <v>201</v>
      </c>
      <c r="G1623" s="255"/>
      <c r="H1623" s="257" t="s">
        <v>1</v>
      </c>
      <c r="I1623" s="259"/>
      <c r="J1623" s="255"/>
      <c r="K1623" s="255"/>
      <c r="L1623" s="260"/>
      <c r="M1623" s="261"/>
      <c r="N1623" s="262"/>
      <c r="O1623" s="262"/>
      <c r="P1623" s="262"/>
      <c r="Q1623" s="262"/>
      <c r="R1623" s="262"/>
      <c r="S1623" s="262"/>
      <c r="T1623" s="263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T1623" s="264" t="s">
        <v>169</v>
      </c>
      <c r="AU1623" s="264" t="s">
        <v>137</v>
      </c>
      <c r="AV1623" s="13" t="s">
        <v>82</v>
      </c>
      <c r="AW1623" s="13" t="s">
        <v>30</v>
      </c>
      <c r="AX1623" s="13" t="s">
        <v>75</v>
      </c>
      <c r="AY1623" s="264" t="s">
        <v>159</v>
      </c>
    </row>
    <row r="1624" s="14" customFormat="1">
      <c r="A1624" s="14"/>
      <c r="B1624" s="265"/>
      <c r="C1624" s="266"/>
      <c r="D1624" s="256" t="s">
        <v>169</v>
      </c>
      <c r="E1624" s="267" t="s">
        <v>1</v>
      </c>
      <c r="F1624" s="268" t="s">
        <v>239</v>
      </c>
      <c r="G1624" s="266"/>
      <c r="H1624" s="269">
        <v>48.215000000000003</v>
      </c>
      <c r="I1624" s="270"/>
      <c r="J1624" s="266"/>
      <c r="K1624" s="266"/>
      <c r="L1624" s="271"/>
      <c r="M1624" s="272"/>
      <c r="N1624" s="273"/>
      <c r="O1624" s="273"/>
      <c r="P1624" s="273"/>
      <c r="Q1624" s="273"/>
      <c r="R1624" s="273"/>
      <c r="S1624" s="273"/>
      <c r="T1624" s="274"/>
      <c r="U1624" s="14"/>
      <c r="V1624" s="14"/>
      <c r="W1624" s="14"/>
      <c r="X1624" s="14"/>
      <c r="Y1624" s="14"/>
      <c r="Z1624" s="14"/>
      <c r="AA1624" s="14"/>
      <c r="AB1624" s="14"/>
      <c r="AC1624" s="14"/>
      <c r="AD1624" s="14"/>
      <c r="AE1624" s="14"/>
      <c r="AT1624" s="275" t="s">
        <v>169</v>
      </c>
      <c r="AU1624" s="275" t="s">
        <v>137</v>
      </c>
      <c r="AV1624" s="14" t="s">
        <v>137</v>
      </c>
      <c r="AW1624" s="14" t="s">
        <v>30</v>
      </c>
      <c r="AX1624" s="14" t="s">
        <v>75</v>
      </c>
      <c r="AY1624" s="275" t="s">
        <v>159</v>
      </c>
    </row>
    <row r="1625" s="13" customFormat="1">
      <c r="A1625" s="13"/>
      <c r="B1625" s="254"/>
      <c r="C1625" s="255"/>
      <c r="D1625" s="256" t="s">
        <v>169</v>
      </c>
      <c r="E1625" s="257" t="s">
        <v>1</v>
      </c>
      <c r="F1625" s="258" t="s">
        <v>240</v>
      </c>
      <c r="G1625" s="255"/>
      <c r="H1625" s="257" t="s">
        <v>1</v>
      </c>
      <c r="I1625" s="259"/>
      <c r="J1625" s="255"/>
      <c r="K1625" s="255"/>
      <c r="L1625" s="260"/>
      <c r="M1625" s="261"/>
      <c r="N1625" s="262"/>
      <c r="O1625" s="262"/>
      <c r="P1625" s="262"/>
      <c r="Q1625" s="262"/>
      <c r="R1625" s="262"/>
      <c r="S1625" s="262"/>
      <c r="T1625" s="263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T1625" s="264" t="s">
        <v>169</v>
      </c>
      <c r="AU1625" s="264" t="s">
        <v>137</v>
      </c>
      <c r="AV1625" s="13" t="s">
        <v>82</v>
      </c>
      <c r="AW1625" s="13" t="s">
        <v>30</v>
      </c>
      <c r="AX1625" s="13" t="s">
        <v>75</v>
      </c>
      <c r="AY1625" s="264" t="s">
        <v>159</v>
      </c>
    </row>
    <row r="1626" s="14" customFormat="1">
      <c r="A1626" s="14"/>
      <c r="B1626" s="265"/>
      <c r="C1626" s="266"/>
      <c r="D1626" s="256" t="s">
        <v>169</v>
      </c>
      <c r="E1626" s="267" t="s">
        <v>1</v>
      </c>
      <c r="F1626" s="268" t="s">
        <v>241</v>
      </c>
      <c r="G1626" s="266"/>
      <c r="H1626" s="269">
        <v>-19.907</v>
      </c>
      <c r="I1626" s="270"/>
      <c r="J1626" s="266"/>
      <c r="K1626" s="266"/>
      <c r="L1626" s="271"/>
      <c r="M1626" s="272"/>
      <c r="N1626" s="273"/>
      <c r="O1626" s="273"/>
      <c r="P1626" s="273"/>
      <c r="Q1626" s="273"/>
      <c r="R1626" s="273"/>
      <c r="S1626" s="273"/>
      <c r="T1626" s="274"/>
      <c r="U1626" s="14"/>
      <c r="V1626" s="14"/>
      <c r="W1626" s="14"/>
      <c r="X1626" s="14"/>
      <c r="Y1626" s="14"/>
      <c r="Z1626" s="14"/>
      <c r="AA1626" s="14"/>
      <c r="AB1626" s="14"/>
      <c r="AC1626" s="14"/>
      <c r="AD1626" s="14"/>
      <c r="AE1626" s="14"/>
      <c r="AT1626" s="275" t="s">
        <v>169</v>
      </c>
      <c r="AU1626" s="275" t="s">
        <v>137</v>
      </c>
      <c r="AV1626" s="14" t="s">
        <v>137</v>
      </c>
      <c r="AW1626" s="14" t="s">
        <v>30</v>
      </c>
      <c r="AX1626" s="14" t="s">
        <v>75</v>
      </c>
      <c r="AY1626" s="275" t="s">
        <v>159</v>
      </c>
    </row>
    <row r="1627" s="15" customFormat="1">
      <c r="A1627" s="15"/>
      <c r="B1627" s="276"/>
      <c r="C1627" s="277"/>
      <c r="D1627" s="256" t="s">
        <v>169</v>
      </c>
      <c r="E1627" s="278" t="s">
        <v>1</v>
      </c>
      <c r="F1627" s="279" t="s">
        <v>187</v>
      </c>
      <c r="G1627" s="277"/>
      <c r="H1627" s="280">
        <v>250.93000000000001</v>
      </c>
      <c r="I1627" s="281"/>
      <c r="J1627" s="277"/>
      <c r="K1627" s="277"/>
      <c r="L1627" s="282"/>
      <c r="M1627" s="283"/>
      <c r="N1627" s="284"/>
      <c r="O1627" s="284"/>
      <c r="P1627" s="284"/>
      <c r="Q1627" s="284"/>
      <c r="R1627" s="284"/>
      <c r="S1627" s="284"/>
      <c r="T1627" s="285"/>
      <c r="U1627" s="15"/>
      <c r="V1627" s="15"/>
      <c r="W1627" s="15"/>
      <c r="X1627" s="15"/>
      <c r="Y1627" s="15"/>
      <c r="Z1627" s="15"/>
      <c r="AA1627" s="15"/>
      <c r="AB1627" s="15"/>
      <c r="AC1627" s="15"/>
      <c r="AD1627" s="15"/>
      <c r="AE1627" s="15"/>
      <c r="AT1627" s="286" t="s">
        <v>169</v>
      </c>
      <c r="AU1627" s="286" t="s">
        <v>137</v>
      </c>
      <c r="AV1627" s="15" t="s">
        <v>167</v>
      </c>
      <c r="AW1627" s="15" t="s">
        <v>30</v>
      </c>
      <c r="AX1627" s="15" t="s">
        <v>82</v>
      </c>
      <c r="AY1627" s="286" t="s">
        <v>159</v>
      </c>
    </row>
    <row r="1628" s="2" customFormat="1" ht="16.5" customHeight="1">
      <c r="A1628" s="40"/>
      <c r="B1628" s="41"/>
      <c r="C1628" s="241" t="s">
        <v>1709</v>
      </c>
      <c r="D1628" s="241" t="s">
        <v>163</v>
      </c>
      <c r="E1628" s="242" t="s">
        <v>1710</v>
      </c>
      <c r="F1628" s="243" t="s">
        <v>1711</v>
      </c>
      <c r="G1628" s="244" t="s">
        <v>166</v>
      </c>
      <c r="H1628" s="245">
        <v>62.317</v>
      </c>
      <c r="I1628" s="246"/>
      <c r="J1628" s="247">
        <f>ROUND(I1628*H1628,2)</f>
        <v>0</v>
      </c>
      <c r="K1628" s="248"/>
      <c r="L1628" s="43"/>
      <c r="M1628" s="249" t="s">
        <v>1</v>
      </c>
      <c r="N1628" s="250" t="s">
        <v>41</v>
      </c>
      <c r="O1628" s="93"/>
      <c r="P1628" s="251">
        <f>O1628*H1628</f>
        <v>0</v>
      </c>
      <c r="Q1628" s="251">
        <v>0</v>
      </c>
      <c r="R1628" s="251">
        <f>Q1628*H1628</f>
        <v>0</v>
      </c>
      <c r="S1628" s="251">
        <v>0</v>
      </c>
      <c r="T1628" s="252">
        <f>S1628*H1628</f>
        <v>0</v>
      </c>
      <c r="U1628" s="40"/>
      <c r="V1628" s="40"/>
      <c r="W1628" s="40"/>
      <c r="X1628" s="40"/>
      <c r="Y1628" s="40"/>
      <c r="Z1628" s="40"/>
      <c r="AA1628" s="40"/>
      <c r="AB1628" s="40"/>
      <c r="AC1628" s="40"/>
      <c r="AD1628" s="40"/>
      <c r="AE1628" s="40"/>
      <c r="AR1628" s="253" t="s">
        <v>324</v>
      </c>
      <c r="AT1628" s="253" t="s">
        <v>163</v>
      </c>
      <c r="AU1628" s="253" t="s">
        <v>137</v>
      </c>
      <c r="AY1628" s="17" t="s">
        <v>159</v>
      </c>
      <c r="BE1628" s="141">
        <f>IF(N1628="základní",J1628,0)</f>
        <v>0</v>
      </c>
      <c r="BF1628" s="141">
        <f>IF(N1628="snížená",J1628,0)</f>
        <v>0</v>
      </c>
      <c r="BG1628" s="141">
        <f>IF(N1628="zákl. přenesená",J1628,0)</f>
        <v>0</v>
      </c>
      <c r="BH1628" s="141">
        <f>IF(N1628="sníž. přenesená",J1628,0)</f>
        <v>0</v>
      </c>
      <c r="BI1628" s="141">
        <f>IF(N1628="nulová",J1628,0)</f>
        <v>0</v>
      </c>
      <c r="BJ1628" s="17" t="s">
        <v>137</v>
      </c>
      <c r="BK1628" s="141">
        <f>ROUND(I1628*H1628,2)</f>
        <v>0</v>
      </c>
      <c r="BL1628" s="17" t="s">
        <v>324</v>
      </c>
      <c r="BM1628" s="253" t="s">
        <v>1712</v>
      </c>
    </row>
    <row r="1629" s="13" customFormat="1">
      <c r="A1629" s="13"/>
      <c r="B1629" s="254"/>
      <c r="C1629" s="255"/>
      <c r="D1629" s="256" t="s">
        <v>169</v>
      </c>
      <c r="E1629" s="257" t="s">
        <v>1</v>
      </c>
      <c r="F1629" s="258" t="s">
        <v>199</v>
      </c>
      <c r="G1629" s="255"/>
      <c r="H1629" s="257" t="s">
        <v>1</v>
      </c>
      <c r="I1629" s="259"/>
      <c r="J1629" s="255"/>
      <c r="K1629" s="255"/>
      <c r="L1629" s="260"/>
      <c r="M1629" s="261"/>
      <c r="N1629" s="262"/>
      <c r="O1629" s="262"/>
      <c r="P1629" s="262"/>
      <c r="Q1629" s="262"/>
      <c r="R1629" s="262"/>
      <c r="S1629" s="262"/>
      <c r="T1629" s="263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64" t="s">
        <v>169</v>
      </c>
      <c r="AU1629" s="264" t="s">
        <v>137</v>
      </c>
      <c r="AV1629" s="13" t="s">
        <v>82</v>
      </c>
      <c r="AW1629" s="13" t="s">
        <v>30</v>
      </c>
      <c r="AX1629" s="13" t="s">
        <v>75</v>
      </c>
      <c r="AY1629" s="264" t="s">
        <v>159</v>
      </c>
    </row>
    <row r="1630" s="14" customFormat="1">
      <c r="A1630" s="14"/>
      <c r="B1630" s="265"/>
      <c r="C1630" s="266"/>
      <c r="D1630" s="256" t="s">
        <v>169</v>
      </c>
      <c r="E1630" s="267" t="s">
        <v>1</v>
      </c>
      <c r="F1630" s="268" t="s">
        <v>200</v>
      </c>
      <c r="G1630" s="266"/>
      <c r="H1630" s="269">
        <v>8.5660000000000007</v>
      </c>
      <c r="I1630" s="270"/>
      <c r="J1630" s="266"/>
      <c r="K1630" s="266"/>
      <c r="L1630" s="271"/>
      <c r="M1630" s="272"/>
      <c r="N1630" s="273"/>
      <c r="O1630" s="273"/>
      <c r="P1630" s="273"/>
      <c r="Q1630" s="273"/>
      <c r="R1630" s="273"/>
      <c r="S1630" s="273"/>
      <c r="T1630" s="274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75" t="s">
        <v>169</v>
      </c>
      <c r="AU1630" s="275" t="s">
        <v>137</v>
      </c>
      <c r="AV1630" s="14" t="s">
        <v>137</v>
      </c>
      <c r="AW1630" s="14" t="s">
        <v>30</v>
      </c>
      <c r="AX1630" s="14" t="s">
        <v>75</v>
      </c>
      <c r="AY1630" s="275" t="s">
        <v>159</v>
      </c>
    </row>
    <row r="1631" s="13" customFormat="1">
      <c r="A1631" s="13"/>
      <c r="B1631" s="254"/>
      <c r="C1631" s="255"/>
      <c r="D1631" s="256" t="s">
        <v>169</v>
      </c>
      <c r="E1631" s="257" t="s">
        <v>1</v>
      </c>
      <c r="F1631" s="258" t="s">
        <v>201</v>
      </c>
      <c r="G1631" s="255"/>
      <c r="H1631" s="257" t="s">
        <v>1</v>
      </c>
      <c r="I1631" s="259"/>
      <c r="J1631" s="255"/>
      <c r="K1631" s="255"/>
      <c r="L1631" s="260"/>
      <c r="M1631" s="261"/>
      <c r="N1631" s="262"/>
      <c r="O1631" s="262"/>
      <c r="P1631" s="262"/>
      <c r="Q1631" s="262"/>
      <c r="R1631" s="262"/>
      <c r="S1631" s="262"/>
      <c r="T1631" s="263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64" t="s">
        <v>169</v>
      </c>
      <c r="AU1631" s="264" t="s">
        <v>137</v>
      </c>
      <c r="AV1631" s="13" t="s">
        <v>82</v>
      </c>
      <c r="AW1631" s="13" t="s">
        <v>30</v>
      </c>
      <c r="AX1631" s="13" t="s">
        <v>75</v>
      </c>
      <c r="AY1631" s="264" t="s">
        <v>159</v>
      </c>
    </row>
    <row r="1632" s="14" customFormat="1">
      <c r="A1632" s="14"/>
      <c r="B1632" s="265"/>
      <c r="C1632" s="266"/>
      <c r="D1632" s="256" t="s">
        <v>169</v>
      </c>
      <c r="E1632" s="267" t="s">
        <v>1</v>
      </c>
      <c r="F1632" s="268" t="s">
        <v>202</v>
      </c>
      <c r="G1632" s="266"/>
      <c r="H1632" s="269">
        <v>15.433</v>
      </c>
      <c r="I1632" s="270"/>
      <c r="J1632" s="266"/>
      <c r="K1632" s="266"/>
      <c r="L1632" s="271"/>
      <c r="M1632" s="272"/>
      <c r="N1632" s="273"/>
      <c r="O1632" s="273"/>
      <c r="P1632" s="273"/>
      <c r="Q1632" s="273"/>
      <c r="R1632" s="273"/>
      <c r="S1632" s="273"/>
      <c r="T1632" s="274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75" t="s">
        <v>169</v>
      </c>
      <c r="AU1632" s="275" t="s">
        <v>137</v>
      </c>
      <c r="AV1632" s="14" t="s">
        <v>137</v>
      </c>
      <c r="AW1632" s="14" t="s">
        <v>30</v>
      </c>
      <c r="AX1632" s="14" t="s">
        <v>75</v>
      </c>
      <c r="AY1632" s="275" t="s">
        <v>159</v>
      </c>
    </row>
    <row r="1633" s="13" customFormat="1">
      <c r="A1633" s="13"/>
      <c r="B1633" s="254"/>
      <c r="C1633" s="255"/>
      <c r="D1633" s="256" t="s">
        <v>169</v>
      </c>
      <c r="E1633" s="257" t="s">
        <v>1</v>
      </c>
      <c r="F1633" s="258" t="s">
        <v>203</v>
      </c>
      <c r="G1633" s="255"/>
      <c r="H1633" s="257" t="s">
        <v>1</v>
      </c>
      <c r="I1633" s="259"/>
      <c r="J1633" s="255"/>
      <c r="K1633" s="255"/>
      <c r="L1633" s="260"/>
      <c r="M1633" s="261"/>
      <c r="N1633" s="262"/>
      <c r="O1633" s="262"/>
      <c r="P1633" s="262"/>
      <c r="Q1633" s="262"/>
      <c r="R1633" s="262"/>
      <c r="S1633" s="262"/>
      <c r="T1633" s="263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64" t="s">
        <v>169</v>
      </c>
      <c r="AU1633" s="264" t="s">
        <v>137</v>
      </c>
      <c r="AV1633" s="13" t="s">
        <v>82</v>
      </c>
      <c r="AW1633" s="13" t="s">
        <v>30</v>
      </c>
      <c r="AX1633" s="13" t="s">
        <v>75</v>
      </c>
      <c r="AY1633" s="264" t="s">
        <v>159</v>
      </c>
    </row>
    <row r="1634" s="14" customFormat="1">
      <c r="A1634" s="14"/>
      <c r="B1634" s="265"/>
      <c r="C1634" s="266"/>
      <c r="D1634" s="256" t="s">
        <v>169</v>
      </c>
      <c r="E1634" s="267" t="s">
        <v>1</v>
      </c>
      <c r="F1634" s="268" t="s">
        <v>204</v>
      </c>
      <c r="G1634" s="266"/>
      <c r="H1634" s="269">
        <v>1.6770000000000001</v>
      </c>
      <c r="I1634" s="270"/>
      <c r="J1634" s="266"/>
      <c r="K1634" s="266"/>
      <c r="L1634" s="271"/>
      <c r="M1634" s="272"/>
      <c r="N1634" s="273"/>
      <c r="O1634" s="273"/>
      <c r="P1634" s="273"/>
      <c r="Q1634" s="273"/>
      <c r="R1634" s="273"/>
      <c r="S1634" s="273"/>
      <c r="T1634" s="274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75" t="s">
        <v>169</v>
      </c>
      <c r="AU1634" s="275" t="s">
        <v>137</v>
      </c>
      <c r="AV1634" s="14" t="s">
        <v>137</v>
      </c>
      <c r="AW1634" s="14" t="s">
        <v>30</v>
      </c>
      <c r="AX1634" s="14" t="s">
        <v>75</v>
      </c>
      <c r="AY1634" s="275" t="s">
        <v>159</v>
      </c>
    </row>
    <row r="1635" s="13" customFormat="1">
      <c r="A1635" s="13"/>
      <c r="B1635" s="254"/>
      <c r="C1635" s="255"/>
      <c r="D1635" s="256" t="s">
        <v>169</v>
      </c>
      <c r="E1635" s="257" t="s">
        <v>1</v>
      </c>
      <c r="F1635" s="258" t="s">
        <v>205</v>
      </c>
      <c r="G1635" s="255"/>
      <c r="H1635" s="257" t="s">
        <v>1</v>
      </c>
      <c r="I1635" s="259"/>
      <c r="J1635" s="255"/>
      <c r="K1635" s="255"/>
      <c r="L1635" s="260"/>
      <c r="M1635" s="261"/>
      <c r="N1635" s="262"/>
      <c r="O1635" s="262"/>
      <c r="P1635" s="262"/>
      <c r="Q1635" s="262"/>
      <c r="R1635" s="262"/>
      <c r="S1635" s="262"/>
      <c r="T1635" s="263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T1635" s="264" t="s">
        <v>169</v>
      </c>
      <c r="AU1635" s="264" t="s">
        <v>137</v>
      </c>
      <c r="AV1635" s="13" t="s">
        <v>82</v>
      </c>
      <c r="AW1635" s="13" t="s">
        <v>30</v>
      </c>
      <c r="AX1635" s="13" t="s">
        <v>75</v>
      </c>
      <c r="AY1635" s="264" t="s">
        <v>159</v>
      </c>
    </row>
    <row r="1636" s="14" customFormat="1">
      <c r="A1636" s="14"/>
      <c r="B1636" s="265"/>
      <c r="C1636" s="266"/>
      <c r="D1636" s="256" t="s">
        <v>169</v>
      </c>
      <c r="E1636" s="267" t="s">
        <v>1</v>
      </c>
      <c r="F1636" s="268" t="s">
        <v>206</v>
      </c>
      <c r="G1636" s="266"/>
      <c r="H1636" s="269">
        <v>2.9249999999999998</v>
      </c>
      <c r="I1636" s="270"/>
      <c r="J1636" s="266"/>
      <c r="K1636" s="266"/>
      <c r="L1636" s="271"/>
      <c r="M1636" s="272"/>
      <c r="N1636" s="273"/>
      <c r="O1636" s="273"/>
      <c r="P1636" s="273"/>
      <c r="Q1636" s="273"/>
      <c r="R1636" s="273"/>
      <c r="S1636" s="273"/>
      <c r="T1636" s="274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75" t="s">
        <v>169</v>
      </c>
      <c r="AU1636" s="275" t="s">
        <v>137</v>
      </c>
      <c r="AV1636" s="14" t="s">
        <v>137</v>
      </c>
      <c r="AW1636" s="14" t="s">
        <v>30</v>
      </c>
      <c r="AX1636" s="14" t="s">
        <v>75</v>
      </c>
      <c r="AY1636" s="275" t="s">
        <v>159</v>
      </c>
    </row>
    <row r="1637" s="13" customFormat="1">
      <c r="A1637" s="13"/>
      <c r="B1637" s="254"/>
      <c r="C1637" s="255"/>
      <c r="D1637" s="256" t="s">
        <v>169</v>
      </c>
      <c r="E1637" s="257" t="s">
        <v>1</v>
      </c>
      <c r="F1637" s="258" t="s">
        <v>207</v>
      </c>
      <c r="G1637" s="255"/>
      <c r="H1637" s="257" t="s">
        <v>1</v>
      </c>
      <c r="I1637" s="259"/>
      <c r="J1637" s="255"/>
      <c r="K1637" s="255"/>
      <c r="L1637" s="260"/>
      <c r="M1637" s="261"/>
      <c r="N1637" s="262"/>
      <c r="O1637" s="262"/>
      <c r="P1637" s="262"/>
      <c r="Q1637" s="262"/>
      <c r="R1637" s="262"/>
      <c r="S1637" s="262"/>
      <c r="T1637" s="263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64" t="s">
        <v>169</v>
      </c>
      <c r="AU1637" s="264" t="s">
        <v>137</v>
      </c>
      <c r="AV1637" s="13" t="s">
        <v>82</v>
      </c>
      <c r="AW1637" s="13" t="s">
        <v>30</v>
      </c>
      <c r="AX1637" s="13" t="s">
        <v>75</v>
      </c>
      <c r="AY1637" s="264" t="s">
        <v>159</v>
      </c>
    </row>
    <row r="1638" s="14" customFormat="1">
      <c r="A1638" s="14"/>
      <c r="B1638" s="265"/>
      <c r="C1638" s="266"/>
      <c r="D1638" s="256" t="s">
        <v>169</v>
      </c>
      <c r="E1638" s="267" t="s">
        <v>1</v>
      </c>
      <c r="F1638" s="268" t="s">
        <v>208</v>
      </c>
      <c r="G1638" s="266"/>
      <c r="H1638" s="269">
        <v>13.327</v>
      </c>
      <c r="I1638" s="270"/>
      <c r="J1638" s="266"/>
      <c r="K1638" s="266"/>
      <c r="L1638" s="271"/>
      <c r="M1638" s="272"/>
      <c r="N1638" s="273"/>
      <c r="O1638" s="273"/>
      <c r="P1638" s="273"/>
      <c r="Q1638" s="273"/>
      <c r="R1638" s="273"/>
      <c r="S1638" s="273"/>
      <c r="T1638" s="274"/>
      <c r="U1638" s="14"/>
      <c r="V1638" s="14"/>
      <c r="W1638" s="14"/>
      <c r="X1638" s="14"/>
      <c r="Y1638" s="14"/>
      <c r="Z1638" s="14"/>
      <c r="AA1638" s="14"/>
      <c r="AB1638" s="14"/>
      <c r="AC1638" s="14"/>
      <c r="AD1638" s="14"/>
      <c r="AE1638" s="14"/>
      <c r="AT1638" s="275" t="s">
        <v>169</v>
      </c>
      <c r="AU1638" s="275" t="s">
        <v>137</v>
      </c>
      <c r="AV1638" s="14" t="s">
        <v>137</v>
      </c>
      <c r="AW1638" s="14" t="s">
        <v>30</v>
      </c>
      <c r="AX1638" s="14" t="s">
        <v>75</v>
      </c>
      <c r="AY1638" s="275" t="s">
        <v>159</v>
      </c>
    </row>
    <row r="1639" s="13" customFormat="1">
      <c r="A1639" s="13"/>
      <c r="B1639" s="254"/>
      <c r="C1639" s="255"/>
      <c r="D1639" s="256" t="s">
        <v>169</v>
      </c>
      <c r="E1639" s="257" t="s">
        <v>1</v>
      </c>
      <c r="F1639" s="258" t="s">
        <v>209</v>
      </c>
      <c r="G1639" s="255"/>
      <c r="H1639" s="257" t="s">
        <v>1</v>
      </c>
      <c r="I1639" s="259"/>
      <c r="J1639" s="255"/>
      <c r="K1639" s="255"/>
      <c r="L1639" s="260"/>
      <c r="M1639" s="261"/>
      <c r="N1639" s="262"/>
      <c r="O1639" s="262"/>
      <c r="P1639" s="262"/>
      <c r="Q1639" s="262"/>
      <c r="R1639" s="262"/>
      <c r="S1639" s="262"/>
      <c r="T1639" s="263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64" t="s">
        <v>169</v>
      </c>
      <c r="AU1639" s="264" t="s">
        <v>137</v>
      </c>
      <c r="AV1639" s="13" t="s">
        <v>82</v>
      </c>
      <c r="AW1639" s="13" t="s">
        <v>30</v>
      </c>
      <c r="AX1639" s="13" t="s">
        <v>75</v>
      </c>
      <c r="AY1639" s="264" t="s">
        <v>159</v>
      </c>
    </row>
    <row r="1640" s="14" customFormat="1">
      <c r="A1640" s="14"/>
      <c r="B1640" s="265"/>
      <c r="C1640" s="266"/>
      <c r="D1640" s="256" t="s">
        <v>169</v>
      </c>
      <c r="E1640" s="267" t="s">
        <v>1</v>
      </c>
      <c r="F1640" s="268" t="s">
        <v>210</v>
      </c>
      <c r="G1640" s="266"/>
      <c r="H1640" s="269">
        <v>20.388999999999999</v>
      </c>
      <c r="I1640" s="270"/>
      <c r="J1640" s="266"/>
      <c r="K1640" s="266"/>
      <c r="L1640" s="271"/>
      <c r="M1640" s="272"/>
      <c r="N1640" s="273"/>
      <c r="O1640" s="273"/>
      <c r="P1640" s="273"/>
      <c r="Q1640" s="273"/>
      <c r="R1640" s="273"/>
      <c r="S1640" s="273"/>
      <c r="T1640" s="274"/>
      <c r="U1640" s="14"/>
      <c r="V1640" s="14"/>
      <c r="W1640" s="14"/>
      <c r="X1640" s="14"/>
      <c r="Y1640" s="14"/>
      <c r="Z1640" s="14"/>
      <c r="AA1640" s="14"/>
      <c r="AB1640" s="14"/>
      <c r="AC1640" s="14"/>
      <c r="AD1640" s="14"/>
      <c r="AE1640" s="14"/>
      <c r="AT1640" s="275" t="s">
        <v>169</v>
      </c>
      <c r="AU1640" s="275" t="s">
        <v>137</v>
      </c>
      <c r="AV1640" s="14" t="s">
        <v>137</v>
      </c>
      <c r="AW1640" s="14" t="s">
        <v>30</v>
      </c>
      <c r="AX1640" s="14" t="s">
        <v>75</v>
      </c>
      <c r="AY1640" s="275" t="s">
        <v>159</v>
      </c>
    </row>
    <row r="1641" s="15" customFormat="1">
      <c r="A1641" s="15"/>
      <c r="B1641" s="276"/>
      <c r="C1641" s="277"/>
      <c r="D1641" s="256" t="s">
        <v>169</v>
      </c>
      <c r="E1641" s="278" t="s">
        <v>1</v>
      </c>
      <c r="F1641" s="279" t="s">
        <v>187</v>
      </c>
      <c r="G1641" s="277"/>
      <c r="H1641" s="280">
        <v>62.317</v>
      </c>
      <c r="I1641" s="281"/>
      <c r="J1641" s="277"/>
      <c r="K1641" s="277"/>
      <c r="L1641" s="282"/>
      <c r="M1641" s="283"/>
      <c r="N1641" s="284"/>
      <c r="O1641" s="284"/>
      <c r="P1641" s="284"/>
      <c r="Q1641" s="284"/>
      <c r="R1641" s="284"/>
      <c r="S1641" s="284"/>
      <c r="T1641" s="285"/>
      <c r="U1641" s="15"/>
      <c r="V1641" s="15"/>
      <c r="W1641" s="15"/>
      <c r="X1641" s="15"/>
      <c r="Y1641" s="15"/>
      <c r="Z1641" s="15"/>
      <c r="AA1641" s="15"/>
      <c r="AB1641" s="15"/>
      <c r="AC1641" s="15"/>
      <c r="AD1641" s="15"/>
      <c r="AE1641" s="15"/>
      <c r="AT1641" s="286" t="s">
        <v>169</v>
      </c>
      <c r="AU1641" s="286" t="s">
        <v>137</v>
      </c>
      <c r="AV1641" s="15" t="s">
        <v>167</v>
      </c>
      <c r="AW1641" s="15" t="s">
        <v>30</v>
      </c>
      <c r="AX1641" s="15" t="s">
        <v>82</v>
      </c>
      <c r="AY1641" s="286" t="s">
        <v>159</v>
      </c>
    </row>
    <row r="1642" s="2" customFormat="1" ht="16.5" customHeight="1">
      <c r="A1642" s="40"/>
      <c r="B1642" s="41"/>
      <c r="C1642" s="287" t="s">
        <v>1713</v>
      </c>
      <c r="D1642" s="287" t="s">
        <v>291</v>
      </c>
      <c r="E1642" s="288" t="s">
        <v>1714</v>
      </c>
      <c r="F1642" s="289" t="s">
        <v>1715</v>
      </c>
      <c r="G1642" s="290" t="s">
        <v>166</v>
      </c>
      <c r="H1642" s="291">
        <v>65.433000000000007</v>
      </c>
      <c r="I1642" s="292"/>
      <c r="J1642" s="293">
        <f>ROUND(I1642*H1642,2)</f>
        <v>0</v>
      </c>
      <c r="K1642" s="294"/>
      <c r="L1642" s="295"/>
      <c r="M1642" s="296" t="s">
        <v>1</v>
      </c>
      <c r="N1642" s="297" t="s">
        <v>41</v>
      </c>
      <c r="O1642" s="93"/>
      <c r="P1642" s="251">
        <f>O1642*H1642</f>
        <v>0</v>
      </c>
      <c r="Q1642" s="251">
        <v>0</v>
      </c>
      <c r="R1642" s="251">
        <f>Q1642*H1642</f>
        <v>0</v>
      </c>
      <c r="S1642" s="251">
        <v>0</v>
      </c>
      <c r="T1642" s="252">
        <f>S1642*H1642</f>
        <v>0</v>
      </c>
      <c r="U1642" s="40"/>
      <c r="V1642" s="40"/>
      <c r="W1642" s="40"/>
      <c r="X1642" s="40"/>
      <c r="Y1642" s="40"/>
      <c r="Z1642" s="40"/>
      <c r="AA1642" s="40"/>
      <c r="AB1642" s="40"/>
      <c r="AC1642" s="40"/>
      <c r="AD1642" s="40"/>
      <c r="AE1642" s="40"/>
      <c r="AR1642" s="253" t="s">
        <v>620</v>
      </c>
      <c r="AT1642" s="253" t="s">
        <v>291</v>
      </c>
      <c r="AU1642" s="253" t="s">
        <v>137</v>
      </c>
      <c r="AY1642" s="17" t="s">
        <v>159</v>
      </c>
      <c r="BE1642" s="141">
        <f>IF(N1642="základní",J1642,0)</f>
        <v>0</v>
      </c>
      <c r="BF1642" s="141">
        <f>IF(N1642="snížená",J1642,0)</f>
        <v>0</v>
      </c>
      <c r="BG1642" s="141">
        <f>IF(N1642="zákl. přenesená",J1642,0)</f>
        <v>0</v>
      </c>
      <c r="BH1642" s="141">
        <f>IF(N1642="sníž. přenesená",J1642,0)</f>
        <v>0</v>
      </c>
      <c r="BI1642" s="141">
        <f>IF(N1642="nulová",J1642,0)</f>
        <v>0</v>
      </c>
      <c r="BJ1642" s="17" t="s">
        <v>137</v>
      </c>
      <c r="BK1642" s="141">
        <f>ROUND(I1642*H1642,2)</f>
        <v>0</v>
      </c>
      <c r="BL1642" s="17" t="s">
        <v>324</v>
      </c>
      <c r="BM1642" s="253" t="s">
        <v>1716</v>
      </c>
    </row>
    <row r="1643" s="14" customFormat="1">
      <c r="A1643" s="14"/>
      <c r="B1643" s="265"/>
      <c r="C1643" s="266"/>
      <c r="D1643" s="256" t="s">
        <v>169</v>
      </c>
      <c r="E1643" s="266"/>
      <c r="F1643" s="268" t="s">
        <v>1717</v>
      </c>
      <c r="G1643" s="266"/>
      <c r="H1643" s="269">
        <v>65.433000000000007</v>
      </c>
      <c r="I1643" s="270"/>
      <c r="J1643" s="266"/>
      <c r="K1643" s="266"/>
      <c r="L1643" s="271"/>
      <c r="M1643" s="272"/>
      <c r="N1643" s="273"/>
      <c r="O1643" s="273"/>
      <c r="P1643" s="273"/>
      <c r="Q1643" s="273"/>
      <c r="R1643" s="273"/>
      <c r="S1643" s="273"/>
      <c r="T1643" s="274"/>
      <c r="U1643" s="14"/>
      <c r="V1643" s="14"/>
      <c r="W1643" s="14"/>
      <c r="X1643" s="14"/>
      <c r="Y1643" s="14"/>
      <c r="Z1643" s="14"/>
      <c r="AA1643" s="14"/>
      <c r="AB1643" s="14"/>
      <c r="AC1643" s="14"/>
      <c r="AD1643" s="14"/>
      <c r="AE1643" s="14"/>
      <c r="AT1643" s="275" t="s">
        <v>169</v>
      </c>
      <c r="AU1643" s="275" t="s">
        <v>137</v>
      </c>
      <c r="AV1643" s="14" t="s">
        <v>137</v>
      </c>
      <c r="AW1643" s="14" t="s">
        <v>4</v>
      </c>
      <c r="AX1643" s="14" t="s">
        <v>82</v>
      </c>
      <c r="AY1643" s="275" t="s">
        <v>159</v>
      </c>
    </row>
    <row r="1644" s="2" customFormat="1" ht="21.75" customHeight="1">
      <c r="A1644" s="40"/>
      <c r="B1644" s="41"/>
      <c r="C1644" s="241" t="s">
        <v>1718</v>
      </c>
      <c r="D1644" s="241" t="s">
        <v>163</v>
      </c>
      <c r="E1644" s="242" t="s">
        <v>1719</v>
      </c>
      <c r="F1644" s="243" t="s">
        <v>1720</v>
      </c>
      <c r="G1644" s="244" t="s">
        <v>166</v>
      </c>
      <c r="H1644" s="245">
        <v>10</v>
      </c>
      <c r="I1644" s="246"/>
      <c r="J1644" s="247">
        <f>ROUND(I1644*H1644,2)</f>
        <v>0</v>
      </c>
      <c r="K1644" s="248"/>
      <c r="L1644" s="43"/>
      <c r="M1644" s="249" t="s">
        <v>1</v>
      </c>
      <c r="N1644" s="250" t="s">
        <v>41</v>
      </c>
      <c r="O1644" s="93"/>
      <c r="P1644" s="251">
        <f>O1644*H1644</f>
        <v>0</v>
      </c>
      <c r="Q1644" s="251">
        <v>0</v>
      </c>
      <c r="R1644" s="251">
        <f>Q1644*H1644</f>
        <v>0</v>
      </c>
      <c r="S1644" s="251">
        <v>0</v>
      </c>
      <c r="T1644" s="252">
        <f>S1644*H1644</f>
        <v>0</v>
      </c>
      <c r="U1644" s="40"/>
      <c r="V1644" s="40"/>
      <c r="W1644" s="40"/>
      <c r="X1644" s="40"/>
      <c r="Y1644" s="40"/>
      <c r="Z1644" s="40"/>
      <c r="AA1644" s="40"/>
      <c r="AB1644" s="40"/>
      <c r="AC1644" s="40"/>
      <c r="AD1644" s="40"/>
      <c r="AE1644" s="40"/>
      <c r="AR1644" s="253" t="s">
        <v>324</v>
      </c>
      <c r="AT1644" s="253" t="s">
        <v>163</v>
      </c>
      <c r="AU1644" s="253" t="s">
        <v>137</v>
      </c>
      <c r="AY1644" s="17" t="s">
        <v>159</v>
      </c>
      <c r="BE1644" s="141">
        <f>IF(N1644="základní",J1644,0)</f>
        <v>0</v>
      </c>
      <c r="BF1644" s="141">
        <f>IF(N1644="snížená",J1644,0)</f>
        <v>0</v>
      </c>
      <c r="BG1644" s="141">
        <f>IF(N1644="zákl. přenesená",J1644,0)</f>
        <v>0</v>
      </c>
      <c r="BH1644" s="141">
        <f>IF(N1644="sníž. přenesená",J1644,0)</f>
        <v>0</v>
      </c>
      <c r="BI1644" s="141">
        <f>IF(N1644="nulová",J1644,0)</f>
        <v>0</v>
      </c>
      <c r="BJ1644" s="17" t="s">
        <v>137</v>
      </c>
      <c r="BK1644" s="141">
        <f>ROUND(I1644*H1644,2)</f>
        <v>0</v>
      </c>
      <c r="BL1644" s="17" t="s">
        <v>324</v>
      </c>
      <c r="BM1644" s="253" t="s">
        <v>1721</v>
      </c>
    </row>
    <row r="1645" s="14" customFormat="1">
      <c r="A1645" s="14"/>
      <c r="B1645" s="265"/>
      <c r="C1645" s="266"/>
      <c r="D1645" s="256" t="s">
        <v>169</v>
      </c>
      <c r="E1645" s="267" t="s">
        <v>1</v>
      </c>
      <c r="F1645" s="268" t="s">
        <v>285</v>
      </c>
      <c r="G1645" s="266"/>
      <c r="H1645" s="269">
        <v>10</v>
      </c>
      <c r="I1645" s="270"/>
      <c r="J1645" s="266"/>
      <c r="K1645" s="266"/>
      <c r="L1645" s="271"/>
      <c r="M1645" s="272"/>
      <c r="N1645" s="273"/>
      <c r="O1645" s="273"/>
      <c r="P1645" s="273"/>
      <c r="Q1645" s="273"/>
      <c r="R1645" s="273"/>
      <c r="S1645" s="273"/>
      <c r="T1645" s="274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75" t="s">
        <v>169</v>
      </c>
      <c r="AU1645" s="275" t="s">
        <v>137</v>
      </c>
      <c r="AV1645" s="14" t="s">
        <v>137</v>
      </c>
      <c r="AW1645" s="14" t="s">
        <v>30</v>
      </c>
      <c r="AX1645" s="14" t="s">
        <v>82</v>
      </c>
      <c r="AY1645" s="275" t="s">
        <v>159</v>
      </c>
    </row>
    <row r="1646" s="2" customFormat="1" ht="16.5" customHeight="1">
      <c r="A1646" s="40"/>
      <c r="B1646" s="41"/>
      <c r="C1646" s="287" t="s">
        <v>1722</v>
      </c>
      <c r="D1646" s="287" t="s">
        <v>291</v>
      </c>
      <c r="E1646" s="288" t="s">
        <v>1723</v>
      </c>
      <c r="F1646" s="289" t="s">
        <v>1724</v>
      </c>
      <c r="G1646" s="290" t="s">
        <v>166</v>
      </c>
      <c r="H1646" s="291">
        <v>10.5</v>
      </c>
      <c r="I1646" s="292"/>
      <c r="J1646" s="293">
        <f>ROUND(I1646*H1646,2)</f>
        <v>0</v>
      </c>
      <c r="K1646" s="294"/>
      <c r="L1646" s="295"/>
      <c r="M1646" s="296" t="s">
        <v>1</v>
      </c>
      <c r="N1646" s="297" t="s">
        <v>41</v>
      </c>
      <c r="O1646" s="93"/>
      <c r="P1646" s="251">
        <f>O1646*H1646</f>
        <v>0</v>
      </c>
      <c r="Q1646" s="251">
        <v>0</v>
      </c>
      <c r="R1646" s="251">
        <f>Q1646*H1646</f>
        <v>0</v>
      </c>
      <c r="S1646" s="251">
        <v>0</v>
      </c>
      <c r="T1646" s="252">
        <f>S1646*H1646</f>
        <v>0</v>
      </c>
      <c r="U1646" s="40"/>
      <c r="V1646" s="40"/>
      <c r="W1646" s="40"/>
      <c r="X1646" s="40"/>
      <c r="Y1646" s="40"/>
      <c r="Z1646" s="40"/>
      <c r="AA1646" s="40"/>
      <c r="AB1646" s="40"/>
      <c r="AC1646" s="40"/>
      <c r="AD1646" s="40"/>
      <c r="AE1646" s="40"/>
      <c r="AR1646" s="253" t="s">
        <v>620</v>
      </c>
      <c r="AT1646" s="253" t="s">
        <v>291</v>
      </c>
      <c r="AU1646" s="253" t="s">
        <v>137</v>
      </c>
      <c r="AY1646" s="17" t="s">
        <v>159</v>
      </c>
      <c r="BE1646" s="141">
        <f>IF(N1646="základní",J1646,0)</f>
        <v>0</v>
      </c>
      <c r="BF1646" s="141">
        <f>IF(N1646="snížená",J1646,0)</f>
        <v>0</v>
      </c>
      <c r="BG1646" s="141">
        <f>IF(N1646="zákl. přenesená",J1646,0)</f>
        <v>0</v>
      </c>
      <c r="BH1646" s="141">
        <f>IF(N1646="sníž. přenesená",J1646,0)</f>
        <v>0</v>
      </c>
      <c r="BI1646" s="141">
        <f>IF(N1646="nulová",J1646,0)</f>
        <v>0</v>
      </c>
      <c r="BJ1646" s="17" t="s">
        <v>137</v>
      </c>
      <c r="BK1646" s="141">
        <f>ROUND(I1646*H1646,2)</f>
        <v>0</v>
      </c>
      <c r="BL1646" s="17" t="s">
        <v>324</v>
      </c>
      <c r="BM1646" s="253" t="s">
        <v>1725</v>
      </c>
    </row>
    <row r="1647" s="14" customFormat="1">
      <c r="A1647" s="14"/>
      <c r="B1647" s="265"/>
      <c r="C1647" s="266"/>
      <c r="D1647" s="256" t="s">
        <v>169</v>
      </c>
      <c r="E1647" s="266"/>
      <c r="F1647" s="268" t="s">
        <v>1366</v>
      </c>
      <c r="G1647" s="266"/>
      <c r="H1647" s="269">
        <v>10.5</v>
      </c>
      <c r="I1647" s="270"/>
      <c r="J1647" s="266"/>
      <c r="K1647" s="266"/>
      <c r="L1647" s="271"/>
      <c r="M1647" s="272"/>
      <c r="N1647" s="273"/>
      <c r="O1647" s="273"/>
      <c r="P1647" s="273"/>
      <c r="Q1647" s="273"/>
      <c r="R1647" s="273"/>
      <c r="S1647" s="273"/>
      <c r="T1647" s="274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75" t="s">
        <v>169</v>
      </c>
      <c r="AU1647" s="275" t="s">
        <v>137</v>
      </c>
      <c r="AV1647" s="14" t="s">
        <v>137</v>
      </c>
      <c r="AW1647" s="14" t="s">
        <v>4</v>
      </c>
      <c r="AX1647" s="14" t="s">
        <v>82</v>
      </c>
      <c r="AY1647" s="275" t="s">
        <v>159</v>
      </c>
    </row>
    <row r="1648" s="2" customFormat="1" ht="21.75" customHeight="1">
      <c r="A1648" s="40"/>
      <c r="B1648" s="41"/>
      <c r="C1648" s="241" t="s">
        <v>1726</v>
      </c>
      <c r="D1648" s="241" t="s">
        <v>163</v>
      </c>
      <c r="E1648" s="242" t="s">
        <v>1727</v>
      </c>
      <c r="F1648" s="243" t="s">
        <v>1728</v>
      </c>
      <c r="G1648" s="244" t="s">
        <v>166</v>
      </c>
      <c r="H1648" s="245">
        <v>250.93000000000001</v>
      </c>
      <c r="I1648" s="246"/>
      <c r="J1648" s="247">
        <f>ROUND(I1648*H1648,2)</f>
        <v>0</v>
      </c>
      <c r="K1648" s="248"/>
      <c r="L1648" s="43"/>
      <c r="M1648" s="249" t="s">
        <v>1</v>
      </c>
      <c r="N1648" s="250" t="s">
        <v>41</v>
      </c>
      <c r="O1648" s="93"/>
      <c r="P1648" s="251">
        <f>O1648*H1648</f>
        <v>0</v>
      </c>
      <c r="Q1648" s="251">
        <v>0.00020000000000000001</v>
      </c>
      <c r="R1648" s="251">
        <f>Q1648*H1648</f>
        <v>0.050186000000000001</v>
      </c>
      <c r="S1648" s="251">
        <v>0</v>
      </c>
      <c r="T1648" s="252">
        <f>S1648*H1648</f>
        <v>0</v>
      </c>
      <c r="U1648" s="40"/>
      <c r="V1648" s="40"/>
      <c r="W1648" s="40"/>
      <c r="X1648" s="40"/>
      <c r="Y1648" s="40"/>
      <c r="Z1648" s="40"/>
      <c r="AA1648" s="40"/>
      <c r="AB1648" s="40"/>
      <c r="AC1648" s="40"/>
      <c r="AD1648" s="40"/>
      <c r="AE1648" s="40"/>
      <c r="AR1648" s="253" t="s">
        <v>324</v>
      </c>
      <c r="AT1648" s="253" t="s">
        <v>163</v>
      </c>
      <c r="AU1648" s="253" t="s">
        <v>137</v>
      </c>
      <c r="AY1648" s="17" t="s">
        <v>159</v>
      </c>
      <c r="BE1648" s="141">
        <f>IF(N1648="základní",J1648,0)</f>
        <v>0</v>
      </c>
      <c r="BF1648" s="141">
        <f>IF(N1648="snížená",J1648,0)</f>
        <v>0</v>
      </c>
      <c r="BG1648" s="141">
        <f>IF(N1648="zákl. přenesená",J1648,0)</f>
        <v>0</v>
      </c>
      <c r="BH1648" s="141">
        <f>IF(N1648="sníž. přenesená",J1648,0)</f>
        <v>0</v>
      </c>
      <c r="BI1648" s="141">
        <f>IF(N1648="nulová",J1648,0)</f>
        <v>0</v>
      </c>
      <c r="BJ1648" s="17" t="s">
        <v>137</v>
      </c>
      <c r="BK1648" s="141">
        <f>ROUND(I1648*H1648,2)</f>
        <v>0</v>
      </c>
      <c r="BL1648" s="17" t="s">
        <v>324</v>
      </c>
      <c r="BM1648" s="253" t="s">
        <v>1729</v>
      </c>
    </row>
    <row r="1649" s="13" customFormat="1">
      <c r="A1649" s="13"/>
      <c r="B1649" s="254"/>
      <c r="C1649" s="255"/>
      <c r="D1649" s="256" t="s">
        <v>169</v>
      </c>
      <c r="E1649" s="257" t="s">
        <v>1</v>
      </c>
      <c r="F1649" s="258" t="s">
        <v>1695</v>
      </c>
      <c r="G1649" s="255"/>
      <c r="H1649" s="257" t="s">
        <v>1</v>
      </c>
      <c r="I1649" s="259"/>
      <c r="J1649" s="255"/>
      <c r="K1649" s="255"/>
      <c r="L1649" s="260"/>
      <c r="M1649" s="261"/>
      <c r="N1649" s="262"/>
      <c r="O1649" s="262"/>
      <c r="P1649" s="262"/>
      <c r="Q1649" s="262"/>
      <c r="R1649" s="262"/>
      <c r="S1649" s="262"/>
      <c r="T1649" s="263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64" t="s">
        <v>169</v>
      </c>
      <c r="AU1649" s="264" t="s">
        <v>137</v>
      </c>
      <c r="AV1649" s="13" t="s">
        <v>82</v>
      </c>
      <c r="AW1649" s="13" t="s">
        <v>30</v>
      </c>
      <c r="AX1649" s="13" t="s">
        <v>75</v>
      </c>
      <c r="AY1649" s="264" t="s">
        <v>159</v>
      </c>
    </row>
    <row r="1650" s="13" customFormat="1">
      <c r="A1650" s="13"/>
      <c r="B1650" s="254"/>
      <c r="C1650" s="255"/>
      <c r="D1650" s="256" t="s">
        <v>169</v>
      </c>
      <c r="E1650" s="257" t="s">
        <v>1</v>
      </c>
      <c r="F1650" s="258" t="s">
        <v>199</v>
      </c>
      <c r="G1650" s="255"/>
      <c r="H1650" s="257" t="s">
        <v>1</v>
      </c>
      <c r="I1650" s="259"/>
      <c r="J1650" s="255"/>
      <c r="K1650" s="255"/>
      <c r="L1650" s="260"/>
      <c r="M1650" s="261"/>
      <c r="N1650" s="262"/>
      <c r="O1650" s="262"/>
      <c r="P1650" s="262"/>
      <c r="Q1650" s="262"/>
      <c r="R1650" s="262"/>
      <c r="S1650" s="262"/>
      <c r="T1650" s="263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64" t="s">
        <v>169</v>
      </c>
      <c r="AU1650" s="264" t="s">
        <v>137</v>
      </c>
      <c r="AV1650" s="13" t="s">
        <v>82</v>
      </c>
      <c r="AW1650" s="13" t="s">
        <v>30</v>
      </c>
      <c r="AX1650" s="13" t="s">
        <v>75</v>
      </c>
      <c r="AY1650" s="264" t="s">
        <v>159</v>
      </c>
    </row>
    <row r="1651" s="14" customFormat="1">
      <c r="A1651" s="14"/>
      <c r="B1651" s="265"/>
      <c r="C1651" s="266"/>
      <c r="D1651" s="256" t="s">
        <v>169</v>
      </c>
      <c r="E1651" s="267" t="s">
        <v>1</v>
      </c>
      <c r="F1651" s="268" t="s">
        <v>200</v>
      </c>
      <c r="G1651" s="266"/>
      <c r="H1651" s="269">
        <v>8.5660000000000007</v>
      </c>
      <c r="I1651" s="270"/>
      <c r="J1651" s="266"/>
      <c r="K1651" s="266"/>
      <c r="L1651" s="271"/>
      <c r="M1651" s="272"/>
      <c r="N1651" s="273"/>
      <c r="O1651" s="273"/>
      <c r="P1651" s="273"/>
      <c r="Q1651" s="273"/>
      <c r="R1651" s="273"/>
      <c r="S1651" s="273"/>
      <c r="T1651" s="274"/>
      <c r="U1651" s="14"/>
      <c r="V1651" s="14"/>
      <c r="W1651" s="14"/>
      <c r="X1651" s="14"/>
      <c r="Y1651" s="14"/>
      <c r="Z1651" s="14"/>
      <c r="AA1651" s="14"/>
      <c r="AB1651" s="14"/>
      <c r="AC1651" s="14"/>
      <c r="AD1651" s="14"/>
      <c r="AE1651" s="14"/>
      <c r="AT1651" s="275" t="s">
        <v>169</v>
      </c>
      <c r="AU1651" s="275" t="s">
        <v>137</v>
      </c>
      <c r="AV1651" s="14" t="s">
        <v>137</v>
      </c>
      <c r="AW1651" s="14" t="s">
        <v>30</v>
      </c>
      <c r="AX1651" s="14" t="s">
        <v>75</v>
      </c>
      <c r="AY1651" s="275" t="s">
        <v>159</v>
      </c>
    </row>
    <row r="1652" s="13" customFormat="1">
      <c r="A1652" s="13"/>
      <c r="B1652" s="254"/>
      <c r="C1652" s="255"/>
      <c r="D1652" s="256" t="s">
        <v>169</v>
      </c>
      <c r="E1652" s="257" t="s">
        <v>1</v>
      </c>
      <c r="F1652" s="258" t="s">
        <v>201</v>
      </c>
      <c r="G1652" s="255"/>
      <c r="H1652" s="257" t="s">
        <v>1</v>
      </c>
      <c r="I1652" s="259"/>
      <c r="J1652" s="255"/>
      <c r="K1652" s="255"/>
      <c r="L1652" s="260"/>
      <c r="M1652" s="261"/>
      <c r="N1652" s="262"/>
      <c r="O1652" s="262"/>
      <c r="P1652" s="262"/>
      <c r="Q1652" s="262"/>
      <c r="R1652" s="262"/>
      <c r="S1652" s="262"/>
      <c r="T1652" s="263"/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T1652" s="264" t="s">
        <v>169</v>
      </c>
      <c r="AU1652" s="264" t="s">
        <v>137</v>
      </c>
      <c r="AV1652" s="13" t="s">
        <v>82</v>
      </c>
      <c r="AW1652" s="13" t="s">
        <v>30</v>
      </c>
      <c r="AX1652" s="13" t="s">
        <v>75</v>
      </c>
      <c r="AY1652" s="264" t="s">
        <v>159</v>
      </c>
    </row>
    <row r="1653" s="14" customFormat="1">
      <c r="A1653" s="14"/>
      <c r="B1653" s="265"/>
      <c r="C1653" s="266"/>
      <c r="D1653" s="256" t="s">
        <v>169</v>
      </c>
      <c r="E1653" s="267" t="s">
        <v>1</v>
      </c>
      <c r="F1653" s="268" t="s">
        <v>202</v>
      </c>
      <c r="G1653" s="266"/>
      <c r="H1653" s="269">
        <v>15.433</v>
      </c>
      <c r="I1653" s="270"/>
      <c r="J1653" s="266"/>
      <c r="K1653" s="266"/>
      <c r="L1653" s="271"/>
      <c r="M1653" s="272"/>
      <c r="N1653" s="273"/>
      <c r="O1653" s="273"/>
      <c r="P1653" s="273"/>
      <c r="Q1653" s="273"/>
      <c r="R1653" s="273"/>
      <c r="S1653" s="273"/>
      <c r="T1653" s="274"/>
      <c r="U1653" s="14"/>
      <c r="V1653" s="14"/>
      <c r="W1653" s="14"/>
      <c r="X1653" s="14"/>
      <c r="Y1653" s="14"/>
      <c r="Z1653" s="14"/>
      <c r="AA1653" s="14"/>
      <c r="AB1653" s="14"/>
      <c r="AC1653" s="14"/>
      <c r="AD1653" s="14"/>
      <c r="AE1653" s="14"/>
      <c r="AT1653" s="275" t="s">
        <v>169</v>
      </c>
      <c r="AU1653" s="275" t="s">
        <v>137</v>
      </c>
      <c r="AV1653" s="14" t="s">
        <v>137</v>
      </c>
      <c r="AW1653" s="14" t="s">
        <v>30</v>
      </c>
      <c r="AX1653" s="14" t="s">
        <v>75</v>
      </c>
      <c r="AY1653" s="275" t="s">
        <v>159</v>
      </c>
    </row>
    <row r="1654" s="13" customFormat="1">
      <c r="A1654" s="13"/>
      <c r="B1654" s="254"/>
      <c r="C1654" s="255"/>
      <c r="D1654" s="256" t="s">
        <v>169</v>
      </c>
      <c r="E1654" s="257" t="s">
        <v>1</v>
      </c>
      <c r="F1654" s="258" t="s">
        <v>203</v>
      </c>
      <c r="G1654" s="255"/>
      <c r="H1654" s="257" t="s">
        <v>1</v>
      </c>
      <c r="I1654" s="259"/>
      <c r="J1654" s="255"/>
      <c r="K1654" s="255"/>
      <c r="L1654" s="260"/>
      <c r="M1654" s="261"/>
      <c r="N1654" s="262"/>
      <c r="O1654" s="262"/>
      <c r="P1654" s="262"/>
      <c r="Q1654" s="262"/>
      <c r="R1654" s="262"/>
      <c r="S1654" s="262"/>
      <c r="T1654" s="263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64" t="s">
        <v>169</v>
      </c>
      <c r="AU1654" s="264" t="s">
        <v>137</v>
      </c>
      <c r="AV1654" s="13" t="s">
        <v>82</v>
      </c>
      <c r="AW1654" s="13" t="s">
        <v>30</v>
      </c>
      <c r="AX1654" s="13" t="s">
        <v>75</v>
      </c>
      <c r="AY1654" s="264" t="s">
        <v>159</v>
      </c>
    </row>
    <row r="1655" s="14" customFormat="1">
      <c r="A1655" s="14"/>
      <c r="B1655" s="265"/>
      <c r="C1655" s="266"/>
      <c r="D1655" s="256" t="s">
        <v>169</v>
      </c>
      <c r="E1655" s="267" t="s">
        <v>1</v>
      </c>
      <c r="F1655" s="268" t="s">
        <v>204</v>
      </c>
      <c r="G1655" s="266"/>
      <c r="H1655" s="269">
        <v>1.6770000000000001</v>
      </c>
      <c r="I1655" s="270"/>
      <c r="J1655" s="266"/>
      <c r="K1655" s="266"/>
      <c r="L1655" s="271"/>
      <c r="M1655" s="272"/>
      <c r="N1655" s="273"/>
      <c r="O1655" s="273"/>
      <c r="P1655" s="273"/>
      <c r="Q1655" s="273"/>
      <c r="R1655" s="273"/>
      <c r="S1655" s="273"/>
      <c r="T1655" s="274"/>
      <c r="U1655" s="14"/>
      <c r="V1655" s="14"/>
      <c r="W1655" s="14"/>
      <c r="X1655" s="14"/>
      <c r="Y1655" s="14"/>
      <c r="Z1655" s="14"/>
      <c r="AA1655" s="14"/>
      <c r="AB1655" s="14"/>
      <c r="AC1655" s="14"/>
      <c r="AD1655" s="14"/>
      <c r="AE1655" s="14"/>
      <c r="AT1655" s="275" t="s">
        <v>169</v>
      </c>
      <c r="AU1655" s="275" t="s">
        <v>137</v>
      </c>
      <c r="AV1655" s="14" t="s">
        <v>137</v>
      </c>
      <c r="AW1655" s="14" t="s">
        <v>30</v>
      </c>
      <c r="AX1655" s="14" t="s">
        <v>75</v>
      </c>
      <c r="AY1655" s="275" t="s">
        <v>159</v>
      </c>
    </row>
    <row r="1656" s="13" customFormat="1">
      <c r="A1656" s="13"/>
      <c r="B1656" s="254"/>
      <c r="C1656" s="255"/>
      <c r="D1656" s="256" t="s">
        <v>169</v>
      </c>
      <c r="E1656" s="257" t="s">
        <v>1</v>
      </c>
      <c r="F1656" s="258" t="s">
        <v>205</v>
      </c>
      <c r="G1656" s="255"/>
      <c r="H1656" s="257" t="s">
        <v>1</v>
      </c>
      <c r="I1656" s="259"/>
      <c r="J1656" s="255"/>
      <c r="K1656" s="255"/>
      <c r="L1656" s="260"/>
      <c r="M1656" s="261"/>
      <c r="N1656" s="262"/>
      <c r="O1656" s="262"/>
      <c r="P1656" s="262"/>
      <c r="Q1656" s="262"/>
      <c r="R1656" s="262"/>
      <c r="S1656" s="262"/>
      <c r="T1656" s="263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64" t="s">
        <v>169</v>
      </c>
      <c r="AU1656" s="264" t="s">
        <v>137</v>
      </c>
      <c r="AV1656" s="13" t="s">
        <v>82</v>
      </c>
      <c r="AW1656" s="13" t="s">
        <v>30</v>
      </c>
      <c r="AX1656" s="13" t="s">
        <v>75</v>
      </c>
      <c r="AY1656" s="264" t="s">
        <v>159</v>
      </c>
    </row>
    <row r="1657" s="14" customFormat="1">
      <c r="A1657" s="14"/>
      <c r="B1657" s="265"/>
      <c r="C1657" s="266"/>
      <c r="D1657" s="256" t="s">
        <v>169</v>
      </c>
      <c r="E1657" s="267" t="s">
        <v>1</v>
      </c>
      <c r="F1657" s="268" t="s">
        <v>206</v>
      </c>
      <c r="G1657" s="266"/>
      <c r="H1657" s="269">
        <v>2.9249999999999998</v>
      </c>
      <c r="I1657" s="270"/>
      <c r="J1657" s="266"/>
      <c r="K1657" s="266"/>
      <c r="L1657" s="271"/>
      <c r="M1657" s="272"/>
      <c r="N1657" s="273"/>
      <c r="O1657" s="273"/>
      <c r="P1657" s="273"/>
      <c r="Q1657" s="273"/>
      <c r="R1657" s="273"/>
      <c r="S1657" s="273"/>
      <c r="T1657" s="274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75" t="s">
        <v>169</v>
      </c>
      <c r="AU1657" s="275" t="s">
        <v>137</v>
      </c>
      <c r="AV1657" s="14" t="s">
        <v>137</v>
      </c>
      <c r="AW1657" s="14" t="s">
        <v>30</v>
      </c>
      <c r="AX1657" s="14" t="s">
        <v>75</v>
      </c>
      <c r="AY1657" s="275" t="s">
        <v>159</v>
      </c>
    </row>
    <row r="1658" s="13" customFormat="1">
      <c r="A1658" s="13"/>
      <c r="B1658" s="254"/>
      <c r="C1658" s="255"/>
      <c r="D1658" s="256" t="s">
        <v>169</v>
      </c>
      <c r="E1658" s="257" t="s">
        <v>1</v>
      </c>
      <c r="F1658" s="258" t="s">
        <v>207</v>
      </c>
      <c r="G1658" s="255"/>
      <c r="H1658" s="257" t="s">
        <v>1</v>
      </c>
      <c r="I1658" s="259"/>
      <c r="J1658" s="255"/>
      <c r="K1658" s="255"/>
      <c r="L1658" s="260"/>
      <c r="M1658" s="261"/>
      <c r="N1658" s="262"/>
      <c r="O1658" s="262"/>
      <c r="P1658" s="262"/>
      <c r="Q1658" s="262"/>
      <c r="R1658" s="262"/>
      <c r="S1658" s="262"/>
      <c r="T1658" s="263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64" t="s">
        <v>169</v>
      </c>
      <c r="AU1658" s="264" t="s">
        <v>137</v>
      </c>
      <c r="AV1658" s="13" t="s">
        <v>82</v>
      </c>
      <c r="AW1658" s="13" t="s">
        <v>30</v>
      </c>
      <c r="AX1658" s="13" t="s">
        <v>75</v>
      </c>
      <c r="AY1658" s="264" t="s">
        <v>159</v>
      </c>
    </row>
    <row r="1659" s="14" customFormat="1">
      <c r="A1659" s="14"/>
      <c r="B1659" s="265"/>
      <c r="C1659" s="266"/>
      <c r="D1659" s="256" t="s">
        <v>169</v>
      </c>
      <c r="E1659" s="267" t="s">
        <v>1</v>
      </c>
      <c r="F1659" s="268" t="s">
        <v>208</v>
      </c>
      <c r="G1659" s="266"/>
      <c r="H1659" s="269">
        <v>13.327</v>
      </c>
      <c r="I1659" s="270"/>
      <c r="J1659" s="266"/>
      <c r="K1659" s="266"/>
      <c r="L1659" s="271"/>
      <c r="M1659" s="272"/>
      <c r="N1659" s="273"/>
      <c r="O1659" s="273"/>
      <c r="P1659" s="273"/>
      <c r="Q1659" s="273"/>
      <c r="R1659" s="273"/>
      <c r="S1659" s="273"/>
      <c r="T1659" s="274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75" t="s">
        <v>169</v>
      </c>
      <c r="AU1659" s="275" t="s">
        <v>137</v>
      </c>
      <c r="AV1659" s="14" t="s">
        <v>137</v>
      </c>
      <c r="AW1659" s="14" t="s">
        <v>30</v>
      </c>
      <c r="AX1659" s="14" t="s">
        <v>75</v>
      </c>
      <c r="AY1659" s="275" t="s">
        <v>159</v>
      </c>
    </row>
    <row r="1660" s="13" customFormat="1">
      <c r="A1660" s="13"/>
      <c r="B1660" s="254"/>
      <c r="C1660" s="255"/>
      <c r="D1660" s="256" t="s">
        <v>169</v>
      </c>
      <c r="E1660" s="257" t="s">
        <v>1</v>
      </c>
      <c r="F1660" s="258" t="s">
        <v>209</v>
      </c>
      <c r="G1660" s="255"/>
      <c r="H1660" s="257" t="s">
        <v>1</v>
      </c>
      <c r="I1660" s="259"/>
      <c r="J1660" s="255"/>
      <c r="K1660" s="255"/>
      <c r="L1660" s="260"/>
      <c r="M1660" s="261"/>
      <c r="N1660" s="262"/>
      <c r="O1660" s="262"/>
      <c r="P1660" s="262"/>
      <c r="Q1660" s="262"/>
      <c r="R1660" s="262"/>
      <c r="S1660" s="262"/>
      <c r="T1660" s="263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64" t="s">
        <v>169</v>
      </c>
      <c r="AU1660" s="264" t="s">
        <v>137</v>
      </c>
      <c r="AV1660" s="13" t="s">
        <v>82</v>
      </c>
      <c r="AW1660" s="13" t="s">
        <v>30</v>
      </c>
      <c r="AX1660" s="13" t="s">
        <v>75</v>
      </c>
      <c r="AY1660" s="264" t="s">
        <v>159</v>
      </c>
    </row>
    <row r="1661" s="14" customFormat="1">
      <c r="A1661" s="14"/>
      <c r="B1661" s="265"/>
      <c r="C1661" s="266"/>
      <c r="D1661" s="256" t="s">
        <v>169</v>
      </c>
      <c r="E1661" s="267" t="s">
        <v>1</v>
      </c>
      <c r="F1661" s="268" t="s">
        <v>210</v>
      </c>
      <c r="G1661" s="266"/>
      <c r="H1661" s="269">
        <v>20.388999999999999</v>
      </c>
      <c r="I1661" s="270"/>
      <c r="J1661" s="266"/>
      <c r="K1661" s="266"/>
      <c r="L1661" s="271"/>
      <c r="M1661" s="272"/>
      <c r="N1661" s="273"/>
      <c r="O1661" s="273"/>
      <c r="P1661" s="273"/>
      <c r="Q1661" s="273"/>
      <c r="R1661" s="273"/>
      <c r="S1661" s="273"/>
      <c r="T1661" s="274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75" t="s">
        <v>169</v>
      </c>
      <c r="AU1661" s="275" t="s">
        <v>137</v>
      </c>
      <c r="AV1661" s="14" t="s">
        <v>137</v>
      </c>
      <c r="AW1661" s="14" t="s">
        <v>30</v>
      </c>
      <c r="AX1661" s="14" t="s">
        <v>75</v>
      </c>
      <c r="AY1661" s="275" t="s">
        <v>159</v>
      </c>
    </row>
    <row r="1662" s="13" customFormat="1">
      <c r="A1662" s="13"/>
      <c r="B1662" s="254"/>
      <c r="C1662" s="255"/>
      <c r="D1662" s="256" t="s">
        <v>169</v>
      </c>
      <c r="E1662" s="257" t="s">
        <v>1</v>
      </c>
      <c r="F1662" s="258" t="s">
        <v>1696</v>
      </c>
      <c r="G1662" s="255"/>
      <c r="H1662" s="257" t="s">
        <v>1</v>
      </c>
      <c r="I1662" s="259"/>
      <c r="J1662" s="255"/>
      <c r="K1662" s="255"/>
      <c r="L1662" s="260"/>
      <c r="M1662" s="261"/>
      <c r="N1662" s="262"/>
      <c r="O1662" s="262"/>
      <c r="P1662" s="262"/>
      <c r="Q1662" s="262"/>
      <c r="R1662" s="262"/>
      <c r="S1662" s="262"/>
      <c r="T1662" s="263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64" t="s">
        <v>169</v>
      </c>
      <c r="AU1662" s="264" t="s">
        <v>137</v>
      </c>
      <c r="AV1662" s="13" t="s">
        <v>82</v>
      </c>
      <c r="AW1662" s="13" t="s">
        <v>30</v>
      </c>
      <c r="AX1662" s="13" t="s">
        <v>75</v>
      </c>
      <c r="AY1662" s="264" t="s">
        <v>159</v>
      </c>
    </row>
    <row r="1663" s="13" customFormat="1">
      <c r="A1663" s="13"/>
      <c r="B1663" s="254"/>
      <c r="C1663" s="255"/>
      <c r="D1663" s="256" t="s">
        <v>169</v>
      </c>
      <c r="E1663" s="257" t="s">
        <v>1</v>
      </c>
      <c r="F1663" s="258" t="s">
        <v>199</v>
      </c>
      <c r="G1663" s="255"/>
      <c r="H1663" s="257" t="s">
        <v>1</v>
      </c>
      <c r="I1663" s="259"/>
      <c r="J1663" s="255"/>
      <c r="K1663" s="255"/>
      <c r="L1663" s="260"/>
      <c r="M1663" s="261"/>
      <c r="N1663" s="262"/>
      <c r="O1663" s="262"/>
      <c r="P1663" s="262"/>
      <c r="Q1663" s="262"/>
      <c r="R1663" s="262"/>
      <c r="S1663" s="262"/>
      <c r="T1663" s="263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T1663" s="264" t="s">
        <v>169</v>
      </c>
      <c r="AU1663" s="264" t="s">
        <v>137</v>
      </c>
      <c r="AV1663" s="13" t="s">
        <v>82</v>
      </c>
      <c r="AW1663" s="13" t="s">
        <v>30</v>
      </c>
      <c r="AX1663" s="13" t="s">
        <v>75</v>
      </c>
      <c r="AY1663" s="264" t="s">
        <v>159</v>
      </c>
    </row>
    <row r="1664" s="14" customFormat="1">
      <c r="A1664" s="14"/>
      <c r="B1664" s="265"/>
      <c r="C1664" s="266"/>
      <c r="D1664" s="256" t="s">
        <v>169</v>
      </c>
      <c r="E1664" s="267" t="s">
        <v>1</v>
      </c>
      <c r="F1664" s="268" t="s">
        <v>233</v>
      </c>
      <c r="G1664" s="266"/>
      <c r="H1664" s="269">
        <v>34.841000000000001</v>
      </c>
      <c r="I1664" s="270"/>
      <c r="J1664" s="266"/>
      <c r="K1664" s="266"/>
      <c r="L1664" s="271"/>
      <c r="M1664" s="272"/>
      <c r="N1664" s="273"/>
      <c r="O1664" s="273"/>
      <c r="P1664" s="273"/>
      <c r="Q1664" s="273"/>
      <c r="R1664" s="273"/>
      <c r="S1664" s="273"/>
      <c r="T1664" s="274"/>
      <c r="U1664" s="14"/>
      <c r="V1664" s="14"/>
      <c r="W1664" s="14"/>
      <c r="X1664" s="14"/>
      <c r="Y1664" s="14"/>
      <c r="Z1664" s="14"/>
      <c r="AA1664" s="14"/>
      <c r="AB1664" s="14"/>
      <c r="AC1664" s="14"/>
      <c r="AD1664" s="14"/>
      <c r="AE1664" s="14"/>
      <c r="AT1664" s="275" t="s">
        <v>169</v>
      </c>
      <c r="AU1664" s="275" t="s">
        <v>137</v>
      </c>
      <c r="AV1664" s="14" t="s">
        <v>137</v>
      </c>
      <c r="AW1664" s="14" t="s">
        <v>30</v>
      </c>
      <c r="AX1664" s="14" t="s">
        <v>75</v>
      </c>
      <c r="AY1664" s="275" t="s">
        <v>159</v>
      </c>
    </row>
    <row r="1665" s="13" customFormat="1">
      <c r="A1665" s="13"/>
      <c r="B1665" s="254"/>
      <c r="C1665" s="255"/>
      <c r="D1665" s="256" t="s">
        <v>169</v>
      </c>
      <c r="E1665" s="257" t="s">
        <v>1</v>
      </c>
      <c r="F1665" s="258" t="s">
        <v>203</v>
      </c>
      <c r="G1665" s="255"/>
      <c r="H1665" s="257" t="s">
        <v>1</v>
      </c>
      <c r="I1665" s="259"/>
      <c r="J1665" s="255"/>
      <c r="K1665" s="255"/>
      <c r="L1665" s="260"/>
      <c r="M1665" s="261"/>
      <c r="N1665" s="262"/>
      <c r="O1665" s="262"/>
      <c r="P1665" s="262"/>
      <c r="Q1665" s="262"/>
      <c r="R1665" s="262"/>
      <c r="S1665" s="262"/>
      <c r="T1665" s="263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64" t="s">
        <v>169</v>
      </c>
      <c r="AU1665" s="264" t="s">
        <v>137</v>
      </c>
      <c r="AV1665" s="13" t="s">
        <v>82</v>
      </c>
      <c r="AW1665" s="13" t="s">
        <v>30</v>
      </c>
      <c r="AX1665" s="13" t="s">
        <v>75</v>
      </c>
      <c r="AY1665" s="264" t="s">
        <v>159</v>
      </c>
    </row>
    <row r="1666" s="14" customFormat="1">
      <c r="A1666" s="14"/>
      <c r="B1666" s="265"/>
      <c r="C1666" s="266"/>
      <c r="D1666" s="256" t="s">
        <v>169</v>
      </c>
      <c r="E1666" s="267" t="s">
        <v>1</v>
      </c>
      <c r="F1666" s="268" t="s">
        <v>234</v>
      </c>
      <c r="G1666" s="266"/>
      <c r="H1666" s="269">
        <v>15.401</v>
      </c>
      <c r="I1666" s="270"/>
      <c r="J1666" s="266"/>
      <c r="K1666" s="266"/>
      <c r="L1666" s="271"/>
      <c r="M1666" s="272"/>
      <c r="N1666" s="273"/>
      <c r="O1666" s="273"/>
      <c r="P1666" s="273"/>
      <c r="Q1666" s="273"/>
      <c r="R1666" s="273"/>
      <c r="S1666" s="273"/>
      <c r="T1666" s="274"/>
      <c r="U1666" s="14"/>
      <c r="V1666" s="14"/>
      <c r="W1666" s="14"/>
      <c r="X1666" s="14"/>
      <c r="Y1666" s="14"/>
      <c r="Z1666" s="14"/>
      <c r="AA1666" s="14"/>
      <c r="AB1666" s="14"/>
      <c r="AC1666" s="14"/>
      <c r="AD1666" s="14"/>
      <c r="AE1666" s="14"/>
      <c r="AT1666" s="275" t="s">
        <v>169</v>
      </c>
      <c r="AU1666" s="275" t="s">
        <v>137</v>
      </c>
      <c r="AV1666" s="14" t="s">
        <v>137</v>
      </c>
      <c r="AW1666" s="14" t="s">
        <v>30</v>
      </c>
      <c r="AX1666" s="14" t="s">
        <v>75</v>
      </c>
      <c r="AY1666" s="275" t="s">
        <v>159</v>
      </c>
    </row>
    <row r="1667" s="13" customFormat="1">
      <c r="A1667" s="13"/>
      <c r="B1667" s="254"/>
      <c r="C1667" s="255"/>
      <c r="D1667" s="256" t="s">
        <v>169</v>
      </c>
      <c r="E1667" s="257" t="s">
        <v>1</v>
      </c>
      <c r="F1667" s="258" t="s">
        <v>205</v>
      </c>
      <c r="G1667" s="255"/>
      <c r="H1667" s="257" t="s">
        <v>1</v>
      </c>
      <c r="I1667" s="259"/>
      <c r="J1667" s="255"/>
      <c r="K1667" s="255"/>
      <c r="L1667" s="260"/>
      <c r="M1667" s="261"/>
      <c r="N1667" s="262"/>
      <c r="O1667" s="262"/>
      <c r="P1667" s="262"/>
      <c r="Q1667" s="262"/>
      <c r="R1667" s="262"/>
      <c r="S1667" s="262"/>
      <c r="T1667" s="263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T1667" s="264" t="s">
        <v>169</v>
      </c>
      <c r="AU1667" s="264" t="s">
        <v>137</v>
      </c>
      <c r="AV1667" s="13" t="s">
        <v>82</v>
      </c>
      <c r="AW1667" s="13" t="s">
        <v>30</v>
      </c>
      <c r="AX1667" s="13" t="s">
        <v>75</v>
      </c>
      <c r="AY1667" s="264" t="s">
        <v>159</v>
      </c>
    </row>
    <row r="1668" s="14" customFormat="1">
      <c r="A1668" s="14"/>
      <c r="B1668" s="265"/>
      <c r="C1668" s="266"/>
      <c r="D1668" s="256" t="s">
        <v>169</v>
      </c>
      <c r="E1668" s="267" t="s">
        <v>1</v>
      </c>
      <c r="F1668" s="268" t="s">
        <v>235</v>
      </c>
      <c r="G1668" s="266"/>
      <c r="H1668" s="269">
        <v>18.956</v>
      </c>
      <c r="I1668" s="270"/>
      <c r="J1668" s="266"/>
      <c r="K1668" s="266"/>
      <c r="L1668" s="271"/>
      <c r="M1668" s="272"/>
      <c r="N1668" s="273"/>
      <c r="O1668" s="273"/>
      <c r="P1668" s="273"/>
      <c r="Q1668" s="273"/>
      <c r="R1668" s="273"/>
      <c r="S1668" s="273"/>
      <c r="T1668" s="274"/>
      <c r="U1668" s="14"/>
      <c r="V1668" s="14"/>
      <c r="W1668" s="14"/>
      <c r="X1668" s="14"/>
      <c r="Y1668" s="14"/>
      <c r="Z1668" s="14"/>
      <c r="AA1668" s="14"/>
      <c r="AB1668" s="14"/>
      <c r="AC1668" s="14"/>
      <c r="AD1668" s="14"/>
      <c r="AE1668" s="14"/>
      <c r="AT1668" s="275" t="s">
        <v>169</v>
      </c>
      <c r="AU1668" s="275" t="s">
        <v>137</v>
      </c>
      <c r="AV1668" s="14" t="s">
        <v>137</v>
      </c>
      <c r="AW1668" s="14" t="s">
        <v>30</v>
      </c>
      <c r="AX1668" s="14" t="s">
        <v>75</v>
      </c>
      <c r="AY1668" s="275" t="s">
        <v>159</v>
      </c>
    </row>
    <row r="1669" s="13" customFormat="1">
      <c r="A1669" s="13"/>
      <c r="B1669" s="254"/>
      <c r="C1669" s="255"/>
      <c r="D1669" s="256" t="s">
        <v>169</v>
      </c>
      <c r="E1669" s="257" t="s">
        <v>1</v>
      </c>
      <c r="F1669" s="258" t="s">
        <v>207</v>
      </c>
      <c r="G1669" s="255"/>
      <c r="H1669" s="257" t="s">
        <v>1</v>
      </c>
      <c r="I1669" s="259"/>
      <c r="J1669" s="255"/>
      <c r="K1669" s="255"/>
      <c r="L1669" s="260"/>
      <c r="M1669" s="261"/>
      <c r="N1669" s="262"/>
      <c r="O1669" s="262"/>
      <c r="P1669" s="262"/>
      <c r="Q1669" s="262"/>
      <c r="R1669" s="262"/>
      <c r="S1669" s="262"/>
      <c r="T1669" s="263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64" t="s">
        <v>169</v>
      </c>
      <c r="AU1669" s="264" t="s">
        <v>137</v>
      </c>
      <c r="AV1669" s="13" t="s">
        <v>82</v>
      </c>
      <c r="AW1669" s="13" t="s">
        <v>30</v>
      </c>
      <c r="AX1669" s="13" t="s">
        <v>75</v>
      </c>
      <c r="AY1669" s="264" t="s">
        <v>159</v>
      </c>
    </row>
    <row r="1670" s="14" customFormat="1">
      <c r="A1670" s="14"/>
      <c r="B1670" s="265"/>
      <c r="C1670" s="266"/>
      <c r="D1670" s="256" t="s">
        <v>169</v>
      </c>
      <c r="E1670" s="267" t="s">
        <v>1</v>
      </c>
      <c r="F1670" s="268" t="s">
        <v>236</v>
      </c>
      <c r="G1670" s="266"/>
      <c r="H1670" s="269">
        <v>40.704000000000001</v>
      </c>
      <c r="I1670" s="270"/>
      <c r="J1670" s="266"/>
      <c r="K1670" s="266"/>
      <c r="L1670" s="271"/>
      <c r="M1670" s="272"/>
      <c r="N1670" s="273"/>
      <c r="O1670" s="273"/>
      <c r="P1670" s="273"/>
      <c r="Q1670" s="273"/>
      <c r="R1670" s="273"/>
      <c r="S1670" s="273"/>
      <c r="T1670" s="274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75" t="s">
        <v>169</v>
      </c>
      <c r="AU1670" s="275" t="s">
        <v>137</v>
      </c>
      <c r="AV1670" s="14" t="s">
        <v>137</v>
      </c>
      <c r="AW1670" s="14" t="s">
        <v>30</v>
      </c>
      <c r="AX1670" s="14" t="s">
        <v>75</v>
      </c>
      <c r="AY1670" s="275" t="s">
        <v>159</v>
      </c>
    </row>
    <row r="1671" s="13" customFormat="1">
      <c r="A1671" s="13"/>
      <c r="B1671" s="254"/>
      <c r="C1671" s="255"/>
      <c r="D1671" s="256" t="s">
        <v>169</v>
      </c>
      <c r="E1671" s="257" t="s">
        <v>1</v>
      </c>
      <c r="F1671" s="258" t="s">
        <v>237</v>
      </c>
      <c r="G1671" s="255"/>
      <c r="H1671" s="257" t="s">
        <v>1</v>
      </c>
      <c r="I1671" s="259"/>
      <c r="J1671" s="255"/>
      <c r="K1671" s="255"/>
      <c r="L1671" s="260"/>
      <c r="M1671" s="261"/>
      <c r="N1671" s="262"/>
      <c r="O1671" s="262"/>
      <c r="P1671" s="262"/>
      <c r="Q1671" s="262"/>
      <c r="R1671" s="262"/>
      <c r="S1671" s="262"/>
      <c r="T1671" s="263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T1671" s="264" t="s">
        <v>169</v>
      </c>
      <c r="AU1671" s="264" t="s">
        <v>137</v>
      </c>
      <c r="AV1671" s="13" t="s">
        <v>82</v>
      </c>
      <c r="AW1671" s="13" t="s">
        <v>30</v>
      </c>
      <c r="AX1671" s="13" t="s">
        <v>75</v>
      </c>
      <c r="AY1671" s="264" t="s">
        <v>159</v>
      </c>
    </row>
    <row r="1672" s="14" customFormat="1">
      <c r="A1672" s="14"/>
      <c r="B1672" s="265"/>
      <c r="C1672" s="266"/>
      <c r="D1672" s="256" t="s">
        <v>169</v>
      </c>
      <c r="E1672" s="267" t="s">
        <v>1</v>
      </c>
      <c r="F1672" s="268" t="s">
        <v>238</v>
      </c>
      <c r="G1672" s="266"/>
      <c r="H1672" s="269">
        <v>50.402999999999999</v>
      </c>
      <c r="I1672" s="270"/>
      <c r="J1672" s="266"/>
      <c r="K1672" s="266"/>
      <c r="L1672" s="271"/>
      <c r="M1672" s="272"/>
      <c r="N1672" s="273"/>
      <c r="O1672" s="273"/>
      <c r="P1672" s="273"/>
      <c r="Q1672" s="273"/>
      <c r="R1672" s="273"/>
      <c r="S1672" s="273"/>
      <c r="T1672" s="274"/>
      <c r="U1672" s="14"/>
      <c r="V1672" s="14"/>
      <c r="W1672" s="14"/>
      <c r="X1672" s="14"/>
      <c r="Y1672" s="14"/>
      <c r="Z1672" s="14"/>
      <c r="AA1672" s="14"/>
      <c r="AB1672" s="14"/>
      <c r="AC1672" s="14"/>
      <c r="AD1672" s="14"/>
      <c r="AE1672" s="14"/>
      <c r="AT1672" s="275" t="s">
        <v>169</v>
      </c>
      <c r="AU1672" s="275" t="s">
        <v>137</v>
      </c>
      <c r="AV1672" s="14" t="s">
        <v>137</v>
      </c>
      <c r="AW1672" s="14" t="s">
        <v>30</v>
      </c>
      <c r="AX1672" s="14" t="s">
        <v>75</v>
      </c>
      <c r="AY1672" s="275" t="s">
        <v>159</v>
      </c>
    </row>
    <row r="1673" s="13" customFormat="1">
      <c r="A1673" s="13"/>
      <c r="B1673" s="254"/>
      <c r="C1673" s="255"/>
      <c r="D1673" s="256" t="s">
        <v>169</v>
      </c>
      <c r="E1673" s="257" t="s">
        <v>1</v>
      </c>
      <c r="F1673" s="258" t="s">
        <v>201</v>
      </c>
      <c r="G1673" s="255"/>
      <c r="H1673" s="257" t="s">
        <v>1</v>
      </c>
      <c r="I1673" s="259"/>
      <c r="J1673" s="255"/>
      <c r="K1673" s="255"/>
      <c r="L1673" s="260"/>
      <c r="M1673" s="261"/>
      <c r="N1673" s="262"/>
      <c r="O1673" s="262"/>
      <c r="P1673" s="262"/>
      <c r="Q1673" s="262"/>
      <c r="R1673" s="262"/>
      <c r="S1673" s="262"/>
      <c r="T1673" s="263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64" t="s">
        <v>169</v>
      </c>
      <c r="AU1673" s="264" t="s">
        <v>137</v>
      </c>
      <c r="AV1673" s="13" t="s">
        <v>82</v>
      </c>
      <c r="AW1673" s="13" t="s">
        <v>30</v>
      </c>
      <c r="AX1673" s="13" t="s">
        <v>75</v>
      </c>
      <c r="AY1673" s="264" t="s">
        <v>159</v>
      </c>
    </row>
    <row r="1674" s="14" customFormat="1">
      <c r="A1674" s="14"/>
      <c r="B1674" s="265"/>
      <c r="C1674" s="266"/>
      <c r="D1674" s="256" t="s">
        <v>169</v>
      </c>
      <c r="E1674" s="267" t="s">
        <v>1</v>
      </c>
      <c r="F1674" s="268" t="s">
        <v>239</v>
      </c>
      <c r="G1674" s="266"/>
      <c r="H1674" s="269">
        <v>48.215000000000003</v>
      </c>
      <c r="I1674" s="270"/>
      <c r="J1674" s="266"/>
      <c r="K1674" s="266"/>
      <c r="L1674" s="271"/>
      <c r="M1674" s="272"/>
      <c r="N1674" s="273"/>
      <c r="O1674" s="273"/>
      <c r="P1674" s="273"/>
      <c r="Q1674" s="273"/>
      <c r="R1674" s="273"/>
      <c r="S1674" s="273"/>
      <c r="T1674" s="274"/>
      <c r="U1674" s="14"/>
      <c r="V1674" s="14"/>
      <c r="W1674" s="14"/>
      <c r="X1674" s="14"/>
      <c r="Y1674" s="14"/>
      <c r="Z1674" s="14"/>
      <c r="AA1674" s="14"/>
      <c r="AB1674" s="14"/>
      <c r="AC1674" s="14"/>
      <c r="AD1674" s="14"/>
      <c r="AE1674" s="14"/>
      <c r="AT1674" s="275" t="s">
        <v>169</v>
      </c>
      <c r="AU1674" s="275" t="s">
        <v>137</v>
      </c>
      <c r="AV1674" s="14" t="s">
        <v>137</v>
      </c>
      <c r="AW1674" s="14" t="s">
        <v>30</v>
      </c>
      <c r="AX1674" s="14" t="s">
        <v>75</v>
      </c>
      <c r="AY1674" s="275" t="s">
        <v>159</v>
      </c>
    </row>
    <row r="1675" s="13" customFormat="1">
      <c r="A1675" s="13"/>
      <c r="B1675" s="254"/>
      <c r="C1675" s="255"/>
      <c r="D1675" s="256" t="s">
        <v>169</v>
      </c>
      <c r="E1675" s="257" t="s">
        <v>1</v>
      </c>
      <c r="F1675" s="258" t="s">
        <v>240</v>
      </c>
      <c r="G1675" s="255"/>
      <c r="H1675" s="257" t="s">
        <v>1</v>
      </c>
      <c r="I1675" s="259"/>
      <c r="J1675" s="255"/>
      <c r="K1675" s="255"/>
      <c r="L1675" s="260"/>
      <c r="M1675" s="261"/>
      <c r="N1675" s="262"/>
      <c r="O1675" s="262"/>
      <c r="P1675" s="262"/>
      <c r="Q1675" s="262"/>
      <c r="R1675" s="262"/>
      <c r="S1675" s="262"/>
      <c r="T1675" s="263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T1675" s="264" t="s">
        <v>169</v>
      </c>
      <c r="AU1675" s="264" t="s">
        <v>137</v>
      </c>
      <c r="AV1675" s="13" t="s">
        <v>82</v>
      </c>
      <c r="AW1675" s="13" t="s">
        <v>30</v>
      </c>
      <c r="AX1675" s="13" t="s">
        <v>75</v>
      </c>
      <c r="AY1675" s="264" t="s">
        <v>159</v>
      </c>
    </row>
    <row r="1676" s="14" customFormat="1">
      <c r="A1676" s="14"/>
      <c r="B1676" s="265"/>
      <c r="C1676" s="266"/>
      <c r="D1676" s="256" t="s">
        <v>169</v>
      </c>
      <c r="E1676" s="267" t="s">
        <v>1</v>
      </c>
      <c r="F1676" s="268" t="s">
        <v>241</v>
      </c>
      <c r="G1676" s="266"/>
      <c r="H1676" s="269">
        <v>-19.907</v>
      </c>
      <c r="I1676" s="270"/>
      <c r="J1676" s="266"/>
      <c r="K1676" s="266"/>
      <c r="L1676" s="271"/>
      <c r="M1676" s="272"/>
      <c r="N1676" s="273"/>
      <c r="O1676" s="273"/>
      <c r="P1676" s="273"/>
      <c r="Q1676" s="273"/>
      <c r="R1676" s="273"/>
      <c r="S1676" s="273"/>
      <c r="T1676" s="274"/>
      <c r="U1676" s="14"/>
      <c r="V1676" s="14"/>
      <c r="W1676" s="14"/>
      <c r="X1676" s="14"/>
      <c r="Y1676" s="14"/>
      <c r="Z1676" s="14"/>
      <c r="AA1676" s="14"/>
      <c r="AB1676" s="14"/>
      <c r="AC1676" s="14"/>
      <c r="AD1676" s="14"/>
      <c r="AE1676" s="14"/>
      <c r="AT1676" s="275" t="s">
        <v>169</v>
      </c>
      <c r="AU1676" s="275" t="s">
        <v>137</v>
      </c>
      <c r="AV1676" s="14" t="s">
        <v>137</v>
      </c>
      <c r="AW1676" s="14" t="s">
        <v>30</v>
      </c>
      <c r="AX1676" s="14" t="s">
        <v>75</v>
      </c>
      <c r="AY1676" s="275" t="s">
        <v>159</v>
      </c>
    </row>
    <row r="1677" s="15" customFormat="1">
      <c r="A1677" s="15"/>
      <c r="B1677" s="276"/>
      <c r="C1677" s="277"/>
      <c r="D1677" s="256" t="s">
        <v>169</v>
      </c>
      <c r="E1677" s="278" t="s">
        <v>1</v>
      </c>
      <c r="F1677" s="279" t="s">
        <v>187</v>
      </c>
      <c r="G1677" s="277"/>
      <c r="H1677" s="280">
        <v>250.93000000000001</v>
      </c>
      <c r="I1677" s="281"/>
      <c r="J1677" s="277"/>
      <c r="K1677" s="277"/>
      <c r="L1677" s="282"/>
      <c r="M1677" s="283"/>
      <c r="N1677" s="284"/>
      <c r="O1677" s="284"/>
      <c r="P1677" s="284"/>
      <c r="Q1677" s="284"/>
      <c r="R1677" s="284"/>
      <c r="S1677" s="284"/>
      <c r="T1677" s="285"/>
      <c r="U1677" s="15"/>
      <c r="V1677" s="15"/>
      <c r="W1677" s="15"/>
      <c r="X1677" s="15"/>
      <c r="Y1677" s="15"/>
      <c r="Z1677" s="15"/>
      <c r="AA1677" s="15"/>
      <c r="AB1677" s="15"/>
      <c r="AC1677" s="15"/>
      <c r="AD1677" s="15"/>
      <c r="AE1677" s="15"/>
      <c r="AT1677" s="286" t="s">
        <v>169</v>
      </c>
      <c r="AU1677" s="286" t="s">
        <v>137</v>
      </c>
      <c r="AV1677" s="15" t="s">
        <v>167</v>
      </c>
      <c r="AW1677" s="15" t="s">
        <v>30</v>
      </c>
      <c r="AX1677" s="15" t="s">
        <v>82</v>
      </c>
      <c r="AY1677" s="286" t="s">
        <v>159</v>
      </c>
    </row>
    <row r="1678" s="2" customFormat="1" ht="33" customHeight="1">
      <c r="A1678" s="40"/>
      <c r="B1678" s="41"/>
      <c r="C1678" s="241" t="s">
        <v>1730</v>
      </c>
      <c r="D1678" s="241" t="s">
        <v>163</v>
      </c>
      <c r="E1678" s="242" t="s">
        <v>1731</v>
      </c>
      <c r="F1678" s="243" t="s">
        <v>1732</v>
      </c>
      <c r="G1678" s="244" t="s">
        <v>166</v>
      </c>
      <c r="H1678" s="245">
        <v>250.93000000000001</v>
      </c>
      <c r="I1678" s="246"/>
      <c r="J1678" s="247">
        <f>ROUND(I1678*H1678,2)</f>
        <v>0</v>
      </c>
      <c r="K1678" s="248"/>
      <c r="L1678" s="43"/>
      <c r="M1678" s="249" t="s">
        <v>1</v>
      </c>
      <c r="N1678" s="250" t="s">
        <v>41</v>
      </c>
      <c r="O1678" s="93"/>
      <c r="P1678" s="251">
        <f>O1678*H1678</f>
        <v>0</v>
      </c>
      <c r="Q1678" s="251">
        <v>0.00025999999999999998</v>
      </c>
      <c r="R1678" s="251">
        <f>Q1678*H1678</f>
        <v>0.065241800000000003</v>
      </c>
      <c r="S1678" s="251">
        <v>0</v>
      </c>
      <c r="T1678" s="252">
        <f>S1678*H1678</f>
        <v>0</v>
      </c>
      <c r="U1678" s="40"/>
      <c r="V1678" s="40"/>
      <c r="W1678" s="40"/>
      <c r="X1678" s="40"/>
      <c r="Y1678" s="40"/>
      <c r="Z1678" s="40"/>
      <c r="AA1678" s="40"/>
      <c r="AB1678" s="40"/>
      <c r="AC1678" s="40"/>
      <c r="AD1678" s="40"/>
      <c r="AE1678" s="40"/>
      <c r="AR1678" s="253" t="s">
        <v>324</v>
      </c>
      <c r="AT1678" s="253" t="s">
        <v>163</v>
      </c>
      <c r="AU1678" s="253" t="s">
        <v>137</v>
      </c>
      <c r="AY1678" s="17" t="s">
        <v>159</v>
      </c>
      <c r="BE1678" s="141">
        <f>IF(N1678="základní",J1678,0)</f>
        <v>0</v>
      </c>
      <c r="BF1678" s="141">
        <f>IF(N1678="snížená",J1678,0)</f>
        <v>0</v>
      </c>
      <c r="BG1678" s="141">
        <f>IF(N1678="zákl. přenesená",J1678,0)</f>
        <v>0</v>
      </c>
      <c r="BH1678" s="141">
        <f>IF(N1678="sníž. přenesená",J1678,0)</f>
        <v>0</v>
      </c>
      <c r="BI1678" s="141">
        <f>IF(N1678="nulová",J1678,0)</f>
        <v>0</v>
      </c>
      <c r="BJ1678" s="17" t="s">
        <v>137</v>
      </c>
      <c r="BK1678" s="141">
        <f>ROUND(I1678*H1678,2)</f>
        <v>0</v>
      </c>
      <c r="BL1678" s="17" t="s">
        <v>324</v>
      </c>
      <c r="BM1678" s="253" t="s">
        <v>1733</v>
      </c>
    </row>
    <row r="1679" s="13" customFormat="1">
      <c r="A1679" s="13"/>
      <c r="B1679" s="254"/>
      <c r="C1679" s="255"/>
      <c r="D1679" s="256" t="s">
        <v>169</v>
      </c>
      <c r="E1679" s="257" t="s">
        <v>1</v>
      </c>
      <c r="F1679" s="258" t="s">
        <v>1695</v>
      </c>
      <c r="G1679" s="255"/>
      <c r="H1679" s="257" t="s">
        <v>1</v>
      </c>
      <c r="I1679" s="259"/>
      <c r="J1679" s="255"/>
      <c r="K1679" s="255"/>
      <c r="L1679" s="260"/>
      <c r="M1679" s="261"/>
      <c r="N1679" s="262"/>
      <c r="O1679" s="262"/>
      <c r="P1679" s="262"/>
      <c r="Q1679" s="262"/>
      <c r="R1679" s="262"/>
      <c r="S1679" s="262"/>
      <c r="T1679" s="263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T1679" s="264" t="s">
        <v>169</v>
      </c>
      <c r="AU1679" s="264" t="s">
        <v>137</v>
      </c>
      <c r="AV1679" s="13" t="s">
        <v>82</v>
      </c>
      <c r="AW1679" s="13" t="s">
        <v>30</v>
      </c>
      <c r="AX1679" s="13" t="s">
        <v>75</v>
      </c>
      <c r="AY1679" s="264" t="s">
        <v>159</v>
      </c>
    </row>
    <row r="1680" s="13" customFormat="1">
      <c r="A1680" s="13"/>
      <c r="B1680" s="254"/>
      <c r="C1680" s="255"/>
      <c r="D1680" s="256" t="s">
        <v>169</v>
      </c>
      <c r="E1680" s="257" t="s">
        <v>1</v>
      </c>
      <c r="F1680" s="258" t="s">
        <v>199</v>
      </c>
      <c r="G1680" s="255"/>
      <c r="H1680" s="257" t="s">
        <v>1</v>
      </c>
      <c r="I1680" s="259"/>
      <c r="J1680" s="255"/>
      <c r="K1680" s="255"/>
      <c r="L1680" s="260"/>
      <c r="M1680" s="261"/>
      <c r="N1680" s="262"/>
      <c r="O1680" s="262"/>
      <c r="P1680" s="262"/>
      <c r="Q1680" s="262"/>
      <c r="R1680" s="262"/>
      <c r="S1680" s="262"/>
      <c r="T1680" s="263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64" t="s">
        <v>169</v>
      </c>
      <c r="AU1680" s="264" t="s">
        <v>137</v>
      </c>
      <c r="AV1680" s="13" t="s">
        <v>82</v>
      </c>
      <c r="AW1680" s="13" t="s">
        <v>30</v>
      </c>
      <c r="AX1680" s="13" t="s">
        <v>75</v>
      </c>
      <c r="AY1680" s="264" t="s">
        <v>159</v>
      </c>
    </row>
    <row r="1681" s="14" customFormat="1">
      <c r="A1681" s="14"/>
      <c r="B1681" s="265"/>
      <c r="C1681" s="266"/>
      <c r="D1681" s="256" t="s">
        <v>169</v>
      </c>
      <c r="E1681" s="267" t="s">
        <v>1</v>
      </c>
      <c r="F1681" s="268" t="s">
        <v>200</v>
      </c>
      <c r="G1681" s="266"/>
      <c r="H1681" s="269">
        <v>8.5660000000000007</v>
      </c>
      <c r="I1681" s="270"/>
      <c r="J1681" s="266"/>
      <c r="K1681" s="266"/>
      <c r="L1681" s="271"/>
      <c r="M1681" s="272"/>
      <c r="N1681" s="273"/>
      <c r="O1681" s="273"/>
      <c r="P1681" s="273"/>
      <c r="Q1681" s="273"/>
      <c r="R1681" s="273"/>
      <c r="S1681" s="273"/>
      <c r="T1681" s="274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75" t="s">
        <v>169</v>
      </c>
      <c r="AU1681" s="275" t="s">
        <v>137</v>
      </c>
      <c r="AV1681" s="14" t="s">
        <v>137</v>
      </c>
      <c r="AW1681" s="14" t="s">
        <v>30</v>
      </c>
      <c r="AX1681" s="14" t="s">
        <v>75</v>
      </c>
      <c r="AY1681" s="275" t="s">
        <v>159</v>
      </c>
    </row>
    <row r="1682" s="13" customFormat="1">
      <c r="A1682" s="13"/>
      <c r="B1682" s="254"/>
      <c r="C1682" s="255"/>
      <c r="D1682" s="256" t="s">
        <v>169</v>
      </c>
      <c r="E1682" s="257" t="s">
        <v>1</v>
      </c>
      <c r="F1682" s="258" t="s">
        <v>201</v>
      </c>
      <c r="G1682" s="255"/>
      <c r="H1682" s="257" t="s">
        <v>1</v>
      </c>
      <c r="I1682" s="259"/>
      <c r="J1682" s="255"/>
      <c r="K1682" s="255"/>
      <c r="L1682" s="260"/>
      <c r="M1682" s="261"/>
      <c r="N1682" s="262"/>
      <c r="O1682" s="262"/>
      <c r="P1682" s="262"/>
      <c r="Q1682" s="262"/>
      <c r="R1682" s="262"/>
      <c r="S1682" s="262"/>
      <c r="T1682" s="263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T1682" s="264" t="s">
        <v>169</v>
      </c>
      <c r="AU1682" s="264" t="s">
        <v>137</v>
      </c>
      <c r="AV1682" s="13" t="s">
        <v>82</v>
      </c>
      <c r="AW1682" s="13" t="s">
        <v>30</v>
      </c>
      <c r="AX1682" s="13" t="s">
        <v>75</v>
      </c>
      <c r="AY1682" s="264" t="s">
        <v>159</v>
      </c>
    </row>
    <row r="1683" s="14" customFormat="1">
      <c r="A1683" s="14"/>
      <c r="B1683" s="265"/>
      <c r="C1683" s="266"/>
      <c r="D1683" s="256" t="s">
        <v>169</v>
      </c>
      <c r="E1683" s="267" t="s">
        <v>1</v>
      </c>
      <c r="F1683" s="268" t="s">
        <v>202</v>
      </c>
      <c r="G1683" s="266"/>
      <c r="H1683" s="269">
        <v>15.433</v>
      </c>
      <c r="I1683" s="270"/>
      <c r="J1683" s="266"/>
      <c r="K1683" s="266"/>
      <c r="L1683" s="271"/>
      <c r="M1683" s="272"/>
      <c r="N1683" s="273"/>
      <c r="O1683" s="273"/>
      <c r="P1683" s="273"/>
      <c r="Q1683" s="273"/>
      <c r="R1683" s="273"/>
      <c r="S1683" s="273"/>
      <c r="T1683" s="274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75" t="s">
        <v>169</v>
      </c>
      <c r="AU1683" s="275" t="s">
        <v>137</v>
      </c>
      <c r="AV1683" s="14" t="s">
        <v>137</v>
      </c>
      <c r="AW1683" s="14" t="s">
        <v>30</v>
      </c>
      <c r="AX1683" s="14" t="s">
        <v>75</v>
      </c>
      <c r="AY1683" s="275" t="s">
        <v>159</v>
      </c>
    </row>
    <row r="1684" s="13" customFormat="1">
      <c r="A1684" s="13"/>
      <c r="B1684" s="254"/>
      <c r="C1684" s="255"/>
      <c r="D1684" s="256" t="s">
        <v>169</v>
      </c>
      <c r="E1684" s="257" t="s">
        <v>1</v>
      </c>
      <c r="F1684" s="258" t="s">
        <v>203</v>
      </c>
      <c r="G1684" s="255"/>
      <c r="H1684" s="257" t="s">
        <v>1</v>
      </c>
      <c r="I1684" s="259"/>
      <c r="J1684" s="255"/>
      <c r="K1684" s="255"/>
      <c r="L1684" s="260"/>
      <c r="M1684" s="261"/>
      <c r="N1684" s="262"/>
      <c r="O1684" s="262"/>
      <c r="P1684" s="262"/>
      <c r="Q1684" s="262"/>
      <c r="R1684" s="262"/>
      <c r="S1684" s="262"/>
      <c r="T1684" s="263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T1684" s="264" t="s">
        <v>169</v>
      </c>
      <c r="AU1684" s="264" t="s">
        <v>137</v>
      </c>
      <c r="AV1684" s="13" t="s">
        <v>82</v>
      </c>
      <c r="AW1684" s="13" t="s">
        <v>30</v>
      </c>
      <c r="AX1684" s="13" t="s">
        <v>75</v>
      </c>
      <c r="AY1684" s="264" t="s">
        <v>159</v>
      </c>
    </row>
    <row r="1685" s="14" customFormat="1">
      <c r="A1685" s="14"/>
      <c r="B1685" s="265"/>
      <c r="C1685" s="266"/>
      <c r="D1685" s="256" t="s">
        <v>169</v>
      </c>
      <c r="E1685" s="267" t="s">
        <v>1</v>
      </c>
      <c r="F1685" s="268" t="s">
        <v>204</v>
      </c>
      <c r="G1685" s="266"/>
      <c r="H1685" s="269">
        <v>1.6770000000000001</v>
      </c>
      <c r="I1685" s="270"/>
      <c r="J1685" s="266"/>
      <c r="K1685" s="266"/>
      <c r="L1685" s="271"/>
      <c r="M1685" s="272"/>
      <c r="N1685" s="273"/>
      <c r="O1685" s="273"/>
      <c r="P1685" s="273"/>
      <c r="Q1685" s="273"/>
      <c r="R1685" s="273"/>
      <c r="S1685" s="273"/>
      <c r="T1685" s="274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75" t="s">
        <v>169</v>
      </c>
      <c r="AU1685" s="275" t="s">
        <v>137</v>
      </c>
      <c r="AV1685" s="14" t="s">
        <v>137</v>
      </c>
      <c r="AW1685" s="14" t="s">
        <v>30</v>
      </c>
      <c r="AX1685" s="14" t="s">
        <v>75</v>
      </c>
      <c r="AY1685" s="275" t="s">
        <v>159</v>
      </c>
    </row>
    <row r="1686" s="13" customFormat="1">
      <c r="A1686" s="13"/>
      <c r="B1686" s="254"/>
      <c r="C1686" s="255"/>
      <c r="D1686" s="256" t="s">
        <v>169</v>
      </c>
      <c r="E1686" s="257" t="s">
        <v>1</v>
      </c>
      <c r="F1686" s="258" t="s">
        <v>205</v>
      </c>
      <c r="G1686" s="255"/>
      <c r="H1686" s="257" t="s">
        <v>1</v>
      </c>
      <c r="I1686" s="259"/>
      <c r="J1686" s="255"/>
      <c r="K1686" s="255"/>
      <c r="L1686" s="260"/>
      <c r="M1686" s="261"/>
      <c r="N1686" s="262"/>
      <c r="O1686" s="262"/>
      <c r="P1686" s="262"/>
      <c r="Q1686" s="262"/>
      <c r="R1686" s="262"/>
      <c r="S1686" s="262"/>
      <c r="T1686" s="263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64" t="s">
        <v>169</v>
      </c>
      <c r="AU1686" s="264" t="s">
        <v>137</v>
      </c>
      <c r="AV1686" s="13" t="s">
        <v>82</v>
      </c>
      <c r="AW1686" s="13" t="s">
        <v>30</v>
      </c>
      <c r="AX1686" s="13" t="s">
        <v>75</v>
      </c>
      <c r="AY1686" s="264" t="s">
        <v>159</v>
      </c>
    </row>
    <row r="1687" s="14" customFormat="1">
      <c r="A1687" s="14"/>
      <c r="B1687" s="265"/>
      <c r="C1687" s="266"/>
      <c r="D1687" s="256" t="s">
        <v>169</v>
      </c>
      <c r="E1687" s="267" t="s">
        <v>1</v>
      </c>
      <c r="F1687" s="268" t="s">
        <v>206</v>
      </c>
      <c r="G1687" s="266"/>
      <c r="H1687" s="269">
        <v>2.9249999999999998</v>
      </c>
      <c r="I1687" s="270"/>
      <c r="J1687" s="266"/>
      <c r="K1687" s="266"/>
      <c r="L1687" s="271"/>
      <c r="M1687" s="272"/>
      <c r="N1687" s="273"/>
      <c r="O1687" s="273"/>
      <c r="P1687" s="273"/>
      <c r="Q1687" s="273"/>
      <c r="R1687" s="273"/>
      <c r="S1687" s="273"/>
      <c r="T1687" s="274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75" t="s">
        <v>169</v>
      </c>
      <c r="AU1687" s="275" t="s">
        <v>137</v>
      </c>
      <c r="AV1687" s="14" t="s">
        <v>137</v>
      </c>
      <c r="AW1687" s="14" t="s">
        <v>30</v>
      </c>
      <c r="AX1687" s="14" t="s">
        <v>75</v>
      </c>
      <c r="AY1687" s="275" t="s">
        <v>159</v>
      </c>
    </row>
    <row r="1688" s="13" customFormat="1">
      <c r="A1688" s="13"/>
      <c r="B1688" s="254"/>
      <c r="C1688" s="255"/>
      <c r="D1688" s="256" t="s">
        <v>169</v>
      </c>
      <c r="E1688" s="257" t="s">
        <v>1</v>
      </c>
      <c r="F1688" s="258" t="s">
        <v>207</v>
      </c>
      <c r="G1688" s="255"/>
      <c r="H1688" s="257" t="s">
        <v>1</v>
      </c>
      <c r="I1688" s="259"/>
      <c r="J1688" s="255"/>
      <c r="K1688" s="255"/>
      <c r="L1688" s="260"/>
      <c r="M1688" s="261"/>
      <c r="N1688" s="262"/>
      <c r="O1688" s="262"/>
      <c r="P1688" s="262"/>
      <c r="Q1688" s="262"/>
      <c r="R1688" s="262"/>
      <c r="S1688" s="262"/>
      <c r="T1688" s="263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T1688" s="264" t="s">
        <v>169</v>
      </c>
      <c r="AU1688" s="264" t="s">
        <v>137</v>
      </c>
      <c r="AV1688" s="13" t="s">
        <v>82</v>
      </c>
      <c r="AW1688" s="13" t="s">
        <v>30</v>
      </c>
      <c r="AX1688" s="13" t="s">
        <v>75</v>
      </c>
      <c r="AY1688" s="264" t="s">
        <v>159</v>
      </c>
    </row>
    <row r="1689" s="14" customFormat="1">
      <c r="A1689" s="14"/>
      <c r="B1689" s="265"/>
      <c r="C1689" s="266"/>
      <c r="D1689" s="256" t="s">
        <v>169</v>
      </c>
      <c r="E1689" s="267" t="s">
        <v>1</v>
      </c>
      <c r="F1689" s="268" t="s">
        <v>208</v>
      </c>
      <c r="G1689" s="266"/>
      <c r="H1689" s="269">
        <v>13.327</v>
      </c>
      <c r="I1689" s="270"/>
      <c r="J1689" s="266"/>
      <c r="K1689" s="266"/>
      <c r="L1689" s="271"/>
      <c r="M1689" s="272"/>
      <c r="N1689" s="273"/>
      <c r="O1689" s="273"/>
      <c r="P1689" s="273"/>
      <c r="Q1689" s="273"/>
      <c r="R1689" s="273"/>
      <c r="S1689" s="273"/>
      <c r="T1689" s="274"/>
      <c r="U1689" s="14"/>
      <c r="V1689" s="14"/>
      <c r="W1689" s="14"/>
      <c r="X1689" s="14"/>
      <c r="Y1689" s="14"/>
      <c r="Z1689" s="14"/>
      <c r="AA1689" s="14"/>
      <c r="AB1689" s="14"/>
      <c r="AC1689" s="14"/>
      <c r="AD1689" s="14"/>
      <c r="AE1689" s="14"/>
      <c r="AT1689" s="275" t="s">
        <v>169</v>
      </c>
      <c r="AU1689" s="275" t="s">
        <v>137</v>
      </c>
      <c r="AV1689" s="14" t="s">
        <v>137</v>
      </c>
      <c r="AW1689" s="14" t="s">
        <v>30</v>
      </c>
      <c r="AX1689" s="14" t="s">
        <v>75</v>
      </c>
      <c r="AY1689" s="275" t="s">
        <v>159</v>
      </c>
    </row>
    <row r="1690" s="13" customFormat="1">
      <c r="A1690" s="13"/>
      <c r="B1690" s="254"/>
      <c r="C1690" s="255"/>
      <c r="D1690" s="256" t="s">
        <v>169</v>
      </c>
      <c r="E1690" s="257" t="s">
        <v>1</v>
      </c>
      <c r="F1690" s="258" t="s">
        <v>209</v>
      </c>
      <c r="G1690" s="255"/>
      <c r="H1690" s="257" t="s">
        <v>1</v>
      </c>
      <c r="I1690" s="259"/>
      <c r="J1690" s="255"/>
      <c r="K1690" s="255"/>
      <c r="L1690" s="260"/>
      <c r="M1690" s="261"/>
      <c r="N1690" s="262"/>
      <c r="O1690" s="262"/>
      <c r="P1690" s="262"/>
      <c r="Q1690" s="262"/>
      <c r="R1690" s="262"/>
      <c r="S1690" s="262"/>
      <c r="T1690" s="263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64" t="s">
        <v>169</v>
      </c>
      <c r="AU1690" s="264" t="s">
        <v>137</v>
      </c>
      <c r="AV1690" s="13" t="s">
        <v>82</v>
      </c>
      <c r="AW1690" s="13" t="s">
        <v>30</v>
      </c>
      <c r="AX1690" s="13" t="s">
        <v>75</v>
      </c>
      <c r="AY1690" s="264" t="s">
        <v>159</v>
      </c>
    </row>
    <row r="1691" s="14" customFormat="1">
      <c r="A1691" s="14"/>
      <c r="B1691" s="265"/>
      <c r="C1691" s="266"/>
      <c r="D1691" s="256" t="s">
        <v>169</v>
      </c>
      <c r="E1691" s="267" t="s">
        <v>1</v>
      </c>
      <c r="F1691" s="268" t="s">
        <v>210</v>
      </c>
      <c r="G1691" s="266"/>
      <c r="H1691" s="269">
        <v>20.388999999999999</v>
      </c>
      <c r="I1691" s="270"/>
      <c r="J1691" s="266"/>
      <c r="K1691" s="266"/>
      <c r="L1691" s="271"/>
      <c r="M1691" s="272"/>
      <c r="N1691" s="273"/>
      <c r="O1691" s="273"/>
      <c r="P1691" s="273"/>
      <c r="Q1691" s="273"/>
      <c r="R1691" s="273"/>
      <c r="S1691" s="273"/>
      <c r="T1691" s="274"/>
      <c r="U1691" s="14"/>
      <c r="V1691" s="14"/>
      <c r="W1691" s="14"/>
      <c r="X1691" s="14"/>
      <c r="Y1691" s="14"/>
      <c r="Z1691" s="14"/>
      <c r="AA1691" s="14"/>
      <c r="AB1691" s="14"/>
      <c r="AC1691" s="14"/>
      <c r="AD1691" s="14"/>
      <c r="AE1691" s="14"/>
      <c r="AT1691" s="275" t="s">
        <v>169</v>
      </c>
      <c r="AU1691" s="275" t="s">
        <v>137</v>
      </c>
      <c r="AV1691" s="14" t="s">
        <v>137</v>
      </c>
      <c r="AW1691" s="14" t="s">
        <v>30</v>
      </c>
      <c r="AX1691" s="14" t="s">
        <v>75</v>
      </c>
      <c r="AY1691" s="275" t="s">
        <v>159</v>
      </c>
    </row>
    <row r="1692" s="13" customFormat="1">
      <c r="A1692" s="13"/>
      <c r="B1692" s="254"/>
      <c r="C1692" s="255"/>
      <c r="D1692" s="256" t="s">
        <v>169</v>
      </c>
      <c r="E1692" s="257" t="s">
        <v>1</v>
      </c>
      <c r="F1692" s="258" t="s">
        <v>1696</v>
      </c>
      <c r="G1692" s="255"/>
      <c r="H1692" s="257" t="s">
        <v>1</v>
      </c>
      <c r="I1692" s="259"/>
      <c r="J1692" s="255"/>
      <c r="K1692" s="255"/>
      <c r="L1692" s="260"/>
      <c r="M1692" s="261"/>
      <c r="N1692" s="262"/>
      <c r="O1692" s="262"/>
      <c r="P1692" s="262"/>
      <c r="Q1692" s="262"/>
      <c r="R1692" s="262"/>
      <c r="S1692" s="262"/>
      <c r="T1692" s="263"/>
      <c r="U1692" s="13"/>
      <c r="V1692" s="13"/>
      <c r="W1692" s="13"/>
      <c r="X1692" s="13"/>
      <c r="Y1692" s="13"/>
      <c r="Z1692" s="13"/>
      <c r="AA1692" s="13"/>
      <c r="AB1692" s="13"/>
      <c r="AC1692" s="13"/>
      <c r="AD1692" s="13"/>
      <c r="AE1692" s="13"/>
      <c r="AT1692" s="264" t="s">
        <v>169</v>
      </c>
      <c r="AU1692" s="264" t="s">
        <v>137</v>
      </c>
      <c r="AV1692" s="13" t="s">
        <v>82</v>
      </c>
      <c r="AW1692" s="13" t="s">
        <v>30</v>
      </c>
      <c r="AX1692" s="13" t="s">
        <v>75</v>
      </c>
      <c r="AY1692" s="264" t="s">
        <v>159</v>
      </c>
    </row>
    <row r="1693" s="13" customFormat="1">
      <c r="A1693" s="13"/>
      <c r="B1693" s="254"/>
      <c r="C1693" s="255"/>
      <c r="D1693" s="256" t="s">
        <v>169</v>
      </c>
      <c r="E1693" s="257" t="s">
        <v>1</v>
      </c>
      <c r="F1693" s="258" t="s">
        <v>199</v>
      </c>
      <c r="G1693" s="255"/>
      <c r="H1693" s="257" t="s">
        <v>1</v>
      </c>
      <c r="I1693" s="259"/>
      <c r="J1693" s="255"/>
      <c r="K1693" s="255"/>
      <c r="L1693" s="260"/>
      <c r="M1693" s="261"/>
      <c r="N1693" s="262"/>
      <c r="O1693" s="262"/>
      <c r="P1693" s="262"/>
      <c r="Q1693" s="262"/>
      <c r="R1693" s="262"/>
      <c r="S1693" s="262"/>
      <c r="T1693" s="263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T1693" s="264" t="s">
        <v>169</v>
      </c>
      <c r="AU1693" s="264" t="s">
        <v>137</v>
      </c>
      <c r="AV1693" s="13" t="s">
        <v>82</v>
      </c>
      <c r="AW1693" s="13" t="s">
        <v>30</v>
      </c>
      <c r="AX1693" s="13" t="s">
        <v>75</v>
      </c>
      <c r="AY1693" s="264" t="s">
        <v>159</v>
      </c>
    </row>
    <row r="1694" s="14" customFormat="1">
      <c r="A1694" s="14"/>
      <c r="B1694" s="265"/>
      <c r="C1694" s="266"/>
      <c r="D1694" s="256" t="s">
        <v>169</v>
      </c>
      <c r="E1694" s="267" t="s">
        <v>1</v>
      </c>
      <c r="F1694" s="268" t="s">
        <v>233</v>
      </c>
      <c r="G1694" s="266"/>
      <c r="H1694" s="269">
        <v>34.841000000000001</v>
      </c>
      <c r="I1694" s="270"/>
      <c r="J1694" s="266"/>
      <c r="K1694" s="266"/>
      <c r="L1694" s="271"/>
      <c r="M1694" s="272"/>
      <c r="N1694" s="273"/>
      <c r="O1694" s="273"/>
      <c r="P1694" s="273"/>
      <c r="Q1694" s="273"/>
      <c r="R1694" s="273"/>
      <c r="S1694" s="273"/>
      <c r="T1694" s="274"/>
      <c r="U1694" s="14"/>
      <c r="V1694" s="14"/>
      <c r="W1694" s="14"/>
      <c r="X1694" s="14"/>
      <c r="Y1694" s="14"/>
      <c r="Z1694" s="14"/>
      <c r="AA1694" s="14"/>
      <c r="AB1694" s="14"/>
      <c r="AC1694" s="14"/>
      <c r="AD1694" s="14"/>
      <c r="AE1694" s="14"/>
      <c r="AT1694" s="275" t="s">
        <v>169</v>
      </c>
      <c r="AU1694" s="275" t="s">
        <v>137</v>
      </c>
      <c r="AV1694" s="14" t="s">
        <v>137</v>
      </c>
      <c r="AW1694" s="14" t="s">
        <v>30</v>
      </c>
      <c r="AX1694" s="14" t="s">
        <v>75</v>
      </c>
      <c r="AY1694" s="275" t="s">
        <v>159</v>
      </c>
    </row>
    <row r="1695" s="13" customFormat="1">
      <c r="A1695" s="13"/>
      <c r="B1695" s="254"/>
      <c r="C1695" s="255"/>
      <c r="D1695" s="256" t="s">
        <v>169</v>
      </c>
      <c r="E1695" s="257" t="s">
        <v>1</v>
      </c>
      <c r="F1695" s="258" t="s">
        <v>203</v>
      </c>
      <c r="G1695" s="255"/>
      <c r="H1695" s="257" t="s">
        <v>1</v>
      </c>
      <c r="I1695" s="259"/>
      <c r="J1695" s="255"/>
      <c r="K1695" s="255"/>
      <c r="L1695" s="260"/>
      <c r="M1695" s="261"/>
      <c r="N1695" s="262"/>
      <c r="O1695" s="262"/>
      <c r="P1695" s="262"/>
      <c r="Q1695" s="262"/>
      <c r="R1695" s="262"/>
      <c r="S1695" s="262"/>
      <c r="T1695" s="263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64" t="s">
        <v>169</v>
      </c>
      <c r="AU1695" s="264" t="s">
        <v>137</v>
      </c>
      <c r="AV1695" s="13" t="s">
        <v>82</v>
      </c>
      <c r="AW1695" s="13" t="s">
        <v>30</v>
      </c>
      <c r="AX1695" s="13" t="s">
        <v>75</v>
      </c>
      <c r="AY1695" s="264" t="s">
        <v>159</v>
      </c>
    </row>
    <row r="1696" s="14" customFormat="1">
      <c r="A1696" s="14"/>
      <c r="B1696" s="265"/>
      <c r="C1696" s="266"/>
      <c r="D1696" s="256" t="s">
        <v>169</v>
      </c>
      <c r="E1696" s="267" t="s">
        <v>1</v>
      </c>
      <c r="F1696" s="268" t="s">
        <v>234</v>
      </c>
      <c r="G1696" s="266"/>
      <c r="H1696" s="269">
        <v>15.401</v>
      </c>
      <c r="I1696" s="270"/>
      <c r="J1696" s="266"/>
      <c r="K1696" s="266"/>
      <c r="L1696" s="271"/>
      <c r="M1696" s="272"/>
      <c r="N1696" s="273"/>
      <c r="O1696" s="273"/>
      <c r="P1696" s="273"/>
      <c r="Q1696" s="273"/>
      <c r="R1696" s="273"/>
      <c r="S1696" s="273"/>
      <c r="T1696" s="274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75" t="s">
        <v>169</v>
      </c>
      <c r="AU1696" s="275" t="s">
        <v>137</v>
      </c>
      <c r="AV1696" s="14" t="s">
        <v>137</v>
      </c>
      <c r="AW1696" s="14" t="s">
        <v>30</v>
      </c>
      <c r="AX1696" s="14" t="s">
        <v>75</v>
      </c>
      <c r="AY1696" s="275" t="s">
        <v>159</v>
      </c>
    </row>
    <row r="1697" s="13" customFormat="1">
      <c r="A1697" s="13"/>
      <c r="B1697" s="254"/>
      <c r="C1697" s="255"/>
      <c r="D1697" s="256" t="s">
        <v>169</v>
      </c>
      <c r="E1697" s="257" t="s">
        <v>1</v>
      </c>
      <c r="F1697" s="258" t="s">
        <v>205</v>
      </c>
      <c r="G1697" s="255"/>
      <c r="H1697" s="257" t="s">
        <v>1</v>
      </c>
      <c r="I1697" s="259"/>
      <c r="J1697" s="255"/>
      <c r="K1697" s="255"/>
      <c r="L1697" s="260"/>
      <c r="M1697" s="261"/>
      <c r="N1697" s="262"/>
      <c r="O1697" s="262"/>
      <c r="P1697" s="262"/>
      <c r="Q1697" s="262"/>
      <c r="R1697" s="262"/>
      <c r="S1697" s="262"/>
      <c r="T1697" s="263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T1697" s="264" t="s">
        <v>169</v>
      </c>
      <c r="AU1697" s="264" t="s">
        <v>137</v>
      </c>
      <c r="AV1697" s="13" t="s">
        <v>82</v>
      </c>
      <c r="AW1697" s="13" t="s">
        <v>30</v>
      </c>
      <c r="AX1697" s="13" t="s">
        <v>75</v>
      </c>
      <c r="AY1697" s="264" t="s">
        <v>159</v>
      </c>
    </row>
    <row r="1698" s="14" customFormat="1">
      <c r="A1698" s="14"/>
      <c r="B1698" s="265"/>
      <c r="C1698" s="266"/>
      <c r="D1698" s="256" t="s">
        <v>169</v>
      </c>
      <c r="E1698" s="267" t="s">
        <v>1</v>
      </c>
      <c r="F1698" s="268" t="s">
        <v>235</v>
      </c>
      <c r="G1698" s="266"/>
      <c r="H1698" s="269">
        <v>18.956</v>
      </c>
      <c r="I1698" s="270"/>
      <c r="J1698" s="266"/>
      <c r="K1698" s="266"/>
      <c r="L1698" s="271"/>
      <c r="M1698" s="272"/>
      <c r="N1698" s="273"/>
      <c r="O1698" s="273"/>
      <c r="P1698" s="273"/>
      <c r="Q1698" s="273"/>
      <c r="R1698" s="273"/>
      <c r="S1698" s="273"/>
      <c r="T1698" s="274"/>
      <c r="U1698" s="14"/>
      <c r="V1698" s="14"/>
      <c r="W1698" s="14"/>
      <c r="X1698" s="14"/>
      <c r="Y1698" s="14"/>
      <c r="Z1698" s="14"/>
      <c r="AA1698" s="14"/>
      <c r="AB1698" s="14"/>
      <c r="AC1698" s="14"/>
      <c r="AD1698" s="14"/>
      <c r="AE1698" s="14"/>
      <c r="AT1698" s="275" t="s">
        <v>169</v>
      </c>
      <c r="AU1698" s="275" t="s">
        <v>137</v>
      </c>
      <c r="AV1698" s="14" t="s">
        <v>137</v>
      </c>
      <c r="AW1698" s="14" t="s">
        <v>30</v>
      </c>
      <c r="AX1698" s="14" t="s">
        <v>75</v>
      </c>
      <c r="AY1698" s="275" t="s">
        <v>159</v>
      </c>
    </row>
    <row r="1699" s="13" customFormat="1">
      <c r="A1699" s="13"/>
      <c r="B1699" s="254"/>
      <c r="C1699" s="255"/>
      <c r="D1699" s="256" t="s">
        <v>169</v>
      </c>
      <c r="E1699" s="257" t="s">
        <v>1</v>
      </c>
      <c r="F1699" s="258" t="s">
        <v>207</v>
      </c>
      <c r="G1699" s="255"/>
      <c r="H1699" s="257" t="s">
        <v>1</v>
      </c>
      <c r="I1699" s="259"/>
      <c r="J1699" s="255"/>
      <c r="K1699" s="255"/>
      <c r="L1699" s="260"/>
      <c r="M1699" s="261"/>
      <c r="N1699" s="262"/>
      <c r="O1699" s="262"/>
      <c r="P1699" s="262"/>
      <c r="Q1699" s="262"/>
      <c r="R1699" s="262"/>
      <c r="S1699" s="262"/>
      <c r="T1699" s="263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64" t="s">
        <v>169</v>
      </c>
      <c r="AU1699" s="264" t="s">
        <v>137</v>
      </c>
      <c r="AV1699" s="13" t="s">
        <v>82</v>
      </c>
      <c r="AW1699" s="13" t="s">
        <v>30</v>
      </c>
      <c r="AX1699" s="13" t="s">
        <v>75</v>
      </c>
      <c r="AY1699" s="264" t="s">
        <v>159</v>
      </c>
    </row>
    <row r="1700" s="14" customFormat="1">
      <c r="A1700" s="14"/>
      <c r="B1700" s="265"/>
      <c r="C1700" s="266"/>
      <c r="D1700" s="256" t="s">
        <v>169</v>
      </c>
      <c r="E1700" s="267" t="s">
        <v>1</v>
      </c>
      <c r="F1700" s="268" t="s">
        <v>236</v>
      </c>
      <c r="G1700" s="266"/>
      <c r="H1700" s="269">
        <v>40.704000000000001</v>
      </c>
      <c r="I1700" s="270"/>
      <c r="J1700" s="266"/>
      <c r="K1700" s="266"/>
      <c r="L1700" s="271"/>
      <c r="M1700" s="272"/>
      <c r="N1700" s="273"/>
      <c r="O1700" s="273"/>
      <c r="P1700" s="273"/>
      <c r="Q1700" s="273"/>
      <c r="R1700" s="273"/>
      <c r="S1700" s="273"/>
      <c r="T1700" s="274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75" t="s">
        <v>169</v>
      </c>
      <c r="AU1700" s="275" t="s">
        <v>137</v>
      </c>
      <c r="AV1700" s="14" t="s">
        <v>137</v>
      </c>
      <c r="AW1700" s="14" t="s">
        <v>30</v>
      </c>
      <c r="AX1700" s="14" t="s">
        <v>75</v>
      </c>
      <c r="AY1700" s="275" t="s">
        <v>159</v>
      </c>
    </row>
    <row r="1701" s="13" customFormat="1">
      <c r="A1701" s="13"/>
      <c r="B1701" s="254"/>
      <c r="C1701" s="255"/>
      <c r="D1701" s="256" t="s">
        <v>169</v>
      </c>
      <c r="E1701" s="257" t="s">
        <v>1</v>
      </c>
      <c r="F1701" s="258" t="s">
        <v>237</v>
      </c>
      <c r="G1701" s="255"/>
      <c r="H1701" s="257" t="s">
        <v>1</v>
      </c>
      <c r="I1701" s="259"/>
      <c r="J1701" s="255"/>
      <c r="K1701" s="255"/>
      <c r="L1701" s="260"/>
      <c r="M1701" s="261"/>
      <c r="N1701" s="262"/>
      <c r="O1701" s="262"/>
      <c r="P1701" s="262"/>
      <c r="Q1701" s="262"/>
      <c r="R1701" s="262"/>
      <c r="S1701" s="262"/>
      <c r="T1701" s="263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64" t="s">
        <v>169</v>
      </c>
      <c r="AU1701" s="264" t="s">
        <v>137</v>
      </c>
      <c r="AV1701" s="13" t="s">
        <v>82</v>
      </c>
      <c r="AW1701" s="13" t="s">
        <v>30</v>
      </c>
      <c r="AX1701" s="13" t="s">
        <v>75</v>
      </c>
      <c r="AY1701" s="264" t="s">
        <v>159</v>
      </c>
    </row>
    <row r="1702" s="14" customFormat="1">
      <c r="A1702" s="14"/>
      <c r="B1702" s="265"/>
      <c r="C1702" s="266"/>
      <c r="D1702" s="256" t="s">
        <v>169</v>
      </c>
      <c r="E1702" s="267" t="s">
        <v>1</v>
      </c>
      <c r="F1702" s="268" t="s">
        <v>238</v>
      </c>
      <c r="G1702" s="266"/>
      <c r="H1702" s="269">
        <v>50.402999999999999</v>
      </c>
      <c r="I1702" s="270"/>
      <c r="J1702" s="266"/>
      <c r="K1702" s="266"/>
      <c r="L1702" s="271"/>
      <c r="M1702" s="272"/>
      <c r="N1702" s="273"/>
      <c r="O1702" s="273"/>
      <c r="P1702" s="273"/>
      <c r="Q1702" s="273"/>
      <c r="R1702" s="273"/>
      <c r="S1702" s="273"/>
      <c r="T1702" s="274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75" t="s">
        <v>169</v>
      </c>
      <c r="AU1702" s="275" t="s">
        <v>137</v>
      </c>
      <c r="AV1702" s="14" t="s">
        <v>137</v>
      </c>
      <c r="AW1702" s="14" t="s">
        <v>30</v>
      </c>
      <c r="AX1702" s="14" t="s">
        <v>75</v>
      </c>
      <c r="AY1702" s="275" t="s">
        <v>159</v>
      </c>
    </row>
    <row r="1703" s="13" customFormat="1">
      <c r="A1703" s="13"/>
      <c r="B1703" s="254"/>
      <c r="C1703" s="255"/>
      <c r="D1703" s="256" t="s">
        <v>169</v>
      </c>
      <c r="E1703" s="257" t="s">
        <v>1</v>
      </c>
      <c r="F1703" s="258" t="s">
        <v>201</v>
      </c>
      <c r="G1703" s="255"/>
      <c r="H1703" s="257" t="s">
        <v>1</v>
      </c>
      <c r="I1703" s="259"/>
      <c r="J1703" s="255"/>
      <c r="K1703" s="255"/>
      <c r="L1703" s="260"/>
      <c r="M1703" s="261"/>
      <c r="N1703" s="262"/>
      <c r="O1703" s="262"/>
      <c r="P1703" s="262"/>
      <c r="Q1703" s="262"/>
      <c r="R1703" s="262"/>
      <c r="S1703" s="262"/>
      <c r="T1703" s="263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64" t="s">
        <v>169</v>
      </c>
      <c r="AU1703" s="264" t="s">
        <v>137</v>
      </c>
      <c r="AV1703" s="13" t="s">
        <v>82</v>
      </c>
      <c r="AW1703" s="13" t="s">
        <v>30</v>
      </c>
      <c r="AX1703" s="13" t="s">
        <v>75</v>
      </c>
      <c r="AY1703" s="264" t="s">
        <v>159</v>
      </c>
    </row>
    <row r="1704" s="14" customFormat="1">
      <c r="A1704" s="14"/>
      <c r="B1704" s="265"/>
      <c r="C1704" s="266"/>
      <c r="D1704" s="256" t="s">
        <v>169</v>
      </c>
      <c r="E1704" s="267" t="s">
        <v>1</v>
      </c>
      <c r="F1704" s="268" t="s">
        <v>239</v>
      </c>
      <c r="G1704" s="266"/>
      <c r="H1704" s="269">
        <v>48.215000000000003</v>
      </c>
      <c r="I1704" s="270"/>
      <c r="J1704" s="266"/>
      <c r="K1704" s="266"/>
      <c r="L1704" s="271"/>
      <c r="M1704" s="272"/>
      <c r="N1704" s="273"/>
      <c r="O1704" s="273"/>
      <c r="P1704" s="273"/>
      <c r="Q1704" s="273"/>
      <c r="R1704" s="273"/>
      <c r="S1704" s="273"/>
      <c r="T1704" s="274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75" t="s">
        <v>169</v>
      </c>
      <c r="AU1704" s="275" t="s">
        <v>137</v>
      </c>
      <c r="AV1704" s="14" t="s">
        <v>137</v>
      </c>
      <c r="AW1704" s="14" t="s">
        <v>30</v>
      </c>
      <c r="AX1704" s="14" t="s">
        <v>75</v>
      </c>
      <c r="AY1704" s="275" t="s">
        <v>159</v>
      </c>
    </row>
    <row r="1705" s="13" customFormat="1">
      <c r="A1705" s="13"/>
      <c r="B1705" s="254"/>
      <c r="C1705" s="255"/>
      <c r="D1705" s="256" t="s">
        <v>169</v>
      </c>
      <c r="E1705" s="257" t="s">
        <v>1</v>
      </c>
      <c r="F1705" s="258" t="s">
        <v>240</v>
      </c>
      <c r="G1705" s="255"/>
      <c r="H1705" s="257" t="s">
        <v>1</v>
      </c>
      <c r="I1705" s="259"/>
      <c r="J1705" s="255"/>
      <c r="K1705" s="255"/>
      <c r="L1705" s="260"/>
      <c r="M1705" s="261"/>
      <c r="N1705" s="262"/>
      <c r="O1705" s="262"/>
      <c r="P1705" s="262"/>
      <c r="Q1705" s="262"/>
      <c r="R1705" s="262"/>
      <c r="S1705" s="262"/>
      <c r="T1705" s="263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64" t="s">
        <v>169</v>
      </c>
      <c r="AU1705" s="264" t="s">
        <v>137</v>
      </c>
      <c r="AV1705" s="13" t="s">
        <v>82</v>
      </c>
      <c r="AW1705" s="13" t="s">
        <v>30</v>
      </c>
      <c r="AX1705" s="13" t="s">
        <v>75</v>
      </c>
      <c r="AY1705" s="264" t="s">
        <v>159</v>
      </c>
    </row>
    <row r="1706" s="14" customFormat="1">
      <c r="A1706" s="14"/>
      <c r="B1706" s="265"/>
      <c r="C1706" s="266"/>
      <c r="D1706" s="256" t="s">
        <v>169</v>
      </c>
      <c r="E1706" s="267" t="s">
        <v>1</v>
      </c>
      <c r="F1706" s="268" t="s">
        <v>241</v>
      </c>
      <c r="G1706" s="266"/>
      <c r="H1706" s="269">
        <v>-19.907</v>
      </c>
      <c r="I1706" s="270"/>
      <c r="J1706" s="266"/>
      <c r="K1706" s="266"/>
      <c r="L1706" s="271"/>
      <c r="M1706" s="272"/>
      <c r="N1706" s="273"/>
      <c r="O1706" s="273"/>
      <c r="P1706" s="273"/>
      <c r="Q1706" s="273"/>
      <c r="R1706" s="273"/>
      <c r="S1706" s="273"/>
      <c r="T1706" s="274"/>
      <c r="U1706" s="14"/>
      <c r="V1706" s="14"/>
      <c r="W1706" s="14"/>
      <c r="X1706" s="14"/>
      <c r="Y1706" s="14"/>
      <c r="Z1706" s="14"/>
      <c r="AA1706" s="14"/>
      <c r="AB1706" s="14"/>
      <c r="AC1706" s="14"/>
      <c r="AD1706" s="14"/>
      <c r="AE1706" s="14"/>
      <c r="AT1706" s="275" t="s">
        <v>169</v>
      </c>
      <c r="AU1706" s="275" t="s">
        <v>137</v>
      </c>
      <c r="AV1706" s="14" t="s">
        <v>137</v>
      </c>
      <c r="AW1706" s="14" t="s">
        <v>30</v>
      </c>
      <c r="AX1706" s="14" t="s">
        <v>75</v>
      </c>
      <c r="AY1706" s="275" t="s">
        <v>159</v>
      </c>
    </row>
    <row r="1707" s="15" customFormat="1">
      <c r="A1707" s="15"/>
      <c r="B1707" s="276"/>
      <c r="C1707" s="277"/>
      <c r="D1707" s="256" t="s">
        <v>169</v>
      </c>
      <c r="E1707" s="278" t="s">
        <v>1</v>
      </c>
      <c r="F1707" s="279" t="s">
        <v>187</v>
      </c>
      <c r="G1707" s="277"/>
      <c r="H1707" s="280">
        <v>250.93000000000001</v>
      </c>
      <c r="I1707" s="281"/>
      <c r="J1707" s="277"/>
      <c r="K1707" s="277"/>
      <c r="L1707" s="282"/>
      <c r="M1707" s="283"/>
      <c r="N1707" s="284"/>
      <c r="O1707" s="284"/>
      <c r="P1707" s="284"/>
      <c r="Q1707" s="284"/>
      <c r="R1707" s="284"/>
      <c r="S1707" s="284"/>
      <c r="T1707" s="285"/>
      <c r="U1707" s="15"/>
      <c r="V1707" s="15"/>
      <c r="W1707" s="15"/>
      <c r="X1707" s="15"/>
      <c r="Y1707" s="15"/>
      <c r="Z1707" s="15"/>
      <c r="AA1707" s="15"/>
      <c r="AB1707" s="15"/>
      <c r="AC1707" s="15"/>
      <c r="AD1707" s="15"/>
      <c r="AE1707" s="15"/>
      <c r="AT1707" s="286" t="s">
        <v>169</v>
      </c>
      <c r="AU1707" s="286" t="s">
        <v>137</v>
      </c>
      <c r="AV1707" s="15" t="s">
        <v>167</v>
      </c>
      <c r="AW1707" s="15" t="s">
        <v>30</v>
      </c>
      <c r="AX1707" s="15" t="s">
        <v>82</v>
      </c>
      <c r="AY1707" s="286" t="s">
        <v>159</v>
      </c>
    </row>
    <row r="1708" s="2" customFormat="1" ht="21.75" customHeight="1">
      <c r="A1708" s="40"/>
      <c r="B1708" s="41"/>
      <c r="C1708" s="241" t="s">
        <v>1734</v>
      </c>
      <c r="D1708" s="241" t="s">
        <v>163</v>
      </c>
      <c r="E1708" s="242" t="s">
        <v>1735</v>
      </c>
      <c r="F1708" s="243" t="s">
        <v>1736</v>
      </c>
      <c r="G1708" s="244" t="s">
        <v>166</v>
      </c>
      <c r="H1708" s="245">
        <v>38.959000000000003</v>
      </c>
      <c r="I1708" s="246"/>
      <c r="J1708" s="247">
        <f>ROUND(I1708*H1708,2)</f>
        <v>0</v>
      </c>
      <c r="K1708" s="248"/>
      <c r="L1708" s="43"/>
      <c r="M1708" s="249" t="s">
        <v>1</v>
      </c>
      <c r="N1708" s="250" t="s">
        <v>41</v>
      </c>
      <c r="O1708" s="93"/>
      <c r="P1708" s="251">
        <f>O1708*H1708</f>
        <v>0</v>
      </c>
      <c r="Q1708" s="251">
        <v>0</v>
      </c>
      <c r="R1708" s="251">
        <f>Q1708*H1708</f>
        <v>0</v>
      </c>
      <c r="S1708" s="251">
        <v>0</v>
      </c>
      <c r="T1708" s="252">
        <f>S1708*H1708</f>
        <v>0</v>
      </c>
      <c r="U1708" s="40"/>
      <c r="V1708" s="40"/>
      <c r="W1708" s="40"/>
      <c r="X1708" s="40"/>
      <c r="Y1708" s="40"/>
      <c r="Z1708" s="40"/>
      <c r="AA1708" s="40"/>
      <c r="AB1708" s="40"/>
      <c r="AC1708" s="40"/>
      <c r="AD1708" s="40"/>
      <c r="AE1708" s="40"/>
      <c r="AR1708" s="253" t="s">
        <v>324</v>
      </c>
      <c r="AT1708" s="253" t="s">
        <v>163</v>
      </c>
      <c r="AU1708" s="253" t="s">
        <v>137</v>
      </c>
      <c r="AY1708" s="17" t="s">
        <v>159</v>
      </c>
      <c r="BE1708" s="141">
        <f>IF(N1708="základní",J1708,0)</f>
        <v>0</v>
      </c>
      <c r="BF1708" s="141">
        <f>IF(N1708="snížená",J1708,0)</f>
        <v>0</v>
      </c>
      <c r="BG1708" s="141">
        <f>IF(N1708="zákl. přenesená",J1708,0)</f>
        <v>0</v>
      </c>
      <c r="BH1708" s="141">
        <f>IF(N1708="sníž. přenesená",J1708,0)</f>
        <v>0</v>
      </c>
      <c r="BI1708" s="141">
        <f>IF(N1708="nulová",J1708,0)</f>
        <v>0</v>
      </c>
      <c r="BJ1708" s="17" t="s">
        <v>137</v>
      </c>
      <c r="BK1708" s="141">
        <f>ROUND(I1708*H1708,2)</f>
        <v>0</v>
      </c>
      <c r="BL1708" s="17" t="s">
        <v>324</v>
      </c>
      <c r="BM1708" s="253" t="s">
        <v>1737</v>
      </c>
    </row>
    <row r="1709" s="13" customFormat="1">
      <c r="A1709" s="13"/>
      <c r="B1709" s="254"/>
      <c r="C1709" s="255"/>
      <c r="D1709" s="256" t="s">
        <v>169</v>
      </c>
      <c r="E1709" s="257" t="s">
        <v>1</v>
      </c>
      <c r="F1709" s="258" t="s">
        <v>1695</v>
      </c>
      <c r="G1709" s="255"/>
      <c r="H1709" s="257" t="s">
        <v>1</v>
      </c>
      <c r="I1709" s="259"/>
      <c r="J1709" s="255"/>
      <c r="K1709" s="255"/>
      <c r="L1709" s="260"/>
      <c r="M1709" s="261"/>
      <c r="N1709" s="262"/>
      <c r="O1709" s="262"/>
      <c r="P1709" s="262"/>
      <c r="Q1709" s="262"/>
      <c r="R1709" s="262"/>
      <c r="S1709" s="262"/>
      <c r="T1709" s="263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64" t="s">
        <v>169</v>
      </c>
      <c r="AU1709" s="264" t="s">
        <v>137</v>
      </c>
      <c r="AV1709" s="13" t="s">
        <v>82</v>
      </c>
      <c r="AW1709" s="13" t="s">
        <v>30</v>
      </c>
      <c r="AX1709" s="13" t="s">
        <v>75</v>
      </c>
      <c r="AY1709" s="264" t="s">
        <v>159</v>
      </c>
    </row>
    <row r="1710" s="13" customFormat="1">
      <c r="A1710" s="13"/>
      <c r="B1710" s="254"/>
      <c r="C1710" s="255"/>
      <c r="D1710" s="256" t="s">
        <v>169</v>
      </c>
      <c r="E1710" s="257" t="s">
        <v>1</v>
      </c>
      <c r="F1710" s="258" t="s">
        <v>203</v>
      </c>
      <c r="G1710" s="255"/>
      <c r="H1710" s="257" t="s">
        <v>1</v>
      </c>
      <c r="I1710" s="259"/>
      <c r="J1710" s="255"/>
      <c r="K1710" s="255"/>
      <c r="L1710" s="260"/>
      <c r="M1710" s="261"/>
      <c r="N1710" s="262"/>
      <c r="O1710" s="262"/>
      <c r="P1710" s="262"/>
      <c r="Q1710" s="262"/>
      <c r="R1710" s="262"/>
      <c r="S1710" s="262"/>
      <c r="T1710" s="263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T1710" s="264" t="s">
        <v>169</v>
      </c>
      <c r="AU1710" s="264" t="s">
        <v>137</v>
      </c>
      <c r="AV1710" s="13" t="s">
        <v>82</v>
      </c>
      <c r="AW1710" s="13" t="s">
        <v>30</v>
      </c>
      <c r="AX1710" s="13" t="s">
        <v>75</v>
      </c>
      <c r="AY1710" s="264" t="s">
        <v>159</v>
      </c>
    </row>
    <row r="1711" s="14" customFormat="1">
      <c r="A1711" s="14"/>
      <c r="B1711" s="265"/>
      <c r="C1711" s="266"/>
      <c r="D1711" s="256" t="s">
        <v>169</v>
      </c>
      <c r="E1711" s="267" t="s">
        <v>1</v>
      </c>
      <c r="F1711" s="268" t="s">
        <v>204</v>
      </c>
      <c r="G1711" s="266"/>
      <c r="H1711" s="269">
        <v>1.6770000000000001</v>
      </c>
      <c r="I1711" s="270"/>
      <c r="J1711" s="266"/>
      <c r="K1711" s="266"/>
      <c r="L1711" s="271"/>
      <c r="M1711" s="272"/>
      <c r="N1711" s="273"/>
      <c r="O1711" s="273"/>
      <c r="P1711" s="273"/>
      <c r="Q1711" s="273"/>
      <c r="R1711" s="273"/>
      <c r="S1711" s="273"/>
      <c r="T1711" s="274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75" t="s">
        <v>169</v>
      </c>
      <c r="AU1711" s="275" t="s">
        <v>137</v>
      </c>
      <c r="AV1711" s="14" t="s">
        <v>137</v>
      </c>
      <c r="AW1711" s="14" t="s">
        <v>30</v>
      </c>
      <c r="AX1711" s="14" t="s">
        <v>75</v>
      </c>
      <c r="AY1711" s="275" t="s">
        <v>159</v>
      </c>
    </row>
    <row r="1712" s="13" customFormat="1">
      <c r="A1712" s="13"/>
      <c r="B1712" s="254"/>
      <c r="C1712" s="255"/>
      <c r="D1712" s="256" t="s">
        <v>169</v>
      </c>
      <c r="E1712" s="257" t="s">
        <v>1</v>
      </c>
      <c r="F1712" s="258" t="s">
        <v>205</v>
      </c>
      <c r="G1712" s="255"/>
      <c r="H1712" s="257" t="s">
        <v>1</v>
      </c>
      <c r="I1712" s="259"/>
      <c r="J1712" s="255"/>
      <c r="K1712" s="255"/>
      <c r="L1712" s="260"/>
      <c r="M1712" s="261"/>
      <c r="N1712" s="262"/>
      <c r="O1712" s="262"/>
      <c r="P1712" s="262"/>
      <c r="Q1712" s="262"/>
      <c r="R1712" s="262"/>
      <c r="S1712" s="262"/>
      <c r="T1712" s="263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64" t="s">
        <v>169</v>
      </c>
      <c r="AU1712" s="264" t="s">
        <v>137</v>
      </c>
      <c r="AV1712" s="13" t="s">
        <v>82</v>
      </c>
      <c r="AW1712" s="13" t="s">
        <v>30</v>
      </c>
      <c r="AX1712" s="13" t="s">
        <v>75</v>
      </c>
      <c r="AY1712" s="264" t="s">
        <v>159</v>
      </c>
    </row>
    <row r="1713" s="14" customFormat="1">
      <c r="A1713" s="14"/>
      <c r="B1713" s="265"/>
      <c r="C1713" s="266"/>
      <c r="D1713" s="256" t="s">
        <v>169</v>
      </c>
      <c r="E1713" s="267" t="s">
        <v>1</v>
      </c>
      <c r="F1713" s="268" t="s">
        <v>206</v>
      </c>
      <c r="G1713" s="266"/>
      <c r="H1713" s="269">
        <v>2.9249999999999998</v>
      </c>
      <c r="I1713" s="270"/>
      <c r="J1713" s="266"/>
      <c r="K1713" s="266"/>
      <c r="L1713" s="271"/>
      <c r="M1713" s="272"/>
      <c r="N1713" s="273"/>
      <c r="O1713" s="273"/>
      <c r="P1713" s="273"/>
      <c r="Q1713" s="273"/>
      <c r="R1713" s="273"/>
      <c r="S1713" s="273"/>
      <c r="T1713" s="274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75" t="s">
        <v>169</v>
      </c>
      <c r="AU1713" s="275" t="s">
        <v>137</v>
      </c>
      <c r="AV1713" s="14" t="s">
        <v>137</v>
      </c>
      <c r="AW1713" s="14" t="s">
        <v>30</v>
      </c>
      <c r="AX1713" s="14" t="s">
        <v>75</v>
      </c>
      <c r="AY1713" s="275" t="s">
        <v>159</v>
      </c>
    </row>
    <row r="1714" s="13" customFormat="1">
      <c r="A1714" s="13"/>
      <c r="B1714" s="254"/>
      <c r="C1714" s="255"/>
      <c r="D1714" s="256" t="s">
        <v>169</v>
      </c>
      <c r="E1714" s="257" t="s">
        <v>1</v>
      </c>
      <c r="F1714" s="258" t="s">
        <v>1696</v>
      </c>
      <c r="G1714" s="255"/>
      <c r="H1714" s="257" t="s">
        <v>1</v>
      </c>
      <c r="I1714" s="259"/>
      <c r="J1714" s="255"/>
      <c r="K1714" s="255"/>
      <c r="L1714" s="260"/>
      <c r="M1714" s="261"/>
      <c r="N1714" s="262"/>
      <c r="O1714" s="262"/>
      <c r="P1714" s="262"/>
      <c r="Q1714" s="262"/>
      <c r="R1714" s="262"/>
      <c r="S1714" s="262"/>
      <c r="T1714" s="263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T1714" s="264" t="s">
        <v>169</v>
      </c>
      <c r="AU1714" s="264" t="s">
        <v>137</v>
      </c>
      <c r="AV1714" s="13" t="s">
        <v>82</v>
      </c>
      <c r="AW1714" s="13" t="s">
        <v>30</v>
      </c>
      <c r="AX1714" s="13" t="s">
        <v>75</v>
      </c>
      <c r="AY1714" s="264" t="s">
        <v>159</v>
      </c>
    </row>
    <row r="1715" s="13" customFormat="1">
      <c r="A1715" s="13"/>
      <c r="B1715" s="254"/>
      <c r="C1715" s="255"/>
      <c r="D1715" s="256" t="s">
        <v>169</v>
      </c>
      <c r="E1715" s="257" t="s">
        <v>1</v>
      </c>
      <c r="F1715" s="258" t="s">
        <v>203</v>
      </c>
      <c r="G1715" s="255"/>
      <c r="H1715" s="257" t="s">
        <v>1</v>
      </c>
      <c r="I1715" s="259"/>
      <c r="J1715" s="255"/>
      <c r="K1715" s="255"/>
      <c r="L1715" s="260"/>
      <c r="M1715" s="261"/>
      <c r="N1715" s="262"/>
      <c r="O1715" s="262"/>
      <c r="P1715" s="262"/>
      <c r="Q1715" s="262"/>
      <c r="R1715" s="262"/>
      <c r="S1715" s="262"/>
      <c r="T1715" s="263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T1715" s="264" t="s">
        <v>169</v>
      </c>
      <c r="AU1715" s="264" t="s">
        <v>137</v>
      </c>
      <c r="AV1715" s="13" t="s">
        <v>82</v>
      </c>
      <c r="AW1715" s="13" t="s">
        <v>30</v>
      </c>
      <c r="AX1715" s="13" t="s">
        <v>75</v>
      </c>
      <c r="AY1715" s="264" t="s">
        <v>159</v>
      </c>
    </row>
    <row r="1716" s="14" customFormat="1">
      <c r="A1716" s="14"/>
      <c r="B1716" s="265"/>
      <c r="C1716" s="266"/>
      <c r="D1716" s="256" t="s">
        <v>169</v>
      </c>
      <c r="E1716" s="267" t="s">
        <v>1</v>
      </c>
      <c r="F1716" s="268" t="s">
        <v>234</v>
      </c>
      <c r="G1716" s="266"/>
      <c r="H1716" s="269">
        <v>15.401</v>
      </c>
      <c r="I1716" s="270"/>
      <c r="J1716" s="266"/>
      <c r="K1716" s="266"/>
      <c r="L1716" s="271"/>
      <c r="M1716" s="272"/>
      <c r="N1716" s="273"/>
      <c r="O1716" s="273"/>
      <c r="P1716" s="273"/>
      <c r="Q1716" s="273"/>
      <c r="R1716" s="273"/>
      <c r="S1716" s="273"/>
      <c r="T1716" s="274"/>
      <c r="U1716" s="14"/>
      <c r="V1716" s="14"/>
      <c r="W1716" s="14"/>
      <c r="X1716" s="14"/>
      <c r="Y1716" s="14"/>
      <c r="Z1716" s="14"/>
      <c r="AA1716" s="14"/>
      <c r="AB1716" s="14"/>
      <c r="AC1716" s="14"/>
      <c r="AD1716" s="14"/>
      <c r="AE1716" s="14"/>
      <c r="AT1716" s="275" t="s">
        <v>169</v>
      </c>
      <c r="AU1716" s="275" t="s">
        <v>137</v>
      </c>
      <c r="AV1716" s="14" t="s">
        <v>137</v>
      </c>
      <c r="AW1716" s="14" t="s">
        <v>30</v>
      </c>
      <c r="AX1716" s="14" t="s">
        <v>75</v>
      </c>
      <c r="AY1716" s="275" t="s">
        <v>159</v>
      </c>
    </row>
    <row r="1717" s="13" customFormat="1">
      <c r="A1717" s="13"/>
      <c r="B1717" s="254"/>
      <c r="C1717" s="255"/>
      <c r="D1717" s="256" t="s">
        <v>169</v>
      </c>
      <c r="E1717" s="257" t="s">
        <v>1</v>
      </c>
      <c r="F1717" s="258" t="s">
        <v>205</v>
      </c>
      <c r="G1717" s="255"/>
      <c r="H1717" s="257" t="s">
        <v>1</v>
      </c>
      <c r="I1717" s="259"/>
      <c r="J1717" s="255"/>
      <c r="K1717" s="255"/>
      <c r="L1717" s="260"/>
      <c r="M1717" s="261"/>
      <c r="N1717" s="262"/>
      <c r="O1717" s="262"/>
      <c r="P1717" s="262"/>
      <c r="Q1717" s="262"/>
      <c r="R1717" s="262"/>
      <c r="S1717" s="262"/>
      <c r="T1717" s="263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T1717" s="264" t="s">
        <v>169</v>
      </c>
      <c r="AU1717" s="264" t="s">
        <v>137</v>
      </c>
      <c r="AV1717" s="13" t="s">
        <v>82</v>
      </c>
      <c r="AW1717" s="13" t="s">
        <v>30</v>
      </c>
      <c r="AX1717" s="13" t="s">
        <v>75</v>
      </c>
      <c r="AY1717" s="264" t="s">
        <v>159</v>
      </c>
    </row>
    <row r="1718" s="14" customFormat="1">
      <c r="A1718" s="14"/>
      <c r="B1718" s="265"/>
      <c r="C1718" s="266"/>
      <c r="D1718" s="256" t="s">
        <v>169</v>
      </c>
      <c r="E1718" s="267" t="s">
        <v>1</v>
      </c>
      <c r="F1718" s="268" t="s">
        <v>235</v>
      </c>
      <c r="G1718" s="266"/>
      <c r="H1718" s="269">
        <v>18.956</v>
      </c>
      <c r="I1718" s="270"/>
      <c r="J1718" s="266"/>
      <c r="K1718" s="266"/>
      <c r="L1718" s="271"/>
      <c r="M1718" s="272"/>
      <c r="N1718" s="273"/>
      <c r="O1718" s="273"/>
      <c r="P1718" s="273"/>
      <c r="Q1718" s="273"/>
      <c r="R1718" s="273"/>
      <c r="S1718" s="273"/>
      <c r="T1718" s="274"/>
      <c r="U1718" s="14"/>
      <c r="V1718" s="14"/>
      <c r="W1718" s="14"/>
      <c r="X1718" s="14"/>
      <c r="Y1718" s="14"/>
      <c r="Z1718" s="14"/>
      <c r="AA1718" s="14"/>
      <c r="AB1718" s="14"/>
      <c r="AC1718" s="14"/>
      <c r="AD1718" s="14"/>
      <c r="AE1718" s="14"/>
      <c r="AT1718" s="275" t="s">
        <v>169</v>
      </c>
      <c r="AU1718" s="275" t="s">
        <v>137</v>
      </c>
      <c r="AV1718" s="14" t="s">
        <v>137</v>
      </c>
      <c r="AW1718" s="14" t="s">
        <v>30</v>
      </c>
      <c r="AX1718" s="14" t="s">
        <v>75</v>
      </c>
      <c r="AY1718" s="275" t="s">
        <v>159</v>
      </c>
    </row>
    <row r="1719" s="15" customFormat="1">
      <c r="A1719" s="15"/>
      <c r="B1719" s="276"/>
      <c r="C1719" s="277"/>
      <c r="D1719" s="256" t="s">
        <v>169</v>
      </c>
      <c r="E1719" s="278" t="s">
        <v>1</v>
      </c>
      <c r="F1719" s="279" t="s">
        <v>187</v>
      </c>
      <c r="G1719" s="277"/>
      <c r="H1719" s="280">
        <v>38.959000000000003</v>
      </c>
      <c r="I1719" s="281"/>
      <c r="J1719" s="277"/>
      <c r="K1719" s="277"/>
      <c r="L1719" s="282"/>
      <c r="M1719" s="283"/>
      <c r="N1719" s="284"/>
      <c r="O1719" s="284"/>
      <c r="P1719" s="284"/>
      <c r="Q1719" s="284"/>
      <c r="R1719" s="284"/>
      <c r="S1719" s="284"/>
      <c r="T1719" s="285"/>
      <c r="U1719" s="15"/>
      <c r="V1719" s="15"/>
      <c r="W1719" s="15"/>
      <c r="X1719" s="15"/>
      <c r="Y1719" s="15"/>
      <c r="Z1719" s="15"/>
      <c r="AA1719" s="15"/>
      <c r="AB1719" s="15"/>
      <c r="AC1719" s="15"/>
      <c r="AD1719" s="15"/>
      <c r="AE1719" s="15"/>
      <c r="AT1719" s="286" t="s">
        <v>169</v>
      </c>
      <c r="AU1719" s="286" t="s">
        <v>137</v>
      </c>
      <c r="AV1719" s="15" t="s">
        <v>167</v>
      </c>
      <c r="AW1719" s="15" t="s">
        <v>30</v>
      </c>
      <c r="AX1719" s="15" t="s">
        <v>82</v>
      </c>
      <c r="AY1719" s="286" t="s">
        <v>159</v>
      </c>
    </row>
    <row r="1720" s="12" customFormat="1" ht="22.8" customHeight="1">
      <c r="A1720" s="12"/>
      <c r="B1720" s="225"/>
      <c r="C1720" s="226"/>
      <c r="D1720" s="227" t="s">
        <v>74</v>
      </c>
      <c r="E1720" s="239" t="s">
        <v>1738</v>
      </c>
      <c r="F1720" s="239" t="s">
        <v>1739</v>
      </c>
      <c r="G1720" s="226"/>
      <c r="H1720" s="226"/>
      <c r="I1720" s="229"/>
      <c r="J1720" s="240">
        <f>BK1720</f>
        <v>0</v>
      </c>
      <c r="K1720" s="226"/>
      <c r="L1720" s="231"/>
      <c r="M1720" s="232"/>
      <c r="N1720" s="233"/>
      <c r="O1720" s="233"/>
      <c r="P1720" s="234">
        <f>SUM(P1721:P1727)</f>
        <v>0</v>
      </c>
      <c r="Q1720" s="233"/>
      <c r="R1720" s="234">
        <f>SUM(R1721:R1727)</f>
        <v>0.0048599999999999997</v>
      </c>
      <c r="S1720" s="233"/>
      <c r="T1720" s="235">
        <f>SUM(T1721:T1727)</f>
        <v>0</v>
      </c>
      <c r="U1720" s="12"/>
      <c r="V1720" s="12"/>
      <c r="W1720" s="12"/>
      <c r="X1720" s="12"/>
      <c r="Y1720" s="12"/>
      <c r="Z1720" s="12"/>
      <c r="AA1720" s="12"/>
      <c r="AB1720" s="12"/>
      <c r="AC1720" s="12"/>
      <c r="AD1720" s="12"/>
      <c r="AE1720" s="12"/>
      <c r="AR1720" s="236" t="s">
        <v>137</v>
      </c>
      <c r="AT1720" s="237" t="s">
        <v>74</v>
      </c>
      <c r="AU1720" s="237" t="s">
        <v>82</v>
      </c>
      <c r="AY1720" s="236" t="s">
        <v>159</v>
      </c>
      <c r="BK1720" s="238">
        <f>SUM(BK1721:BK1727)</f>
        <v>0</v>
      </c>
    </row>
    <row r="1721" s="2" customFormat="1" ht="21.75" customHeight="1">
      <c r="A1721" s="40"/>
      <c r="B1721" s="41"/>
      <c r="C1721" s="241" t="s">
        <v>1740</v>
      </c>
      <c r="D1721" s="241" t="s">
        <v>163</v>
      </c>
      <c r="E1721" s="242" t="s">
        <v>1741</v>
      </c>
      <c r="F1721" s="243" t="s">
        <v>1742</v>
      </c>
      <c r="G1721" s="244" t="s">
        <v>166</v>
      </c>
      <c r="H1721" s="245">
        <v>2.988</v>
      </c>
      <c r="I1721" s="246"/>
      <c r="J1721" s="247">
        <f>ROUND(I1721*H1721,2)</f>
        <v>0</v>
      </c>
      <c r="K1721" s="248"/>
      <c r="L1721" s="43"/>
      <c r="M1721" s="249" t="s">
        <v>1</v>
      </c>
      <c r="N1721" s="250" t="s">
        <v>41</v>
      </c>
      <c r="O1721" s="93"/>
      <c r="P1721" s="251">
        <f>O1721*H1721</f>
        <v>0</v>
      </c>
      <c r="Q1721" s="251">
        <v>0</v>
      </c>
      <c r="R1721" s="251">
        <f>Q1721*H1721</f>
        <v>0</v>
      </c>
      <c r="S1721" s="251">
        <v>0</v>
      </c>
      <c r="T1721" s="252">
        <f>S1721*H1721</f>
        <v>0</v>
      </c>
      <c r="U1721" s="40"/>
      <c r="V1721" s="40"/>
      <c r="W1721" s="40"/>
      <c r="X1721" s="40"/>
      <c r="Y1721" s="40"/>
      <c r="Z1721" s="40"/>
      <c r="AA1721" s="40"/>
      <c r="AB1721" s="40"/>
      <c r="AC1721" s="40"/>
      <c r="AD1721" s="40"/>
      <c r="AE1721" s="40"/>
      <c r="AR1721" s="253" t="s">
        <v>324</v>
      </c>
      <c r="AT1721" s="253" t="s">
        <v>163</v>
      </c>
      <c r="AU1721" s="253" t="s">
        <v>137</v>
      </c>
      <c r="AY1721" s="17" t="s">
        <v>159</v>
      </c>
      <c r="BE1721" s="141">
        <f>IF(N1721="základní",J1721,0)</f>
        <v>0</v>
      </c>
      <c r="BF1721" s="141">
        <f>IF(N1721="snížená",J1721,0)</f>
        <v>0</v>
      </c>
      <c r="BG1721" s="141">
        <f>IF(N1721="zákl. přenesená",J1721,0)</f>
        <v>0</v>
      </c>
      <c r="BH1721" s="141">
        <f>IF(N1721="sníž. přenesená",J1721,0)</f>
        <v>0</v>
      </c>
      <c r="BI1721" s="141">
        <f>IF(N1721="nulová",J1721,0)</f>
        <v>0</v>
      </c>
      <c r="BJ1721" s="17" t="s">
        <v>137</v>
      </c>
      <c r="BK1721" s="141">
        <f>ROUND(I1721*H1721,2)</f>
        <v>0</v>
      </c>
      <c r="BL1721" s="17" t="s">
        <v>324</v>
      </c>
      <c r="BM1721" s="253" t="s">
        <v>1743</v>
      </c>
    </row>
    <row r="1722" s="13" customFormat="1">
      <c r="A1722" s="13"/>
      <c r="B1722" s="254"/>
      <c r="C1722" s="255"/>
      <c r="D1722" s="256" t="s">
        <v>169</v>
      </c>
      <c r="E1722" s="257" t="s">
        <v>1</v>
      </c>
      <c r="F1722" s="258" t="s">
        <v>1744</v>
      </c>
      <c r="G1722" s="255"/>
      <c r="H1722" s="257" t="s">
        <v>1</v>
      </c>
      <c r="I1722" s="259"/>
      <c r="J1722" s="255"/>
      <c r="K1722" s="255"/>
      <c r="L1722" s="260"/>
      <c r="M1722" s="261"/>
      <c r="N1722" s="262"/>
      <c r="O1722" s="262"/>
      <c r="P1722" s="262"/>
      <c r="Q1722" s="262"/>
      <c r="R1722" s="262"/>
      <c r="S1722" s="262"/>
      <c r="T1722" s="263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64" t="s">
        <v>169</v>
      </c>
      <c r="AU1722" s="264" t="s">
        <v>137</v>
      </c>
      <c r="AV1722" s="13" t="s">
        <v>82</v>
      </c>
      <c r="AW1722" s="13" t="s">
        <v>30</v>
      </c>
      <c r="AX1722" s="13" t="s">
        <v>75</v>
      </c>
      <c r="AY1722" s="264" t="s">
        <v>159</v>
      </c>
    </row>
    <row r="1723" s="14" customFormat="1">
      <c r="A1723" s="14"/>
      <c r="B1723" s="265"/>
      <c r="C1723" s="266"/>
      <c r="D1723" s="256" t="s">
        <v>169</v>
      </c>
      <c r="E1723" s="267" t="s">
        <v>1</v>
      </c>
      <c r="F1723" s="268" t="s">
        <v>1745</v>
      </c>
      <c r="G1723" s="266"/>
      <c r="H1723" s="269">
        <v>2.988</v>
      </c>
      <c r="I1723" s="270"/>
      <c r="J1723" s="266"/>
      <c r="K1723" s="266"/>
      <c r="L1723" s="271"/>
      <c r="M1723" s="272"/>
      <c r="N1723" s="273"/>
      <c r="O1723" s="273"/>
      <c r="P1723" s="273"/>
      <c r="Q1723" s="273"/>
      <c r="R1723" s="273"/>
      <c r="S1723" s="273"/>
      <c r="T1723" s="274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75" t="s">
        <v>169</v>
      </c>
      <c r="AU1723" s="275" t="s">
        <v>137</v>
      </c>
      <c r="AV1723" s="14" t="s">
        <v>137</v>
      </c>
      <c r="AW1723" s="14" t="s">
        <v>30</v>
      </c>
      <c r="AX1723" s="14" t="s">
        <v>82</v>
      </c>
      <c r="AY1723" s="275" t="s">
        <v>159</v>
      </c>
    </row>
    <row r="1724" s="2" customFormat="1" ht="21.75" customHeight="1">
      <c r="A1724" s="40"/>
      <c r="B1724" s="41"/>
      <c r="C1724" s="287" t="s">
        <v>1746</v>
      </c>
      <c r="D1724" s="287" t="s">
        <v>291</v>
      </c>
      <c r="E1724" s="288" t="s">
        <v>1747</v>
      </c>
      <c r="F1724" s="289" t="s">
        <v>1748</v>
      </c>
      <c r="G1724" s="290" t="s">
        <v>267</v>
      </c>
      <c r="H1724" s="291">
        <v>3</v>
      </c>
      <c r="I1724" s="292"/>
      <c r="J1724" s="293">
        <f>ROUND(I1724*H1724,2)</f>
        <v>0</v>
      </c>
      <c r="K1724" s="294"/>
      <c r="L1724" s="295"/>
      <c r="M1724" s="296" t="s">
        <v>1</v>
      </c>
      <c r="N1724" s="297" t="s">
        <v>41</v>
      </c>
      <c r="O1724" s="93"/>
      <c r="P1724" s="251">
        <f>O1724*H1724</f>
        <v>0</v>
      </c>
      <c r="Q1724" s="251">
        <v>0.0016199999999999999</v>
      </c>
      <c r="R1724" s="251">
        <f>Q1724*H1724</f>
        <v>0.0048599999999999997</v>
      </c>
      <c r="S1724" s="251">
        <v>0</v>
      </c>
      <c r="T1724" s="252">
        <f>S1724*H1724</f>
        <v>0</v>
      </c>
      <c r="U1724" s="40"/>
      <c r="V1724" s="40"/>
      <c r="W1724" s="40"/>
      <c r="X1724" s="40"/>
      <c r="Y1724" s="40"/>
      <c r="Z1724" s="40"/>
      <c r="AA1724" s="40"/>
      <c r="AB1724" s="40"/>
      <c r="AC1724" s="40"/>
      <c r="AD1724" s="40"/>
      <c r="AE1724" s="40"/>
      <c r="AR1724" s="253" t="s">
        <v>620</v>
      </c>
      <c r="AT1724" s="253" t="s">
        <v>291</v>
      </c>
      <c r="AU1724" s="253" t="s">
        <v>137</v>
      </c>
      <c r="AY1724" s="17" t="s">
        <v>159</v>
      </c>
      <c r="BE1724" s="141">
        <f>IF(N1724="základní",J1724,0)</f>
        <v>0</v>
      </c>
      <c r="BF1724" s="141">
        <f>IF(N1724="snížená",J1724,0)</f>
        <v>0</v>
      </c>
      <c r="BG1724" s="141">
        <f>IF(N1724="zákl. přenesená",J1724,0)</f>
        <v>0</v>
      </c>
      <c r="BH1724" s="141">
        <f>IF(N1724="sníž. přenesená",J1724,0)</f>
        <v>0</v>
      </c>
      <c r="BI1724" s="141">
        <f>IF(N1724="nulová",J1724,0)</f>
        <v>0</v>
      </c>
      <c r="BJ1724" s="17" t="s">
        <v>137</v>
      </c>
      <c r="BK1724" s="141">
        <f>ROUND(I1724*H1724,2)</f>
        <v>0</v>
      </c>
      <c r="BL1724" s="17" t="s">
        <v>324</v>
      </c>
      <c r="BM1724" s="253" t="s">
        <v>1749</v>
      </c>
    </row>
    <row r="1725" s="2" customFormat="1" ht="21.75" customHeight="1">
      <c r="A1725" s="40"/>
      <c r="B1725" s="41"/>
      <c r="C1725" s="241" t="s">
        <v>1750</v>
      </c>
      <c r="D1725" s="241" t="s">
        <v>163</v>
      </c>
      <c r="E1725" s="242" t="s">
        <v>1751</v>
      </c>
      <c r="F1725" s="243" t="s">
        <v>1752</v>
      </c>
      <c r="G1725" s="244" t="s">
        <v>396</v>
      </c>
      <c r="H1725" s="245">
        <v>0.0050000000000000001</v>
      </c>
      <c r="I1725" s="246"/>
      <c r="J1725" s="247">
        <f>ROUND(I1725*H1725,2)</f>
        <v>0</v>
      </c>
      <c r="K1725" s="248"/>
      <c r="L1725" s="43"/>
      <c r="M1725" s="249" t="s">
        <v>1</v>
      </c>
      <c r="N1725" s="250" t="s">
        <v>41</v>
      </c>
      <c r="O1725" s="93"/>
      <c r="P1725" s="251">
        <f>O1725*H1725</f>
        <v>0</v>
      </c>
      <c r="Q1725" s="251">
        <v>0</v>
      </c>
      <c r="R1725" s="251">
        <f>Q1725*H1725</f>
        <v>0</v>
      </c>
      <c r="S1725" s="251">
        <v>0</v>
      </c>
      <c r="T1725" s="252">
        <f>S1725*H1725</f>
        <v>0</v>
      </c>
      <c r="U1725" s="40"/>
      <c r="V1725" s="40"/>
      <c r="W1725" s="40"/>
      <c r="X1725" s="40"/>
      <c r="Y1725" s="40"/>
      <c r="Z1725" s="40"/>
      <c r="AA1725" s="40"/>
      <c r="AB1725" s="40"/>
      <c r="AC1725" s="40"/>
      <c r="AD1725" s="40"/>
      <c r="AE1725" s="40"/>
      <c r="AR1725" s="253" t="s">
        <v>324</v>
      </c>
      <c r="AT1725" s="253" t="s">
        <v>163</v>
      </c>
      <c r="AU1725" s="253" t="s">
        <v>137</v>
      </c>
      <c r="AY1725" s="17" t="s">
        <v>159</v>
      </c>
      <c r="BE1725" s="141">
        <f>IF(N1725="základní",J1725,0)</f>
        <v>0</v>
      </c>
      <c r="BF1725" s="141">
        <f>IF(N1725="snížená",J1725,0)</f>
        <v>0</v>
      </c>
      <c r="BG1725" s="141">
        <f>IF(N1725="zákl. přenesená",J1725,0)</f>
        <v>0</v>
      </c>
      <c r="BH1725" s="141">
        <f>IF(N1725="sníž. přenesená",J1725,0)</f>
        <v>0</v>
      </c>
      <c r="BI1725" s="141">
        <f>IF(N1725="nulová",J1725,0)</f>
        <v>0</v>
      </c>
      <c r="BJ1725" s="17" t="s">
        <v>137</v>
      </c>
      <c r="BK1725" s="141">
        <f>ROUND(I1725*H1725,2)</f>
        <v>0</v>
      </c>
      <c r="BL1725" s="17" t="s">
        <v>324</v>
      </c>
      <c r="BM1725" s="253" t="s">
        <v>1753</v>
      </c>
    </row>
    <row r="1726" s="2" customFormat="1" ht="21.75" customHeight="1">
      <c r="A1726" s="40"/>
      <c r="B1726" s="41"/>
      <c r="C1726" s="241" t="s">
        <v>1754</v>
      </c>
      <c r="D1726" s="241" t="s">
        <v>163</v>
      </c>
      <c r="E1726" s="242" t="s">
        <v>1755</v>
      </c>
      <c r="F1726" s="243" t="s">
        <v>1756</v>
      </c>
      <c r="G1726" s="244" t="s">
        <v>396</v>
      </c>
      <c r="H1726" s="245">
        <v>0.0050000000000000001</v>
      </c>
      <c r="I1726" s="246"/>
      <c r="J1726" s="247">
        <f>ROUND(I1726*H1726,2)</f>
        <v>0</v>
      </c>
      <c r="K1726" s="248"/>
      <c r="L1726" s="43"/>
      <c r="M1726" s="249" t="s">
        <v>1</v>
      </c>
      <c r="N1726" s="250" t="s">
        <v>41</v>
      </c>
      <c r="O1726" s="93"/>
      <c r="P1726" s="251">
        <f>O1726*H1726</f>
        <v>0</v>
      </c>
      <c r="Q1726" s="251">
        <v>0</v>
      </c>
      <c r="R1726" s="251">
        <f>Q1726*H1726</f>
        <v>0</v>
      </c>
      <c r="S1726" s="251">
        <v>0</v>
      </c>
      <c r="T1726" s="252">
        <f>S1726*H1726</f>
        <v>0</v>
      </c>
      <c r="U1726" s="40"/>
      <c r="V1726" s="40"/>
      <c r="W1726" s="40"/>
      <c r="X1726" s="40"/>
      <c r="Y1726" s="40"/>
      <c r="Z1726" s="40"/>
      <c r="AA1726" s="40"/>
      <c r="AB1726" s="40"/>
      <c r="AC1726" s="40"/>
      <c r="AD1726" s="40"/>
      <c r="AE1726" s="40"/>
      <c r="AR1726" s="253" t="s">
        <v>324</v>
      </c>
      <c r="AT1726" s="253" t="s">
        <v>163</v>
      </c>
      <c r="AU1726" s="253" t="s">
        <v>137</v>
      </c>
      <c r="AY1726" s="17" t="s">
        <v>159</v>
      </c>
      <c r="BE1726" s="141">
        <f>IF(N1726="základní",J1726,0)</f>
        <v>0</v>
      </c>
      <c r="BF1726" s="141">
        <f>IF(N1726="snížená",J1726,0)</f>
        <v>0</v>
      </c>
      <c r="BG1726" s="141">
        <f>IF(N1726="zákl. přenesená",J1726,0)</f>
        <v>0</v>
      </c>
      <c r="BH1726" s="141">
        <f>IF(N1726="sníž. přenesená",J1726,0)</f>
        <v>0</v>
      </c>
      <c r="BI1726" s="141">
        <f>IF(N1726="nulová",J1726,0)</f>
        <v>0</v>
      </c>
      <c r="BJ1726" s="17" t="s">
        <v>137</v>
      </c>
      <c r="BK1726" s="141">
        <f>ROUND(I1726*H1726,2)</f>
        <v>0</v>
      </c>
      <c r="BL1726" s="17" t="s">
        <v>324</v>
      </c>
      <c r="BM1726" s="253" t="s">
        <v>1757</v>
      </c>
    </row>
    <row r="1727" s="2" customFormat="1" ht="21.75" customHeight="1">
      <c r="A1727" s="40"/>
      <c r="B1727" s="41"/>
      <c r="C1727" s="241" t="s">
        <v>1758</v>
      </c>
      <c r="D1727" s="241" t="s">
        <v>163</v>
      </c>
      <c r="E1727" s="242" t="s">
        <v>1759</v>
      </c>
      <c r="F1727" s="243" t="s">
        <v>1760</v>
      </c>
      <c r="G1727" s="244" t="s">
        <v>396</v>
      </c>
      <c r="H1727" s="245">
        <v>0.0050000000000000001</v>
      </c>
      <c r="I1727" s="246"/>
      <c r="J1727" s="247">
        <f>ROUND(I1727*H1727,2)</f>
        <v>0</v>
      </c>
      <c r="K1727" s="248"/>
      <c r="L1727" s="43"/>
      <c r="M1727" s="249" t="s">
        <v>1</v>
      </c>
      <c r="N1727" s="250" t="s">
        <v>41</v>
      </c>
      <c r="O1727" s="93"/>
      <c r="P1727" s="251">
        <f>O1727*H1727</f>
        <v>0</v>
      </c>
      <c r="Q1727" s="251">
        <v>0</v>
      </c>
      <c r="R1727" s="251">
        <f>Q1727*H1727</f>
        <v>0</v>
      </c>
      <c r="S1727" s="251">
        <v>0</v>
      </c>
      <c r="T1727" s="252">
        <f>S1727*H1727</f>
        <v>0</v>
      </c>
      <c r="U1727" s="40"/>
      <c r="V1727" s="40"/>
      <c r="W1727" s="40"/>
      <c r="X1727" s="40"/>
      <c r="Y1727" s="40"/>
      <c r="Z1727" s="40"/>
      <c r="AA1727" s="40"/>
      <c r="AB1727" s="40"/>
      <c r="AC1727" s="40"/>
      <c r="AD1727" s="40"/>
      <c r="AE1727" s="40"/>
      <c r="AR1727" s="253" t="s">
        <v>324</v>
      </c>
      <c r="AT1727" s="253" t="s">
        <v>163</v>
      </c>
      <c r="AU1727" s="253" t="s">
        <v>137</v>
      </c>
      <c r="AY1727" s="17" t="s">
        <v>159</v>
      </c>
      <c r="BE1727" s="141">
        <f>IF(N1727="základní",J1727,0)</f>
        <v>0</v>
      </c>
      <c r="BF1727" s="141">
        <f>IF(N1727="snížená",J1727,0)</f>
        <v>0</v>
      </c>
      <c r="BG1727" s="141">
        <f>IF(N1727="zákl. přenesená",J1727,0)</f>
        <v>0</v>
      </c>
      <c r="BH1727" s="141">
        <f>IF(N1727="sníž. přenesená",J1727,0)</f>
        <v>0</v>
      </c>
      <c r="BI1727" s="141">
        <f>IF(N1727="nulová",J1727,0)</f>
        <v>0</v>
      </c>
      <c r="BJ1727" s="17" t="s">
        <v>137</v>
      </c>
      <c r="BK1727" s="141">
        <f>ROUND(I1727*H1727,2)</f>
        <v>0</v>
      </c>
      <c r="BL1727" s="17" t="s">
        <v>324</v>
      </c>
      <c r="BM1727" s="253" t="s">
        <v>1761</v>
      </c>
    </row>
    <row r="1728" s="12" customFormat="1" ht="25.92" customHeight="1">
      <c r="A1728" s="12"/>
      <c r="B1728" s="225"/>
      <c r="C1728" s="226"/>
      <c r="D1728" s="227" t="s">
        <v>74</v>
      </c>
      <c r="E1728" s="228" t="s">
        <v>291</v>
      </c>
      <c r="F1728" s="228" t="s">
        <v>1762</v>
      </c>
      <c r="G1728" s="226"/>
      <c r="H1728" s="226"/>
      <c r="I1728" s="229"/>
      <c r="J1728" s="230">
        <f>BK1728</f>
        <v>0</v>
      </c>
      <c r="K1728" s="226"/>
      <c r="L1728" s="231"/>
      <c r="M1728" s="232"/>
      <c r="N1728" s="233"/>
      <c r="O1728" s="233"/>
      <c r="P1728" s="234">
        <f>P1729</f>
        <v>0</v>
      </c>
      <c r="Q1728" s="233"/>
      <c r="R1728" s="234">
        <f>R1729</f>
        <v>0</v>
      </c>
      <c r="S1728" s="233"/>
      <c r="T1728" s="235">
        <f>T1729</f>
        <v>0</v>
      </c>
      <c r="U1728" s="12"/>
      <c r="V1728" s="12"/>
      <c r="W1728" s="12"/>
      <c r="X1728" s="12"/>
      <c r="Y1728" s="12"/>
      <c r="Z1728" s="12"/>
      <c r="AA1728" s="12"/>
      <c r="AB1728" s="12"/>
      <c r="AC1728" s="12"/>
      <c r="AD1728" s="12"/>
      <c r="AE1728" s="12"/>
      <c r="AR1728" s="236" t="s">
        <v>160</v>
      </c>
      <c r="AT1728" s="237" t="s">
        <v>74</v>
      </c>
      <c r="AU1728" s="237" t="s">
        <v>75</v>
      </c>
      <c r="AY1728" s="236" t="s">
        <v>159</v>
      </c>
      <c r="BK1728" s="238">
        <f>BK1729</f>
        <v>0</v>
      </c>
    </row>
    <row r="1729" s="12" customFormat="1" ht="22.8" customHeight="1">
      <c r="A1729" s="12"/>
      <c r="B1729" s="225"/>
      <c r="C1729" s="226"/>
      <c r="D1729" s="227" t="s">
        <v>74</v>
      </c>
      <c r="E1729" s="239" t="s">
        <v>1763</v>
      </c>
      <c r="F1729" s="239" t="s">
        <v>1764</v>
      </c>
      <c r="G1729" s="226"/>
      <c r="H1729" s="226"/>
      <c r="I1729" s="229"/>
      <c r="J1729" s="240">
        <f>BK1729</f>
        <v>0</v>
      </c>
      <c r="K1729" s="226"/>
      <c r="L1729" s="231"/>
      <c r="M1729" s="232"/>
      <c r="N1729" s="233"/>
      <c r="O1729" s="233"/>
      <c r="P1729" s="234">
        <f>P1730</f>
        <v>0</v>
      </c>
      <c r="Q1729" s="233"/>
      <c r="R1729" s="234">
        <f>R1730</f>
        <v>0</v>
      </c>
      <c r="S1729" s="233"/>
      <c r="T1729" s="235">
        <f>T1730</f>
        <v>0</v>
      </c>
      <c r="U1729" s="12"/>
      <c r="V1729" s="12"/>
      <c r="W1729" s="12"/>
      <c r="X1729" s="12"/>
      <c r="Y1729" s="12"/>
      <c r="Z1729" s="12"/>
      <c r="AA1729" s="12"/>
      <c r="AB1729" s="12"/>
      <c r="AC1729" s="12"/>
      <c r="AD1729" s="12"/>
      <c r="AE1729" s="12"/>
      <c r="AR1729" s="236" t="s">
        <v>160</v>
      </c>
      <c r="AT1729" s="237" t="s">
        <v>74</v>
      </c>
      <c r="AU1729" s="237" t="s">
        <v>82</v>
      </c>
      <c r="AY1729" s="236" t="s">
        <v>159</v>
      </c>
      <c r="BK1729" s="238">
        <f>BK1730</f>
        <v>0</v>
      </c>
    </row>
    <row r="1730" s="2" customFormat="1" ht="16.5" customHeight="1">
      <c r="A1730" s="40"/>
      <c r="B1730" s="41"/>
      <c r="C1730" s="241" t="s">
        <v>1765</v>
      </c>
      <c r="D1730" s="241" t="s">
        <v>163</v>
      </c>
      <c r="E1730" s="242" t="s">
        <v>1766</v>
      </c>
      <c r="F1730" s="243" t="s">
        <v>1767</v>
      </c>
      <c r="G1730" s="244" t="s">
        <v>889</v>
      </c>
      <c r="H1730" s="245">
        <v>1</v>
      </c>
      <c r="I1730" s="246"/>
      <c r="J1730" s="247">
        <f>ROUND(I1730*H1730,2)</f>
        <v>0</v>
      </c>
      <c r="K1730" s="248"/>
      <c r="L1730" s="43"/>
      <c r="M1730" s="249" t="s">
        <v>1</v>
      </c>
      <c r="N1730" s="250" t="s">
        <v>41</v>
      </c>
      <c r="O1730" s="93"/>
      <c r="P1730" s="251">
        <f>O1730*H1730</f>
        <v>0</v>
      </c>
      <c r="Q1730" s="251">
        <v>0</v>
      </c>
      <c r="R1730" s="251">
        <f>Q1730*H1730</f>
        <v>0</v>
      </c>
      <c r="S1730" s="251">
        <v>0</v>
      </c>
      <c r="T1730" s="252">
        <f>S1730*H1730</f>
        <v>0</v>
      </c>
      <c r="U1730" s="40"/>
      <c r="V1730" s="40"/>
      <c r="W1730" s="40"/>
      <c r="X1730" s="40"/>
      <c r="Y1730" s="40"/>
      <c r="Z1730" s="40"/>
      <c r="AA1730" s="40"/>
      <c r="AB1730" s="40"/>
      <c r="AC1730" s="40"/>
      <c r="AD1730" s="40"/>
      <c r="AE1730" s="40"/>
      <c r="AR1730" s="253" t="s">
        <v>832</v>
      </c>
      <c r="AT1730" s="253" t="s">
        <v>163</v>
      </c>
      <c r="AU1730" s="253" t="s">
        <v>137</v>
      </c>
      <c r="AY1730" s="17" t="s">
        <v>159</v>
      </c>
      <c r="BE1730" s="141">
        <f>IF(N1730="základní",J1730,0)</f>
        <v>0</v>
      </c>
      <c r="BF1730" s="141">
        <f>IF(N1730="snížená",J1730,0)</f>
        <v>0</v>
      </c>
      <c r="BG1730" s="141">
        <f>IF(N1730="zákl. přenesená",J1730,0)</f>
        <v>0</v>
      </c>
      <c r="BH1730" s="141">
        <f>IF(N1730="sníž. přenesená",J1730,0)</f>
        <v>0</v>
      </c>
      <c r="BI1730" s="141">
        <f>IF(N1730="nulová",J1730,0)</f>
        <v>0</v>
      </c>
      <c r="BJ1730" s="17" t="s">
        <v>137</v>
      </c>
      <c r="BK1730" s="141">
        <f>ROUND(I1730*H1730,2)</f>
        <v>0</v>
      </c>
      <c r="BL1730" s="17" t="s">
        <v>832</v>
      </c>
      <c r="BM1730" s="253" t="s">
        <v>1768</v>
      </c>
    </row>
    <row r="1731" s="12" customFormat="1" ht="25.92" customHeight="1">
      <c r="A1731" s="12"/>
      <c r="B1731" s="225"/>
      <c r="C1731" s="226"/>
      <c r="D1731" s="227" t="s">
        <v>74</v>
      </c>
      <c r="E1731" s="228" t="s">
        <v>136</v>
      </c>
      <c r="F1731" s="228" t="s">
        <v>1769</v>
      </c>
      <c r="G1731" s="226"/>
      <c r="H1731" s="226"/>
      <c r="I1731" s="229"/>
      <c r="J1731" s="230">
        <f>BK1731</f>
        <v>0</v>
      </c>
      <c r="K1731" s="226"/>
      <c r="L1731" s="231"/>
      <c r="M1731" s="232"/>
      <c r="N1731" s="233"/>
      <c r="O1731" s="233"/>
      <c r="P1731" s="234">
        <f>P1732+P1734</f>
        <v>0</v>
      </c>
      <c r="Q1731" s="233"/>
      <c r="R1731" s="234">
        <f>R1732+R1734</f>
        <v>0</v>
      </c>
      <c r="S1731" s="233"/>
      <c r="T1731" s="235">
        <f>T1732+T1734</f>
        <v>0</v>
      </c>
      <c r="U1731" s="12"/>
      <c r="V1731" s="12"/>
      <c r="W1731" s="12"/>
      <c r="X1731" s="12"/>
      <c r="Y1731" s="12"/>
      <c r="Z1731" s="12"/>
      <c r="AA1731" s="12"/>
      <c r="AB1731" s="12"/>
      <c r="AC1731" s="12"/>
      <c r="AD1731" s="12"/>
      <c r="AE1731" s="12"/>
      <c r="AR1731" s="236" t="s">
        <v>296</v>
      </c>
      <c r="AT1731" s="237" t="s">
        <v>74</v>
      </c>
      <c r="AU1731" s="237" t="s">
        <v>75</v>
      </c>
      <c r="AY1731" s="236" t="s">
        <v>159</v>
      </c>
      <c r="BK1731" s="238">
        <f>BK1732+BK1734</f>
        <v>0</v>
      </c>
    </row>
    <row r="1732" s="12" customFormat="1" ht="22.8" customHeight="1">
      <c r="A1732" s="12"/>
      <c r="B1732" s="225"/>
      <c r="C1732" s="226"/>
      <c r="D1732" s="227" t="s">
        <v>74</v>
      </c>
      <c r="E1732" s="239" t="s">
        <v>1770</v>
      </c>
      <c r="F1732" s="239" t="s">
        <v>135</v>
      </c>
      <c r="G1732" s="226"/>
      <c r="H1732" s="226"/>
      <c r="I1732" s="229"/>
      <c r="J1732" s="240">
        <f>BK1732</f>
        <v>0</v>
      </c>
      <c r="K1732" s="226"/>
      <c r="L1732" s="231"/>
      <c r="M1732" s="232"/>
      <c r="N1732" s="233"/>
      <c r="O1732" s="233"/>
      <c r="P1732" s="234">
        <f>P1733</f>
        <v>0</v>
      </c>
      <c r="Q1732" s="233"/>
      <c r="R1732" s="234">
        <f>R1733</f>
        <v>0</v>
      </c>
      <c r="S1732" s="233"/>
      <c r="T1732" s="235">
        <f>T1733</f>
        <v>0</v>
      </c>
      <c r="U1732" s="12"/>
      <c r="V1732" s="12"/>
      <c r="W1732" s="12"/>
      <c r="X1732" s="12"/>
      <c r="Y1732" s="12"/>
      <c r="Z1732" s="12"/>
      <c r="AA1732" s="12"/>
      <c r="AB1732" s="12"/>
      <c r="AC1732" s="12"/>
      <c r="AD1732" s="12"/>
      <c r="AE1732" s="12"/>
      <c r="AR1732" s="236" t="s">
        <v>296</v>
      </c>
      <c r="AT1732" s="237" t="s">
        <v>74</v>
      </c>
      <c r="AU1732" s="237" t="s">
        <v>82</v>
      </c>
      <c r="AY1732" s="236" t="s">
        <v>159</v>
      </c>
      <c r="BK1732" s="238">
        <f>BK1733</f>
        <v>0</v>
      </c>
    </row>
    <row r="1733" s="2" customFormat="1" ht="16.5" customHeight="1">
      <c r="A1733" s="40"/>
      <c r="B1733" s="41"/>
      <c r="C1733" s="241" t="s">
        <v>1771</v>
      </c>
      <c r="D1733" s="241" t="s">
        <v>163</v>
      </c>
      <c r="E1733" s="242" t="s">
        <v>1772</v>
      </c>
      <c r="F1733" s="243" t="s">
        <v>135</v>
      </c>
      <c r="G1733" s="244" t="s">
        <v>1773</v>
      </c>
      <c r="H1733" s="245">
        <v>40</v>
      </c>
      <c r="I1733" s="246"/>
      <c r="J1733" s="247">
        <f>ROUND(I1733*H1733,2)</f>
        <v>0</v>
      </c>
      <c r="K1733" s="248"/>
      <c r="L1733" s="43"/>
      <c r="M1733" s="249" t="s">
        <v>1</v>
      </c>
      <c r="N1733" s="250" t="s">
        <v>41</v>
      </c>
      <c r="O1733" s="93"/>
      <c r="P1733" s="251">
        <f>O1733*H1733</f>
        <v>0</v>
      </c>
      <c r="Q1733" s="251">
        <v>0</v>
      </c>
      <c r="R1733" s="251">
        <f>Q1733*H1733</f>
        <v>0</v>
      </c>
      <c r="S1733" s="251">
        <v>0</v>
      </c>
      <c r="T1733" s="252">
        <f>S1733*H1733</f>
        <v>0</v>
      </c>
      <c r="U1733" s="40"/>
      <c r="V1733" s="40"/>
      <c r="W1733" s="40"/>
      <c r="X1733" s="40"/>
      <c r="Y1733" s="40"/>
      <c r="Z1733" s="40"/>
      <c r="AA1733" s="40"/>
      <c r="AB1733" s="40"/>
      <c r="AC1733" s="40"/>
      <c r="AD1733" s="40"/>
      <c r="AE1733" s="40"/>
      <c r="AR1733" s="253" t="s">
        <v>1774</v>
      </c>
      <c r="AT1733" s="253" t="s">
        <v>163</v>
      </c>
      <c r="AU1733" s="253" t="s">
        <v>137</v>
      </c>
      <c r="AY1733" s="17" t="s">
        <v>159</v>
      </c>
      <c r="BE1733" s="141">
        <f>IF(N1733="základní",J1733,0)</f>
        <v>0</v>
      </c>
      <c r="BF1733" s="141">
        <f>IF(N1733="snížená",J1733,0)</f>
        <v>0</v>
      </c>
      <c r="BG1733" s="141">
        <f>IF(N1733="zákl. přenesená",J1733,0)</f>
        <v>0</v>
      </c>
      <c r="BH1733" s="141">
        <f>IF(N1733="sníž. přenesená",J1733,0)</f>
        <v>0</v>
      </c>
      <c r="BI1733" s="141">
        <f>IF(N1733="nulová",J1733,0)</f>
        <v>0</v>
      </c>
      <c r="BJ1733" s="17" t="s">
        <v>137</v>
      </c>
      <c r="BK1733" s="141">
        <f>ROUND(I1733*H1733,2)</f>
        <v>0</v>
      </c>
      <c r="BL1733" s="17" t="s">
        <v>1774</v>
      </c>
      <c r="BM1733" s="253" t="s">
        <v>1775</v>
      </c>
    </row>
    <row r="1734" s="12" customFormat="1" ht="22.8" customHeight="1">
      <c r="A1734" s="12"/>
      <c r="B1734" s="225"/>
      <c r="C1734" s="226"/>
      <c r="D1734" s="227" t="s">
        <v>74</v>
      </c>
      <c r="E1734" s="239" t="s">
        <v>1776</v>
      </c>
      <c r="F1734" s="239" t="s">
        <v>140</v>
      </c>
      <c r="G1734" s="226"/>
      <c r="H1734" s="226"/>
      <c r="I1734" s="229"/>
      <c r="J1734" s="240">
        <f>BK1734</f>
        <v>0</v>
      </c>
      <c r="K1734" s="226"/>
      <c r="L1734" s="231"/>
      <c r="M1734" s="232"/>
      <c r="N1734" s="233"/>
      <c r="O1734" s="233"/>
      <c r="P1734" s="234">
        <f>P1735</f>
        <v>0</v>
      </c>
      <c r="Q1734" s="233"/>
      <c r="R1734" s="234">
        <f>R1735</f>
        <v>0</v>
      </c>
      <c r="S1734" s="233"/>
      <c r="T1734" s="235">
        <f>T1735</f>
        <v>0</v>
      </c>
      <c r="U1734" s="12"/>
      <c r="V1734" s="12"/>
      <c r="W1734" s="12"/>
      <c r="X1734" s="12"/>
      <c r="Y1734" s="12"/>
      <c r="Z1734" s="12"/>
      <c r="AA1734" s="12"/>
      <c r="AB1734" s="12"/>
      <c r="AC1734" s="12"/>
      <c r="AD1734" s="12"/>
      <c r="AE1734" s="12"/>
      <c r="AR1734" s="236" t="s">
        <v>296</v>
      </c>
      <c r="AT1734" s="237" t="s">
        <v>74</v>
      </c>
      <c r="AU1734" s="237" t="s">
        <v>82</v>
      </c>
      <c r="AY1734" s="236" t="s">
        <v>159</v>
      </c>
      <c r="BK1734" s="238">
        <f>BK1735</f>
        <v>0</v>
      </c>
    </row>
    <row r="1735" s="2" customFormat="1" ht="16.5" customHeight="1">
      <c r="A1735" s="40"/>
      <c r="B1735" s="41"/>
      <c r="C1735" s="241" t="s">
        <v>1777</v>
      </c>
      <c r="D1735" s="241" t="s">
        <v>163</v>
      </c>
      <c r="E1735" s="242" t="s">
        <v>1778</v>
      </c>
      <c r="F1735" s="243" t="s">
        <v>140</v>
      </c>
      <c r="G1735" s="244" t="s">
        <v>1773</v>
      </c>
      <c r="H1735" s="245">
        <v>40</v>
      </c>
      <c r="I1735" s="246"/>
      <c r="J1735" s="247">
        <f>ROUND(I1735*H1735,2)</f>
        <v>0</v>
      </c>
      <c r="K1735" s="248"/>
      <c r="L1735" s="43"/>
      <c r="M1735" s="298" t="s">
        <v>1</v>
      </c>
      <c r="N1735" s="299" t="s">
        <v>41</v>
      </c>
      <c r="O1735" s="300"/>
      <c r="P1735" s="301">
        <f>O1735*H1735</f>
        <v>0</v>
      </c>
      <c r="Q1735" s="301">
        <v>0</v>
      </c>
      <c r="R1735" s="301">
        <f>Q1735*H1735</f>
        <v>0</v>
      </c>
      <c r="S1735" s="301">
        <v>0</v>
      </c>
      <c r="T1735" s="302">
        <f>S1735*H1735</f>
        <v>0</v>
      </c>
      <c r="U1735" s="40"/>
      <c r="V1735" s="40"/>
      <c r="W1735" s="40"/>
      <c r="X1735" s="40"/>
      <c r="Y1735" s="40"/>
      <c r="Z1735" s="40"/>
      <c r="AA1735" s="40"/>
      <c r="AB1735" s="40"/>
      <c r="AC1735" s="40"/>
      <c r="AD1735" s="40"/>
      <c r="AE1735" s="40"/>
      <c r="AR1735" s="253" t="s">
        <v>1774</v>
      </c>
      <c r="AT1735" s="253" t="s">
        <v>163</v>
      </c>
      <c r="AU1735" s="253" t="s">
        <v>137</v>
      </c>
      <c r="AY1735" s="17" t="s">
        <v>159</v>
      </c>
      <c r="BE1735" s="141">
        <f>IF(N1735="základní",J1735,0)</f>
        <v>0</v>
      </c>
      <c r="BF1735" s="141">
        <f>IF(N1735="snížená",J1735,0)</f>
        <v>0</v>
      </c>
      <c r="BG1735" s="141">
        <f>IF(N1735="zákl. přenesená",J1735,0)</f>
        <v>0</v>
      </c>
      <c r="BH1735" s="141">
        <f>IF(N1735="sníž. přenesená",J1735,0)</f>
        <v>0</v>
      </c>
      <c r="BI1735" s="141">
        <f>IF(N1735="nulová",J1735,0)</f>
        <v>0</v>
      </c>
      <c r="BJ1735" s="17" t="s">
        <v>137</v>
      </c>
      <c r="BK1735" s="141">
        <f>ROUND(I1735*H1735,2)</f>
        <v>0</v>
      </c>
      <c r="BL1735" s="17" t="s">
        <v>1774</v>
      </c>
      <c r="BM1735" s="253" t="s">
        <v>1779</v>
      </c>
    </row>
    <row r="1736" s="2" customFormat="1" ht="6.96" customHeight="1">
      <c r="A1736" s="40"/>
      <c r="B1736" s="68"/>
      <c r="C1736" s="69"/>
      <c r="D1736" s="69"/>
      <c r="E1736" s="69"/>
      <c r="F1736" s="69"/>
      <c r="G1736" s="69"/>
      <c r="H1736" s="69"/>
      <c r="I1736" s="69"/>
      <c r="J1736" s="69"/>
      <c r="K1736" s="69"/>
      <c r="L1736" s="43"/>
      <c r="M1736" s="40"/>
      <c r="O1736" s="40"/>
      <c r="P1736" s="40"/>
      <c r="Q1736" s="40"/>
      <c r="R1736" s="40"/>
      <c r="S1736" s="40"/>
      <c r="T1736" s="40"/>
      <c r="U1736" s="40"/>
      <c r="V1736" s="40"/>
      <c r="W1736" s="40"/>
      <c r="X1736" s="40"/>
      <c r="Y1736" s="40"/>
      <c r="Z1736" s="40"/>
      <c r="AA1736" s="40"/>
      <c r="AB1736" s="40"/>
      <c r="AC1736" s="40"/>
      <c r="AD1736" s="40"/>
      <c r="AE1736" s="40"/>
    </row>
  </sheetData>
  <sheetProtection sheet="1" autoFilter="0" formatColumns="0" formatRows="0" objects="1" scenarios="1" spinCount="100000" saltValue="FZ3gPVWiQYHh+DdK2cUNtsGQjne4vPrLrcjLvdDTxojEFFSiC7rtWAcy7vh4RMVwhxlnFIPMuX2yqUNnvU//lQ==" hashValue="qS/LSxdOrsTlnOQkrIImTqo+o9PybhxTs/ZxDdHkVyj4rE/cO4Rb9O/v99c1UXpIlE4bWSz817cs42cVF/YrAw==" algorithmName="SHA-512" password="CC35"/>
  <autoFilter ref="C157:K1735"/>
  <mergeCells count="14">
    <mergeCell ref="E7:H7"/>
    <mergeCell ref="E9:H9"/>
    <mergeCell ref="E18:H18"/>
    <mergeCell ref="E27:H27"/>
    <mergeCell ref="E85:H85"/>
    <mergeCell ref="E87:H87"/>
    <mergeCell ref="D132:F132"/>
    <mergeCell ref="D133:F133"/>
    <mergeCell ref="D134:F134"/>
    <mergeCell ref="D135:F135"/>
    <mergeCell ref="D136:F136"/>
    <mergeCell ref="E148:H148"/>
    <mergeCell ref="E150:H15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2020-11-22T12:21:25Z</dcterms:created>
  <dcterms:modified xsi:type="dcterms:W3CDTF">2020-11-22T12:21:33Z</dcterms:modified>
</cp:coreProperties>
</file>