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6" windowWidth="22980" windowHeight="9552"/>
  </bookViews>
  <sheets>
    <sheet name="bojler VV" sheetId="1" r:id="rId1"/>
  </sheets>
  <definedNames>
    <definedName name="_xlnm.Print_Area" localSheetId="0">'bojler VV'!$A$2:$L$621</definedName>
  </definedNames>
  <calcPr calcId="145621"/>
</workbook>
</file>

<file path=xl/calcChain.xml><?xml version="1.0" encoding="utf-8"?>
<calcChain xmlns="http://schemas.openxmlformats.org/spreadsheetml/2006/main">
  <c r="BK618" i="1" l="1"/>
  <c r="BI618" i="1"/>
  <c r="BH618" i="1"/>
  <c r="BG618" i="1"/>
  <c r="BF618" i="1"/>
  <c r="T618" i="1"/>
  <c r="R618" i="1"/>
  <c r="P618" i="1"/>
  <c r="J618" i="1"/>
  <c r="BE618" i="1" s="1"/>
  <c r="BK616" i="1"/>
  <c r="BI616" i="1"/>
  <c r="BH616" i="1"/>
  <c r="BG616" i="1"/>
  <c r="BF616" i="1"/>
  <c r="T616" i="1"/>
  <c r="R616" i="1"/>
  <c r="P616" i="1"/>
  <c r="J616" i="1"/>
  <c r="BE616" i="1" s="1"/>
  <c r="BK614" i="1"/>
  <c r="BI614" i="1"/>
  <c r="BH614" i="1"/>
  <c r="BG614" i="1"/>
  <c r="BF614" i="1"/>
  <c r="T614" i="1"/>
  <c r="R614" i="1"/>
  <c r="P614" i="1"/>
  <c r="J614" i="1"/>
  <c r="BE614" i="1" s="1"/>
  <c r="BK612" i="1"/>
  <c r="BI612" i="1"/>
  <c r="BH612" i="1"/>
  <c r="BG612" i="1"/>
  <c r="BF612" i="1"/>
  <c r="T612" i="1"/>
  <c r="R612" i="1"/>
  <c r="P612" i="1"/>
  <c r="J612" i="1"/>
  <c r="BE612" i="1" s="1"/>
  <c r="BK610" i="1"/>
  <c r="BI610" i="1"/>
  <c r="BH610" i="1"/>
  <c r="BG610" i="1"/>
  <c r="BF610" i="1"/>
  <c r="T610" i="1"/>
  <c r="R610" i="1"/>
  <c r="P610" i="1"/>
  <c r="J610" i="1"/>
  <c r="BE610" i="1" s="1"/>
  <c r="BK607" i="1"/>
  <c r="BI607" i="1"/>
  <c r="BH607" i="1"/>
  <c r="BG607" i="1"/>
  <c r="BF607" i="1"/>
  <c r="T607" i="1"/>
  <c r="R607" i="1"/>
  <c r="P607" i="1"/>
  <c r="J607" i="1"/>
  <c r="BE607" i="1" s="1"/>
  <c r="BK605" i="1"/>
  <c r="BI605" i="1"/>
  <c r="BH605" i="1"/>
  <c r="BG605" i="1"/>
  <c r="BF605" i="1"/>
  <c r="T605" i="1"/>
  <c r="R605" i="1"/>
  <c r="P605" i="1"/>
  <c r="J605" i="1"/>
  <c r="BE605" i="1" s="1"/>
  <c r="BK603" i="1"/>
  <c r="BI603" i="1"/>
  <c r="BH603" i="1"/>
  <c r="BG603" i="1"/>
  <c r="BF603" i="1"/>
  <c r="T603" i="1"/>
  <c r="R603" i="1"/>
  <c r="P603" i="1"/>
  <c r="J603" i="1"/>
  <c r="BE603" i="1" s="1"/>
  <c r="BK601" i="1"/>
  <c r="BI601" i="1"/>
  <c r="BH601" i="1"/>
  <c r="BG601" i="1"/>
  <c r="BF601" i="1"/>
  <c r="T601" i="1"/>
  <c r="R601" i="1"/>
  <c r="P601" i="1"/>
  <c r="J601" i="1"/>
  <c r="BE601" i="1" s="1"/>
  <c r="BK599" i="1"/>
  <c r="BI599" i="1"/>
  <c r="BH599" i="1"/>
  <c r="BG599" i="1"/>
  <c r="BF599" i="1"/>
  <c r="T599" i="1"/>
  <c r="R599" i="1"/>
  <c r="P599" i="1"/>
  <c r="J599" i="1"/>
  <c r="BE599" i="1" s="1"/>
  <c r="BK597" i="1"/>
  <c r="BI597" i="1"/>
  <c r="BH597" i="1"/>
  <c r="BG597" i="1"/>
  <c r="BF597" i="1"/>
  <c r="T597" i="1"/>
  <c r="R597" i="1"/>
  <c r="P597" i="1"/>
  <c r="J597" i="1"/>
  <c r="BE597" i="1" s="1"/>
  <c r="BK595" i="1"/>
  <c r="BI595" i="1"/>
  <c r="BH595" i="1"/>
  <c r="BG595" i="1"/>
  <c r="BF595" i="1"/>
  <c r="T595" i="1"/>
  <c r="R595" i="1"/>
  <c r="P595" i="1"/>
  <c r="J595" i="1"/>
  <c r="BE595" i="1" s="1"/>
  <c r="BK593" i="1"/>
  <c r="BI593" i="1"/>
  <c r="BH593" i="1"/>
  <c r="BG593" i="1"/>
  <c r="BF593" i="1"/>
  <c r="T593" i="1"/>
  <c r="R593" i="1"/>
  <c r="P593" i="1"/>
  <c r="J593" i="1"/>
  <c r="BE593" i="1" s="1"/>
  <c r="BK591" i="1"/>
  <c r="BI591" i="1"/>
  <c r="BH591" i="1"/>
  <c r="BG591" i="1"/>
  <c r="BF591" i="1"/>
  <c r="T591" i="1"/>
  <c r="R591" i="1"/>
  <c r="P591" i="1"/>
  <c r="J591" i="1"/>
  <c r="BE591" i="1" s="1"/>
  <c r="BK589" i="1"/>
  <c r="BI589" i="1"/>
  <c r="BH589" i="1"/>
  <c r="BG589" i="1"/>
  <c r="BF589" i="1"/>
  <c r="T589" i="1"/>
  <c r="R589" i="1"/>
  <c r="P589" i="1"/>
  <c r="J589" i="1"/>
  <c r="BE589" i="1" s="1"/>
  <c r="BK587" i="1"/>
  <c r="BI587" i="1"/>
  <c r="BH587" i="1"/>
  <c r="BG587" i="1"/>
  <c r="BF587" i="1"/>
  <c r="T587" i="1"/>
  <c r="R587" i="1"/>
  <c r="P587" i="1"/>
  <c r="J587" i="1"/>
  <c r="BE587" i="1" s="1"/>
  <c r="BK585" i="1"/>
  <c r="BI585" i="1"/>
  <c r="BH585" i="1"/>
  <c r="BG585" i="1"/>
  <c r="BF585" i="1"/>
  <c r="T585" i="1"/>
  <c r="R585" i="1"/>
  <c r="P585" i="1"/>
  <c r="J585" i="1"/>
  <c r="BE585" i="1" s="1"/>
  <c r="BK583" i="1"/>
  <c r="BI583" i="1"/>
  <c r="BH583" i="1"/>
  <c r="BG583" i="1"/>
  <c r="BF583" i="1"/>
  <c r="T583" i="1"/>
  <c r="R583" i="1"/>
  <c r="P583" i="1"/>
  <c r="J583" i="1"/>
  <c r="BE583" i="1" s="1"/>
  <c r="BK581" i="1"/>
  <c r="BI581" i="1"/>
  <c r="BH581" i="1"/>
  <c r="BG581" i="1"/>
  <c r="BF581" i="1"/>
  <c r="T581" i="1"/>
  <c r="R581" i="1"/>
  <c r="P581" i="1"/>
  <c r="J581" i="1"/>
  <c r="BE581" i="1" s="1"/>
  <c r="BK579" i="1"/>
  <c r="BI579" i="1"/>
  <c r="BH579" i="1"/>
  <c r="BG579" i="1"/>
  <c r="BF579" i="1"/>
  <c r="T579" i="1"/>
  <c r="R579" i="1"/>
  <c r="P579" i="1"/>
  <c r="J579" i="1"/>
  <c r="BE579" i="1" s="1"/>
  <c r="BK577" i="1"/>
  <c r="BI577" i="1"/>
  <c r="BH577" i="1"/>
  <c r="BG577" i="1"/>
  <c r="BF577" i="1"/>
  <c r="T577" i="1"/>
  <c r="R577" i="1"/>
  <c r="P577" i="1"/>
  <c r="J577" i="1"/>
  <c r="BE577" i="1" s="1"/>
  <c r="BK575" i="1"/>
  <c r="BI575" i="1"/>
  <c r="BH575" i="1"/>
  <c r="BG575" i="1"/>
  <c r="BF575" i="1"/>
  <c r="T575" i="1"/>
  <c r="R575" i="1"/>
  <c r="P575" i="1"/>
  <c r="J575" i="1"/>
  <c r="BE575" i="1" s="1"/>
  <c r="BK573" i="1"/>
  <c r="BK572" i="1" s="1"/>
  <c r="BI573" i="1"/>
  <c r="BH573" i="1"/>
  <c r="BG573" i="1"/>
  <c r="BF573" i="1"/>
  <c r="T573" i="1"/>
  <c r="R573" i="1"/>
  <c r="R572" i="1" s="1"/>
  <c r="P573" i="1"/>
  <c r="J573" i="1"/>
  <c r="BE573" i="1" s="1"/>
  <c r="T572" i="1"/>
  <c r="P572" i="1"/>
  <c r="BK569" i="1"/>
  <c r="BI569" i="1"/>
  <c r="BH569" i="1"/>
  <c r="BG569" i="1"/>
  <c r="BF569" i="1"/>
  <c r="T569" i="1"/>
  <c r="R569" i="1"/>
  <c r="P569" i="1"/>
  <c r="J569" i="1"/>
  <c r="BE569" i="1" s="1"/>
  <c r="BK566" i="1"/>
  <c r="BI566" i="1"/>
  <c r="BH566" i="1"/>
  <c r="BG566" i="1"/>
  <c r="BF566" i="1"/>
  <c r="T566" i="1"/>
  <c r="R566" i="1"/>
  <c r="P566" i="1"/>
  <c r="J566" i="1"/>
  <c r="BE566" i="1" s="1"/>
  <c r="BK563" i="1"/>
  <c r="BI563" i="1"/>
  <c r="BH563" i="1"/>
  <c r="BG563" i="1"/>
  <c r="BF563" i="1"/>
  <c r="T563" i="1"/>
  <c r="R563" i="1"/>
  <c r="P563" i="1"/>
  <c r="J563" i="1"/>
  <c r="BE563" i="1" s="1"/>
  <c r="BK560" i="1"/>
  <c r="BI560" i="1"/>
  <c r="BH560" i="1"/>
  <c r="BG560" i="1"/>
  <c r="BF560" i="1"/>
  <c r="T560" i="1"/>
  <c r="R560" i="1"/>
  <c r="P560" i="1"/>
  <c r="J560" i="1"/>
  <c r="BE560" i="1" s="1"/>
  <c r="BK557" i="1"/>
  <c r="BI557" i="1"/>
  <c r="BH557" i="1"/>
  <c r="BG557" i="1"/>
  <c r="BF557" i="1"/>
  <c r="T557" i="1"/>
  <c r="T517" i="1" s="1"/>
  <c r="T515" i="1" s="1"/>
  <c r="R557" i="1"/>
  <c r="P557" i="1"/>
  <c r="J557" i="1"/>
  <c r="BE557" i="1" s="1"/>
  <c r="BK554" i="1"/>
  <c r="BK517" i="1" s="1"/>
  <c r="BK515" i="1" s="1"/>
  <c r="BI554" i="1"/>
  <c r="BH554" i="1"/>
  <c r="BG554" i="1"/>
  <c r="BF554" i="1"/>
  <c r="T554" i="1"/>
  <c r="R554" i="1"/>
  <c r="P554" i="1"/>
  <c r="P517" i="1" s="1"/>
  <c r="P515" i="1" s="1"/>
  <c r="J554" i="1"/>
  <c r="BE554" i="1" s="1"/>
  <c r="J551" i="1"/>
  <c r="J548" i="1"/>
  <c r="J545" i="1"/>
  <c r="J542" i="1"/>
  <c r="J539" i="1"/>
  <c r="J536" i="1"/>
  <c r="J533" i="1"/>
  <c r="J530" i="1"/>
  <c r="J527" i="1"/>
  <c r="J524" i="1"/>
  <c r="J521" i="1"/>
  <c r="J517" i="1" s="1"/>
  <c r="J518" i="1"/>
  <c r="R517" i="1"/>
  <c r="R515" i="1" s="1"/>
  <c r="J516" i="1"/>
  <c r="BK509" i="1"/>
  <c r="BI509" i="1"/>
  <c r="BH509" i="1"/>
  <c r="BG509" i="1"/>
  <c r="BF509" i="1"/>
  <c r="T509" i="1"/>
  <c r="R509" i="1"/>
  <c r="P509" i="1"/>
  <c r="J509" i="1"/>
  <c r="BE509" i="1" s="1"/>
  <c r="BK506" i="1"/>
  <c r="BK505" i="1" s="1"/>
  <c r="BI506" i="1"/>
  <c r="BH506" i="1"/>
  <c r="BG506" i="1"/>
  <c r="BF506" i="1"/>
  <c r="T506" i="1"/>
  <c r="R506" i="1"/>
  <c r="R505" i="1" s="1"/>
  <c r="P506" i="1"/>
  <c r="J506" i="1"/>
  <c r="BE506" i="1" s="1"/>
  <c r="T505" i="1"/>
  <c r="P505" i="1"/>
  <c r="BK502" i="1"/>
  <c r="BI502" i="1"/>
  <c r="BH502" i="1"/>
  <c r="BG502" i="1"/>
  <c r="BF502" i="1"/>
  <c r="T502" i="1"/>
  <c r="R502" i="1"/>
  <c r="P502" i="1"/>
  <c r="J502" i="1"/>
  <c r="BE502" i="1" s="1"/>
  <c r="BK499" i="1"/>
  <c r="BI499" i="1"/>
  <c r="BH499" i="1"/>
  <c r="BG499" i="1"/>
  <c r="BF499" i="1"/>
  <c r="T499" i="1"/>
  <c r="R499" i="1"/>
  <c r="P499" i="1"/>
  <c r="J499" i="1"/>
  <c r="BE499" i="1" s="1"/>
  <c r="BK496" i="1"/>
  <c r="BI496" i="1"/>
  <c r="BH496" i="1"/>
  <c r="BG496" i="1"/>
  <c r="BF496" i="1"/>
  <c r="T496" i="1"/>
  <c r="R496" i="1"/>
  <c r="P496" i="1"/>
  <c r="J496" i="1"/>
  <c r="BE496" i="1" s="1"/>
  <c r="BK493" i="1"/>
  <c r="BI493" i="1"/>
  <c r="BH493" i="1"/>
  <c r="BG493" i="1"/>
  <c r="BF493" i="1"/>
  <c r="T493" i="1"/>
  <c r="R493" i="1"/>
  <c r="P493" i="1"/>
  <c r="J493" i="1"/>
  <c r="BE493" i="1" s="1"/>
  <c r="BK490" i="1"/>
  <c r="BI490" i="1"/>
  <c r="BH490" i="1"/>
  <c r="BG490" i="1"/>
  <c r="BF490" i="1"/>
  <c r="T490" i="1"/>
  <c r="R490" i="1"/>
  <c r="P490" i="1"/>
  <c r="J490" i="1"/>
  <c r="BE490" i="1" s="1"/>
  <c r="BK487" i="1"/>
  <c r="BI487" i="1"/>
  <c r="BH487" i="1"/>
  <c r="BG487" i="1"/>
  <c r="BF487" i="1"/>
  <c r="T487" i="1"/>
  <c r="R487" i="1"/>
  <c r="P487" i="1"/>
  <c r="P483" i="1" s="1"/>
  <c r="J487" i="1"/>
  <c r="BE487" i="1" s="1"/>
  <c r="BK484" i="1"/>
  <c r="BI484" i="1"/>
  <c r="BH484" i="1"/>
  <c r="BG484" i="1"/>
  <c r="BF484" i="1"/>
  <c r="T484" i="1"/>
  <c r="T483" i="1" s="1"/>
  <c r="R484" i="1"/>
  <c r="R483" i="1" s="1"/>
  <c r="P484" i="1"/>
  <c r="J484" i="1"/>
  <c r="BE484" i="1" s="1"/>
  <c r="BK483" i="1"/>
  <c r="J483" i="1"/>
  <c r="BK480" i="1"/>
  <c r="BI480" i="1"/>
  <c r="BH480" i="1"/>
  <c r="BG480" i="1"/>
  <c r="BF480" i="1"/>
  <c r="T480" i="1"/>
  <c r="R480" i="1"/>
  <c r="P480" i="1"/>
  <c r="J480" i="1"/>
  <c r="BE480" i="1" s="1"/>
  <c r="BK477" i="1"/>
  <c r="BI477" i="1"/>
  <c r="BH477" i="1"/>
  <c r="BG477" i="1"/>
  <c r="BF477" i="1"/>
  <c r="T477" i="1"/>
  <c r="R477" i="1"/>
  <c r="P477" i="1"/>
  <c r="J477" i="1"/>
  <c r="BE477" i="1" s="1"/>
  <c r="BK470" i="1"/>
  <c r="BI470" i="1"/>
  <c r="BH470" i="1"/>
  <c r="BG470" i="1"/>
  <c r="BF470" i="1"/>
  <c r="T470" i="1"/>
  <c r="R470" i="1"/>
  <c r="P470" i="1"/>
  <c r="J470" i="1"/>
  <c r="BE470" i="1" s="1"/>
  <c r="BK467" i="1"/>
  <c r="BI467" i="1"/>
  <c r="BH467" i="1"/>
  <c r="BG467" i="1"/>
  <c r="BF467" i="1"/>
  <c r="T467" i="1"/>
  <c r="R467" i="1"/>
  <c r="P467" i="1"/>
  <c r="J467" i="1"/>
  <c r="BE467" i="1" s="1"/>
  <c r="BK464" i="1"/>
  <c r="BI464" i="1"/>
  <c r="BH464" i="1"/>
  <c r="BG464" i="1"/>
  <c r="BF464" i="1"/>
  <c r="T464" i="1"/>
  <c r="R464" i="1"/>
  <c r="R460" i="1" s="1"/>
  <c r="P464" i="1"/>
  <c r="J464" i="1"/>
  <c r="BE464" i="1" s="1"/>
  <c r="BK461" i="1"/>
  <c r="BK460" i="1" s="1"/>
  <c r="J460" i="1" s="1"/>
  <c r="J105" i="1" s="1"/>
  <c r="BI461" i="1"/>
  <c r="BH461" i="1"/>
  <c r="BG461" i="1"/>
  <c r="BF461" i="1"/>
  <c r="T461" i="1"/>
  <c r="R461" i="1"/>
  <c r="P461" i="1"/>
  <c r="J461" i="1"/>
  <c r="BE461" i="1" s="1"/>
  <c r="T460" i="1"/>
  <c r="P460" i="1"/>
  <c r="BK457" i="1"/>
  <c r="BI457" i="1"/>
  <c r="BH457" i="1"/>
  <c r="BG457" i="1"/>
  <c r="BF457" i="1"/>
  <c r="T457" i="1"/>
  <c r="R457" i="1"/>
  <c r="P457" i="1"/>
  <c r="BK454" i="1"/>
  <c r="BI454" i="1"/>
  <c r="BH454" i="1"/>
  <c r="BG454" i="1"/>
  <c r="BF454" i="1"/>
  <c r="T454" i="1"/>
  <c r="R454" i="1"/>
  <c r="P454" i="1"/>
  <c r="BK451" i="1"/>
  <c r="BI451" i="1"/>
  <c r="BH451" i="1"/>
  <c r="BG451" i="1"/>
  <c r="BF451" i="1"/>
  <c r="T451" i="1"/>
  <c r="R451" i="1"/>
  <c r="P451" i="1"/>
  <c r="J451" i="1"/>
  <c r="BE451" i="1" s="1"/>
  <c r="BK447" i="1"/>
  <c r="BI447" i="1"/>
  <c r="BH447" i="1"/>
  <c r="BG447" i="1"/>
  <c r="BF447" i="1"/>
  <c r="T447" i="1"/>
  <c r="R447" i="1"/>
  <c r="P447" i="1"/>
  <c r="J447" i="1"/>
  <c r="BE447" i="1" s="1"/>
  <c r="BK444" i="1"/>
  <c r="BI444" i="1"/>
  <c r="BH444" i="1"/>
  <c r="BG444" i="1"/>
  <c r="BF444" i="1"/>
  <c r="T444" i="1"/>
  <c r="R444" i="1"/>
  <c r="P444" i="1"/>
  <c r="J444" i="1"/>
  <c r="BE444" i="1" s="1"/>
  <c r="BK441" i="1"/>
  <c r="BI441" i="1"/>
  <c r="BH441" i="1"/>
  <c r="BG441" i="1"/>
  <c r="BF441" i="1"/>
  <c r="T441" i="1"/>
  <c r="R441" i="1"/>
  <c r="P441" i="1"/>
  <c r="J441" i="1"/>
  <c r="BE441" i="1" s="1"/>
  <c r="BK437" i="1"/>
  <c r="BI437" i="1"/>
  <c r="BH437" i="1"/>
  <c r="BG437" i="1"/>
  <c r="BF437" i="1"/>
  <c r="T437" i="1"/>
  <c r="R437" i="1"/>
  <c r="P437" i="1"/>
  <c r="J437" i="1"/>
  <c r="BE437" i="1" s="1"/>
  <c r="BK433" i="1"/>
  <c r="BI433" i="1"/>
  <c r="BH433" i="1"/>
  <c r="BG433" i="1"/>
  <c r="BF433" i="1"/>
  <c r="BE433" i="1"/>
  <c r="T433" i="1"/>
  <c r="R433" i="1"/>
  <c r="J433" i="1"/>
  <c r="J430" i="1"/>
  <c r="J427" i="1"/>
  <c r="J424" i="1"/>
  <c r="J421" i="1"/>
  <c r="J418" i="1"/>
  <c r="J415" i="1"/>
  <c r="J412" i="1"/>
  <c r="J409" i="1"/>
  <c r="J406" i="1"/>
  <c r="J403" i="1"/>
  <c r="J400" i="1"/>
  <c r="J397" i="1"/>
  <c r="J394" i="1"/>
  <c r="J391" i="1"/>
  <c r="J388" i="1"/>
  <c r="J385" i="1"/>
  <c r="J382" i="1"/>
  <c r="J379" i="1"/>
  <c r="J376" i="1"/>
  <c r="J373" i="1"/>
  <c r="J370" i="1"/>
  <c r="J367" i="1"/>
  <c r="J364" i="1"/>
  <c r="J361" i="1"/>
  <c r="J358" i="1"/>
  <c r="J355" i="1"/>
  <c r="J352" i="1"/>
  <c r="J349" i="1"/>
  <c r="J346" i="1"/>
  <c r="J343" i="1"/>
  <c r="J340" i="1"/>
  <c r="J337" i="1"/>
  <c r="J334" i="1"/>
  <c r="J331" i="1"/>
  <c r="J328" i="1"/>
  <c r="J325" i="1"/>
  <c r="J322" i="1"/>
  <c r="J319" i="1"/>
  <c r="J316" i="1"/>
  <c r="J313" i="1"/>
  <c r="J310" i="1"/>
  <c r="J307" i="1"/>
  <c r="J304" i="1"/>
  <c r="J301" i="1"/>
  <c r="J298" i="1"/>
  <c r="J295" i="1"/>
  <c r="J292" i="1"/>
  <c r="J289" i="1"/>
  <c r="J286" i="1"/>
  <c r="BK283" i="1"/>
  <c r="BI283" i="1"/>
  <c r="BH283" i="1"/>
  <c r="BG283" i="1"/>
  <c r="BF283" i="1"/>
  <c r="T283" i="1"/>
  <c r="R283" i="1"/>
  <c r="P283" i="1"/>
  <c r="P279" i="1" s="1"/>
  <c r="J283" i="1"/>
  <c r="BK280" i="1"/>
  <c r="BI280" i="1"/>
  <c r="BH280" i="1"/>
  <c r="BG280" i="1"/>
  <c r="BF280" i="1"/>
  <c r="T280" i="1"/>
  <c r="R280" i="1"/>
  <c r="R279" i="1" s="1"/>
  <c r="P280" i="1"/>
  <c r="J280" i="1"/>
  <c r="BK279" i="1"/>
  <c r="T279" i="1"/>
  <c r="BK276" i="1"/>
  <c r="BI276" i="1"/>
  <c r="BH276" i="1"/>
  <c r="BG276" i="1"/>
  <c r="BF276" i="1"/>
  <c r="T276" i="1"/>
  <c r="R276" i="1"/>
  <c r="P276" i="1"/>
  <c r="J276" i="1"/>
  <c r="BE276" i="1" s="1"/>
  <c r="BK273" i="1"/>
  <c r="BI273" i="1"/>
  <c r="BH273" i="1"/>
  <c r="BG273" i="1"/>
  <c r="BF273" i="1"/>
  <c r="T273" i="1"/>
  <c r="R273" i="1"/>
  <c r="P273" i="1"/>
  <c r="J273" i="1"/>
  <c r="BE273" i="1" s="1"/>
  <c r="BK269" i="1"/>
  <c r="BI269" i="1"/>
  <c r="BH269" i="1"/>
  <c r="BG269" i="1"/>
  <c r="BF269" i="1"/>
  <c r="T269" i="1"/>
  <c r="R269" i="1"/>
  <c r="P269" i="1"/>
  <c r="J269" i="1"/>
  <c r="BE269" i="1" s="1"/>
  <c r="BK265" i="1"/>
  <c r="BI265" i="1"/>
  <c r="BH265" i="1"/>
  <c r="BG265" i="1"/>
  <c r="BF265" i="1"/>
  <c r="T265" i="1"/>
  <c r="R265" i="1"/>
  <c r="P265" i="1"/>
  <c r="J265" i="1"/>
  <c r="BE265" i="1" s="1"/>
  <c r="BK262" i="1"/>
  <c r="BI262" i="1"/>
  <c r="BH262" i="1"/>
  <c r="BG262" i="1"/>
  <c r="BF262" i="1"/>
  <c r="T262" i="1"/>
  <c r="R262" i="1"/>
  <c r="P262" i="1"/>
  <c r="J262" i="1"/>
  <c r="BE262" i="1" s="1"/>
  <c r="BK259" i="1"/>
  <c r="BI259" i="1"/>
  <c r="BH259" i="1"/>
  <c r="BG259" i="1"/>
  <c r="BF259" i="1"/>
  <c r="T259" i="1"/>
  <c r="R259" i="1"/>
  <c r="P259" i="1"/>
  <c r="J259" i="1"/>
  <c r="BE259" i="1" s="1"/>
  <c r="BK256" i="1"/>
  <c r="BI256" i="1"/>
  <c r="BH256" i="1"/>
  <c r="BG256" i="1"/>
  <c r="BF256" i="1"/>
  <c r="T256" i="1"/>
  <c r="R256" i="1"/>
  <c r="P256" i="1"/>
  <c r="J256" i="1"/>
  <c r="BE256" i="1" s="1"/>
  <c r="BK253" i="1"/>
  <c r="BI253" i="1"/>
  <c r="BH253" i="1"/>
  <c r="BG253" i="1"/>
  <c r="BF253" i="1"/>
  <c r="T253" i="1"/>
  <c r="R253" i="1"/>
  <c r="P253" i="1"/>
  <c r="J253" i="1"/>
  <c r="BE253" i="1" s="1"/>
  <c r="BK250" i="1"/>
  <c r="BI250" i="1"/>
  <c r="BH250" i="1"/>
  <c r="BG250" i="1"/>
  <c r="BF250" i="1"/>
  <c r="T250" i="1"/>
  <c r="R250" i="1"/>
  <c r="P250" i="1"/>
  <c r="J250" i="1"/>
  <c r="BE250" i="1" s="1"/>
  <c r="BK247" i="1"/>
  <c r="BI247" i="1"/>
  <c r="BH247" i="1"/>
  <c r="BG247" i="1"/>
  <c r="BF247" i="1"/>
  <c r="T247" i="1"/>
  <c r="R247" i="1"/>
  <c r="P247" i="1"/>
  <c r="J247" i="1"/>
  <c r="BE247" i="1" s="1"/>
  <c r="BK244" i="1"/>
  <c r="BI244" i="1"/>
  <c r="BH244" i="1"/>
  <c r="BG244" i="1"/>
  <c r="BF244" i="1"/>
  <c r="T244" i="1"/>
  <c r="R244" i="1"/>
  <c r="P244" i="1"/>
  <c r="J244" i="1"/>
  <c r="BE244" i="1" s="1"/>
  <c r="BK241" i="1"/>
  <c r="BI241" i="1"/>
  <c r="BH241" i="1"/>
  <c r="BG241" i="1"/>
  <c r="BF241" i="1"/>
  <c r="T241" i="1"/>
  <c r="R241" i="1"/>
  <c r="P241" i="1"/>
  <c r="J241" i="1"/>
  <c r="BE241" i="1" s="1"/>
  <c r="BK238" i="1"/>
  <c r="BI238" i="1"/>
  <c r="BH238" i="1"/>
  <c r="BG238" i="1"/>
  <c r="BF238" i="1"/>
  <c r="T238" i="1"/>
  <c r="R238" i="1"/>
  <c r="P238" i="1"/>
  <c r="J238" i="1"/>
  <c r="BE238" i="1" s="1"/>
  <c r="BK235" i="1"/>
  <c r="BI235" i="1"/>
  <c r="BH235" i="1"/>
  <c r="BG235" i="1"/>
  <c r="BF235" i="1"/>
  <c r="T235" i="1"/>
  <c r="R235" i="1"/>
  <c r="P235" i="1"/>
  <c r="J235" i="1"/>
  <c r="BE235" i="1" s="1"/>
  <c r="BK232" i="1"/>
  <c r="BI232" i="1"/>
  <c r="BH232" i="1"/>
  <c r="BG232" i="1"/>
  <c r="BF232" i="1"/>
  <c r="T232" i="1"/>
  <c r="R232" i="1"/>
  <c r="P232" i="1"/>
  <c r="J232" i="1"/>
  <c r="BE232" i="1" s="1"/>
  <c r="BK229" i="1"/>
  <c r="BI229" i="1"/>
  <c r="BH229" i="1"/>
  <c r="BG229" i="1"/>
  <c r="BF229" i="1"/>
  <c r="T229" i="1"/>
  <c r="R229" i="1"/>
  <c r="P229" i="1"/>
  <c r="J229" i="1"/>
  <c r="BE229" i="1" s="1"/>
  <c r="BK226" i="1"/>
  <c r="BI226" i="1"/>
  <c r="BH226" i="1"/>
  <c r="BG226" i="1"/>
  <c r="BF226" i="1"/>
  <c r="T226" i="1"/>
  <c r="R226" i="1"/>
  <c r="P226" i="1"/>
  <c r="J226" i="1"/>
  <c r="BE226" i="1" s="1"/>
  <c r="BK223" i="1"/>
  <c r="BI223" i="1"/>
  <c r="BH223" i="1"/>
  <c r="BG223" i="1"/>
  <c r="BF223" i="1"/>
  <c r="T223" i="1"/>
  <c r="R223" i="1"/>
  <c r="P223" i="1"/>
  <c r="J223" i="1"/>
  <c r="BE223" i="1" s="1"/>
  <c r="BK220" i="1"/>
  <c r="BI220" i="1"/>
  <c r="BH220" i="1"/>
  <c r="BG220" i="1"/>
  <c r="BF220" i="1"/>
  <c r="T220" i="1"/>
  <c r="R220" i="1"/>
  <c r="P220" i="1"/>
  <c r="J220" i="1"/>
  <c r="BE220" i="1" s="1"/>
  <c r="BK217" i="1"/>
  <c r="BI217" i="1"/>
  <c r="BH217" i="1"/>
  <c r="BG217" i="1"/>
  <c r="BF217" i="1"/>
  <c r="T217" i="1"/>
  <c r="R217" i="1"/>
  <c r="P217" i="1"/>
  <c r="J217" i="1"/>
  <c r="BE217" i="1" s="1"/>
  <c r="BK214" i="1"/>
  <c r="BI214" i="1"/>
  <c r="BH214" i="1"/>
  <c r="BG214" i="1"/>
  <c r="BF214" i="1"/>
  <c r="T214" i="1"/>
  <c r="R214" i="1"/>
  <c r="P214" i="1"/>
  <c r="J214" i="1"/>
  <c r="BE214" i="1" s="1"/>
  <c r="BK210" i="1"/>
  <c r="BI210" i="1"/>
  <c r="BH210" i="1"/>
  <c r="BG210" i="1"/>
  <c r="BF210" i="1"/>
  <c r="T210" i="1"/>
  <c r="R210" i="1"/>
  <c r="P210" i="1"/>
  <c r="J210" i="1"/>
  <c r="BE210" i="1" s="1"/>
  <c r="BK206" i="1"/>
  <c r="BI206" i="1"/>
  <c r="BH206" i="1"/>
  <c r="BG206" i="1"/>
  <c r="BF206" i="1"/>
  <c r="T206" i="1"/>
  <c r="R206" i="1"/>
  <c r="P206" i="1"/>
  <c r="J206" i="1"/>
  <c r="BE206" i="1" s="1"/>
  <c r="BK202" i="1"/>
  <c r="BI202" i="1"/>
  <c r="BH202" i="1"/>
  <c r="BG202" i="1"/>
  <c r="BF202" i="1"/>
  <c r="T202" i="1"/>
  <c r="R202" i="1"/>
  <c r="P202" i="1"/>
  <c r="J202" i="1"/>
  <c r="BE202" i="1" s="1"/>
  <c r="BK198" i="1"/>
  <c r="BI198" i="1"/>
  <c r="BH198" i="1"/>
  <c r="BG198" i="1"/>
  <c r="BF198" i="1"/>
  <c r="T198" i="1"/>
  <c r="R198" i="1"/>
  <c r="P198" i="1"/>
  <c r="J198" i="1"/>
  <c r="BE198" i="1" s="1"/>
  <c r="BK194" i="1"/>
  <c r="BI194" i="1"/>
  <c r="BH194" i="1"/>
  <c r="BG194" i="1"/>
  <c r="BF194" i="1"/>
  <c r="T194" i="1"/>
  <c r="R194" i="1"/>
  <c r="P194" i="1"/>
  <c r="J194" i="1"/>
  <c r="BE194" i="1" s="1"/>
  <c r="BK190" i="1"/>
  <c r="BI190" i="1"/>
  <c r="BH190" i="1"/>
  <c r="BG190" i="1"/>
  <c r="BF190" i="1"/>
  <c r="T190" i="1"/>
  <c r="R190" i="1"/>
  <c r="P190" i="1"/>
  <c r="J190" i="1"/>
  <c r="BE190" i="1" s="1"/>
  <c r="BK186" i="1"/>
  <c r="BI186" i="1"/>
  <c r="BH186" i="1"/>
  <c r="BG186" i="1"/>
  <c r="BF186" i="1"/>
  <c r="T186" i="1"/>
  <c r="R186" i="1"/>
  <c r="P186" i="1"/>
  <c r="J186" i="1"/>
  <c r="BE186" i="1" s="1"/>
  <c r="BK182" i="1"/>
  <c r="BI182" i="1"/>
  <c r="BH182" i="1"/>
  <c r="BG182" i="1"/>
  <c r="BF182" i="1"/>
  <c r="T182" i="1"/>
  <c r="R182" i="1"/>
  <c r="P182" i="1"/>
  <c r="J182" i="1"/>
  <c r="BE182" i="1" s="1"/>
  <c r="BK178" i="1"/>
  <c r="BI178" i="1"/>
  <c r="BH178" i="1"/>
  <c r="BG178" i="1"/>
  <c r="BF178" i="1"/>
  <c r="T178" i="1"/>
  <c r="R178" i="1"/>
  <c r="P178" i="1"/>
  <c r="J178" i="1"/>
  <c r="BE178" i="1" s="1"/>
  <c r="BK174" i="1"/>
  <c r="BI174" i="1"/>
  <c r="BH174" i="1"/>
  <c r="BG174" i="1"/>
  <c r="BF174" i="1"/>
  <c r="T174" i="1"/>
  <c r="R174" i="1"/>
  <c r="P174" i="1"/>
  <c r="J174" i="1"/>
  <c r="BE174" i="1" s="1"/>
  <c r="BK171" i="1"/>
  <c r="BI171" i="1"/>
  <c r="BH171" i="1"/>
  <c r="BG171" i="1"/>
  <c r="BF171" i="1"/>
  <c r="T171" i="1"/>
  <c r="R171" i="1"/>
  <c r="R170" i="1" s="1"/>
  <c r="P171" i="1"/>
  <c r="J171" i="1"/>
  <c r="BE171" i="1" s="1"/>
  <c r="BK170" i="1"/>
  <c r="T170" i="1"/>
  <c r="P170" i="1"/>
  <c r="J170" i="1"/>
  <c r="BK167" i="1"/>
  <c r="BI167" i="1"/>
  <c r="BH167" i="1"/>
  <c r="BG167" i="1"/>
  <c r="BF167" i="1"/>
  <c r="T167" i="1"/>
  <c r="R167" i="1"/>
  <c r="P167" i="1"/>
  <c r="BK164" i="1"/>
  <c r="BI164" i="1"/>
  <c r="BH164" i="1"/>
  <c r="BG164" i="1"/>
  <c r="BF164" i="1"/>
  <c r="T164" i="1"/>
  <c r="R164" i="1"/>
  <c r="P164" i="1"/>
  <c r="BK161" i="1"/>
  <c r="BI161" i="1"/>
  <c r="BH161" i="1"/>
  <c r="BG161" i="1"/>
  <c r="BF161" i="1"/>
  <c r="T161" i="1"/>
  <c r="R161" i="1"/>
  <c r="P161" i="1"/>
  <c r="J161" i="1"/>
  <c r="BE161" i="1" s="1"/>
  <c r="BK158" i="1"/>
  <c r="BI158" i="1"/>
  <c r="BH158" i="1"/>
  <c r="BG158" i="1"/>
  <c r="BF158" i="1"/>
  <c r="T158" i="1"/>
  <c r="R158" i="1"/>
  <c r="P158" i="1"/>
  <c r="J158" i="1"/>
  <c r="BE158" i="1" s="1"/>
  <c r="BK155" i="1"/>
  <c r="BI155" i="1"/>
  <c r="BH155" i="1"/>
  <c r="BG155" i="1"/>
  <c r="BF155" i="1"/>
  <c r="T155" i="1"/>
  <c r="R155" i="1"/>
  <c r="P155" i="1"/>
  <c r="J155" i="1"/>
  <c r="BE155" i="1" s="1"/>
  <c r="BK152" i="1"/>
  <c r="BI152" i="1"/>
  <c r="BH152" i="1"/>
  <c r="BG152" i="1"/>
  <c r="BF152" i="1"/>
  <c r="T152" i="1"/>
  <c r="R152" i="1"/>
  <c r="P152" i="1"/>
  <c r="J152" i="1"/>
  <c r="BE152" i="1" s="1"/>
  <c r="BK145" i="1"/>
  <c r="BI145" i="1"/>
  <c r="BH145" i="1"/>
  <c r="BG145" i="1"/>
  <c r="BF145" i="1"/>
  <c r="T145" i="1"/>
  <c r="R145" i="1"/>
  <c r="P145" i="1"/>
  <c r="J145" i="1"/>
  <c r="BE145" i="1" s="1"/>
  <c r="BK138" i="1"/>
  <c r="BI138" i="1"/>
  <c r="BH138" i="1"/>
  <c r="BG138" i="1"/>
  <c r="BF138" i="1"/>
  <c r="T138" i="1"/>
  <c r="T137" i="1" s="1"/>
  <c r="R138" i="1"/>
  <c r="P138" i="1"/>
  <c r="P137" i="1" s="1"/>
  <c r="J138" i="1"/>
  <c r="R137" i="1"/>
  <c r="J132" i="1"/>
  <c r="F132" i="1"/>
  <c r="J131" i="1"/>
  <c r="F131" i="1"/>
  <c r="J129" i="1"/>
  <c r="F129" i="1"/>
  <c r="E127" i="1"/>
  <c r="E125" i="1"/>
  <c r="E123" i="1"/>
  <c r="E121" i="1"/>
  <c r="J109" i="1"/>
  <c r="J106" i="1"/>
  <c r="J103" i="1"/>
  <c r="J96" i="1"/>
  <c r="F96" i="1"/>
  <c r="J95" i="1"/>
  <c r="F95" i="1"/>
  <c r="J93" i="1"/>
  <c r="F93" i="1"/>
  <c r="E91" i="1"/>
  <c r="E85" i="1"/>
  <c r="J41" i="1"/>
  <c r="F41" i="1"/>
  <c r="J40" i="1"/>
  <c r="J39" i="1"/>
  <c r="F39" i="1"/>
  <c r="J457" i="1" l="1"/>
  <c r="BE457" i="1" s="1"/>
  <c r="P136" i="1"/>
  <c r="P135" i="1" s="1"/>
  <c r="T136" i="1"/>
  <c r="T135" i="1" s="1"/>
  <c r="F40" i="1"/>
  <c r="J164" i="1"/>
  <c r="BE164" i="1" s="1"/>
  <c r="BK137" i="1"/>
  <c r="BK136" i="1" s="1"/>
  <c r="BK135" i="1" s="1"/>
  <c r="R136" i="1"/>
  <c r="R135" i="1" s="1"/>
  <c r="J110" i="1"/>
  <c r="J515" i="1"/>
  <c r="J108" i="1" s="1"/>
  <c r="J167" i="1"/>
  <c r="BE167" i="1" s="1"/>
  <c r="BE280" i="1"/>
  <c r="J454" i="1"/>
  <c r="BE454" i="1" s="1"/>
  <c r="J505" i="1"/>
  <c r="J107" i="1" s="1"/>
  <c r="J572" i="1"/>
  <c r="J111" i="1" s="1"/>
  <c r="BE138" i="1"/>
  <c r="BE283" i="1"/>
  <c r="J279" i="1" l="1"/>
  <c r="J104" i="1" s="1"/>
  <c r="J137" i="1"/>
  <c r="J102" i="1" l="1"/>
  <c r="J136" i="1"/>
  <c r="J135" i="1" l="1"/>
  <c r="J101" i="1"/>
  <c r="J34" i="1" l="1"/>
  <c r="J100" i="1"/>
  <c r="F37" i="1" s="1"/>
  <c r="J37" i="1" s="1"/>
  <c r="V437" i="1"/>
  <c r="J43" i="1" l="1"/>
</calcChain>
</file>

<file path=xl/sharedStrings.xml><?xml version="1.0" encoding="utf-8"?>
<sst xmlns="http://schemas.openxmlformats.org/spreadsheetml/2006/main" count="3090" uniqueCount="618">
  <si>
    <t>{91272f1d-35f4-420f-882e-96dea156e0e7}</t>
  </si>
  <si>
    <t>2</t>
  </si>
  <si>
    <t>KRYCÍ LIST SOUPISU PRACÍ</t>
  </si>
  <si>
    <t>v ---  níže se nacházejí doplnkové a pomocné údaje k sestavám  --- v</t>
  </si>
  <si>
    <t>False</t>
  </si>
  <si>
    <t>Stavba:</t>
  </si>
  <si>
    <t>Praha 6 - Léčebna dlouhodobě nemocných, Chittussiho 1a</t>
  </si>
  <si>
    <t>Objekt:</t>
  </si>
  <si>
    <t>LDN</t>
  </si>
  <si>
    <t>Soupis:</t>
  </si>
  <si>
    <t>Bojlerovna</t>
  </si>
  <si>
    <t>Úroveň 4:</t>
  </si>
  <si>
    <t>Technologie rozdělovače a sběrače TV                                                Bojlerovna LDN Chittussiho 1a</t>
  </si>
  <si>
    <t>KSO:</t>
  </si>
  <si>
    <t/>
  </si>
  <si>
    <t>CC-CZ:</t>
  </si>
  <si>
    <t>Místo:</t>
  </si>
  <si>
    <t>Praha 6</t>
  </si>
  <si>
    <t>Datum:</t>
  </si>
  <si>
    <t>Zadavatel:</t>
  </si>
  <si>
    <t>IČ:</t>
  </si>
  <si>
    <t>MČ Praha 6</t>
  </si>
  <si>
    <t>DIČ:</t>
  </si>
  <si>
    <t>Zhotovitel:</t>
  </si>
  <si>
    <t>Provoz a servis tepla, s.r.o.</t>
  </si>
  <si>
    <t>Projektant:</t>
  </si>
  <si>
    <t>Robert Mach</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</si>
  <si>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</si>
  <si>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</si>
  <si>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</si>
  <si>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</si>
  <si>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</si>
  <si>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</si>
  <si>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</si>
  <si>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</si>
  <si>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</si>
  <si>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</si>
  <si>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</si>
  <si>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</si>
  <si>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</si>
  <si>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</si>
  <si>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</si>
  <si>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</si>
  <si>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</si>
  <si>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</si>
  <si>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</si>
  <si>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</si>
  <si>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</si>
  <si>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ČLENĚNÍ SOUPISU PRACÍ</t>
  </si>
  <si>
    <t>Bojlerovna 1.PP</t>
  </si>
  <si>
    <t>Kód dílu - Popis</t>
  </si>
  <si>
    <t>Cena celkem [CZK]</t>
  </si>
  <si>
    <t>Náklady ze soupisu prací</t>
  </si>
  <si>
    <t>-1</t>
  </si>
  <si>
    <t>PSV - Práce a dodávky PSV</t>
  </si>
  <si>
    <t xml:space="preserve">    713 - Izolace tepelné</t>
  </si>
  <si>
    <t xml:space="preserve">    722 - Zdravotechnika - vnitřní vodovod</t>
  </si>
  <si>
    <t xml:space="preserve">    732 - Ústřední vytápění - strojovny</t>
  </si>
  <si>
    <t xml:space="preserve">    733 - Ústřední vytápění - rozvodné potrubí</t>
  </si>
  <si>
    <t xml:space="preserve">    734 - Ústřední vytápění - armatury</t>
  </si>
  <si>
    <t xml:space="preserve">    783 - Dokončovací práce - nátěry</t>
  </si>
  <si>
    <t>M - Práce a dodávky M</t>
  </si>
  <si>
    <t xml:space="preserve">    VO4 - Inženýrská činnost</t>
  </si>
  <si>
    <t xml:space="preserve">    23-M - Montáže potrubí</t>
  </si>
  <si>
    <t>N00 - Ostatní náklady</t>
  </si>
  <si>
    <t>SOUPIS PRACÍ</t>
  </si>
  <si>
    <t>PČ</t>
  </si>
  <si>
    <t>Typ</t>
  </si>
  <si>
    <t>Kód</t>
  </si>
  <si>
    <t>Popis</t>
  </si>
  <si>
    <t>MJ</t>
  </si>
  <si>
    <t>Množství</t>
  </si>
  <si>
    <t>J.cena [CZK]</t>
  </si>
  <si>
    <t>Cenová soustava</t>
  </si>
  <si>
    <t>J. Nh [h]</t>
  </si>
  <si>
    <t>Nh celkem [h]</t>
  </si>
  <si>
    <t>J. hmotnost [t]</t>
  </si>
  <si>
    <t>Hmotnost celkem [t]</t>
  </si>
  <si>
    <t>J. suť [t]</t>
  </si>
  <si>
    <t>Suť Celkem [t]</t>
  </si>
  <si>
    <t>Náklady soupisu celkem</t>
  </si>
  <si>
    <t>D</t>
  </si>
  <si>
    <t>PSV</t>
  </si>
  <si>
    <t>Práce a dodávky PSV</t>
  </si>
  <si>
    <t>0</t>
  </si>
  <si>
    <t>ROZPOCET</t>
  </si>
  <si>
    <t>713</t>
  </si>
  <si>
    <t>Izolace tepelné</t>
  </si>
  <si>
    <t>1</t>
  </si>
  <si>
    <t>K</t>
  </si>
  <si>
    <t>722181x</t>
  </si>
  <si>
    <t xml:space="preserve">Tepelná izolace anuloidu </t>
  </si>
  <si>
    <t>ks</t>
  </si>
  <si>
    <t>CS ÚRS 2019 01</t>
  </si>
  <si>
    <t>4</t>
  </si>
  <si>
    <t>-1553996989</t>
  </si>
  <si>
    <t>PP</t>
  </si>
  <si>
    <t>PSC</t>
  </si>
  <si>
    <t>VV</t>
  </si>
  <si>
    <t xml:space="preserve"> 28x1,2/19</t>
  </si>
  <si>
    <t>True</t>
  </si>
  <si>
    <t xml:space="preserve"> 35x1,2/19</t>
  </si>
  <si>
    <t xml:space="preserve"> 42x1,5/19</t>
  </si>
  <si>
    <t>Součet</t>
  </si>
  <si>
    <t xml:space="preserve">Tepelná izolace čerpadlových skupin </t>
  </si>
  <si>
    <t>16</t>
  </si>
  <si>
    <t>2116971176</t>
  </si>
  <si>
    <t>3</t>
  </si>
  <si>
    <t>M</t>
  </si>
  <si>
    <t>Tepelné izolace - návleková pro ocelové potrubí tl.19</t>
  </si>
  <si>
    <t>m</t>
  </si>
  <si>
    <t>32</t>
  </si>
  <si>
    <t>-1454641981</t>
  </si>
  <si>
    <t>Tepelné izolace - pouzdra  28x1,2/19</t>
  </si>
  <si>
    <t>1444543559</t>
  </si>
  <si>
    <t>Tepelné izolace - pouzdra  35x1,2/19</t>
  </si>
  <si>
    <t>5</t>
  </si>
  <si>
    <t>-101080008</t>
  </si>
  <si>
    <t>Tepelné izolace - pouzdra  42x1,2/19</t>
  </si>
  <si>
    <t>6</t>
  </si>
  <si>
    <t>713400921</t>
  </si>
  <si>
    <t>Příplatek k opravě izolací tepelných potrubí vyspravení foliemi za správkový kus</t>
  </si>
  <si>
    <t>hod</t>
  </si>
  <si>
    <t>-1417994995</t>
  </si>
  <si>
    <t>Oprava izolace potrubí  Příplatek k cenám izolací potrubí s povrchovou úpravou za správkový kus vyspravení fóliemi</t>
  </si>
  <si>
    <t>10</t>
  </si>
  <si>
    <t>7</t>
  </si>
  <si>
    <t>998713201</t>
  </si>
  <si>
    <t>Přesun hmot procentní pro izolace tepelné v objektech v do 6 m</t>
  </si>
  <si>
    <t>%</t>
  </si>
  <si>
    <t>-1203283728</t>
  </si>
  <si>
    <t>Přesun hmot pro izolace tepelné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</si>
  <si>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</si>
  <si>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8</t>
  </si>
  <si>
    <t>998713293</t>
  </si>
  <si>
    <t>Příplatek k přesunu hmot procentní 713 za zvětšený přesun do 500 m</t>
  </si>
  <si>
    <t>-1636785662</t>
  </si>
  <si>
    <t>Přesun hmot pro izolace tepelné stanovený procentní sazbou (%) z ceny Příplatek k cenám za zvětšený přesun přes vymezenou největší dopravní vzdálenost do 500 m</t>
  </si>
  <si>
    <t>722</t>
  </si>
  <si>
    <t>Zdravotechnika - vnitřní vodovod</t>
  </si>
  <si>
    <t>9</t>
  </si>
  <si>
    <t>722130237</t>
  </si>
  <si>
    <t>Potrubí vodovodní ocelové závitové pozinkované svařované běžné DN 65</t>
  </si>
  <si>
    <t>605361407</t>
  </si>
  <si>
    <t>Potrubí z ocelových trubek pozinkovaných  závitových svařovaných běžných DN 65</t>
  </si>
  <si>
    <t>18</t>
  </si>
  <si>
    <t>722174002</t>
  </si>
  <si>
    <t>Potrubí vodovodní plastové PPR svar polyfuze PN 16 D 20 x 2,8 mm</t>
  </si>
  <si>
    <t>2137591954</t>
  </si>
  <si>
    <t>Potrubí z plastových trubek z polypropylenu (PPR) svařovaných polyfuzně PN 16 (SDR 7,4) D 20 x 2,8</t>
  </si>
  <si>
    <t xml:space="preserve">Poznámka k souboru cen:_x000D_
1. V cenách -4001 až -4088 jsou započteny náklady na montáž a dodávku potrubí a tvarovek. </t>
  </si>
  <si>
    <t>29</t>
  </si>
  <si>
    <t>11</t>
  </si>
  <si>
    <t>722174003</t>
  </si>
  <si>
    <t>Potrubí vodovodní plastové PPR svar polyfuze PN 16 D 25 x 3,5 mm</t>
  </si>
  <si>
    <t>-441134419</t>
  </si>
  <si>
    <t>Potrubí z plastových trubek z polypropylenu (PPR) svařovaných polyfuzně PN 16 (SDR 7,4) D 25 x 3,5</t>
  </si>
  <si>
    <t>15</t>
  </si>
  <si>
    <t>12</t>
  </si>
  <si>
    <t>722174004</t>
  </si>
  <si>
    <t>Potrubí vodovodní plastové PPR svar polyfuze PN 16 D 32 x 4,4 mm</t>
  </si>
  <si>
    <t>1500649237</t>
  </si>
  <si>
    <t>Potrubí z plastových trubek z polypropylenu (PPR) svařovaných polyfuzně PN 16 (SDR 7,4) D 32 x 4,4</t>
  </si>
  <si>
    <t>38</t>
  </si>
  <si>
    <t>13</t>
  </si>
  <si>
    <t>722174005</t>
  </si>
  <si>
    <t>Potrubí vodovodní plastové PPR svar polyfuze PN 16 D 40 x 5,5 mm</t>
  </si>
  <si>
    <t>-851504500</t>
  </si>
  <si>
    <t>Potrubí z plastových trubek z polypropylenu (PPR) svařovaných polyfuzně PN 16 (SDR 7,4) D 40 x 5,5</t>
  </si>
  <si>
    <t>37</t>
  </si>
  <si>
    <t>14</t>
  </si>
  <si>
    <t>722174006</t>
  </si>
  <si>
    <t>Potrubí vodovodní plastové PPR svar polyfuze PN 16 D 50 x 6,9 mm</t>
  </si>
  <si>
    <t>-1668583740</t>
  </si>
  <si>
    <t>Potrubí z plastových trubek z polypropylenu (PPR) svařovaných polyfuzně PN 16 (SDR 7,4) D 50 x 6,9</t>
  </si>
  <si>
    <t>722182011</t>
  </si>
  <si>
    <t>Podpůrný žlab pro potrubí D 20</t>
  </si>
  <si>
    <t>-1306798133</t>
  </si>
  <si>
    <t>Podpůrný žlab pro potrubí průměru D 20</t>
  </si>
  <si>
    <t xml:space="preserve">Poznámka k souboru cen:_x000D_
1. V cenách jsou započítány náklady na dodávku a montáž podpůrného žlabu. 2. Ceny neobsahují náklady na zavěšení potrubí, ty jsou zahrnuty v cenách potrubí. </t>
  </si>
  <si>
    <t>722182012</t>
  </si>
  <si>
    <t>Podpůrný žlab pro potrubí D 25</t>
  </si>
  <si>
    <t>-1776690999</t>
  </si>
  <si>
    <t>Podpůrný žlab pro potrubí průměru D 25</t>
  </si>
  <si>
    <t>17</t>
  </si>
  <si>
    <t>722182013</t>
  </si>
  <si>
    <t>Podpůrný žlab pro potrubí D 32</t>
  </si>
  <si>
    <t>-971400936</t>
  </si>
  <si>
    <t>Podpůrný žlab pro potrubí průměru D 32</t>
  </si>
  <si>
    <t>722182014</t>
  </si>
  <si>
    <t>Podpůrný žlab pro potrubí D 40</t>
  </si>
  <si>
    <t>-1498634172</t>
  </si>
  <si>
    <t>Podpůrný žlab pro potrubí průměru D 40</t>
  </si>
  <si>
    <t>19</t>
  </si>
  <si>
    <t>722182015</t>
  </si>
  <si>
    <t>Podpůrný žlab pro potrubí D 50</t>
  </si>
  <si>
    <t>-1608392882</t>
  </si>
  <si>
    <t>Podpůrný žlab pro potrubí průměru D 50</t>
  </si>
  <si>
    <t>20</t>
  </si>
  <si>
    <t>722232043</t>
  </si>
  <si>
    <t>Kohout kulový přímý G 1/2 PN 42 do 185°C vnitřní závit</t>
  </si>
  <si>
    <t>kus</t>
  </si>
  <si>
    <t>1319569674</t>
  </si>
  <si>
    <t>Armatury se dvěma závity kulové kohouty PN 42 do 185 °C přímé vnitřní závit G 1/2</t>
  </si>
  <si>
    <t>21</t>
  </si>
  <si>
    <t>722232045</t>
  </si>
  <si>
    <t>Kohout kulový přímý G 1 PN 42 do 185°C vnitřní závit</t>
  </si>
  <si>
    <t>1176705227</t>
  </si>
  <si>
    <t>Armatury se dvěma závity kulové kohouty PN 42 do 185 °C přímé vnitřní závit G 1</t>
  </si>
  <si>
    <t>22</t>
  </si>
  <si>
    <t>722232046</t>
  </si>
  <si>
    <t>Kohout kulový přímý G 5/4 PN 42 do 185°C vnitřní závit</t>
  </si>
  <si>
    <t>-1978563915</t>
  </si>
  <si>
    <t>Armatury se dvěma závity kulové kohouty PN 42 do 185 °C přímé vnitřní závit G 5/4</t>
  </si>
  <si>
    <t>23</t>
  </si>
  <si>
    <t>722232047</t>
  </si>
  <si>
    <t>Kohout kulový přímý G 6/4 PN 42 do 185°C vnitřní závit</t>
  </si>
  <si>
    <t>43841623</t>
  </si>
  <si>
    <t>Armatury se dvěma závity kulové kohouty PN 42 do 185 °C přímé vnitřní závit G 6/4</t>
  </si>
  <si>
    <t>24</t>
  </si>
  <si>
    <t>722-28X</t>
  </si>
  <si>
    <t>Vyvažovací ventil pro cirkulaci teplé vody DN15, dodávka + montáž</t>
  </si>
  <si>
    <t>-1652824525</t>
  </si>
  <si>
    <t>25</t>
  </si>
  <si>
    <t>722-33X</t>
  </si>
  <si>
    <t>Přechodky dGK PPR PN 20 na ocel dodávka + montáž</t>
  </si>
  <si>
    <t>sada</t>
  </si>
  <si>
    <t>221897146</t>
  </si>
  <si>
    <t>Přechodky dGK PPR PN 20 na ocel
vč. potřebného materiálu
dodávka + montáž</t>
  </si>
  <si>
    <t>26</t>
  </si>
  <si>
    <t>722-25X</t>
  </si>
  <si>
    <t>Izolace plastového PPR potrubí 20 x 13 mm, dodávka + montáž</t>
  </si>
  <si>
    <t>465997165</t>
  </si>
  <si>
    <t>27</t>
  </si>
  <si>
    <t>722-24X</t>
  </si>
  <si>
    <t>Izolace plastového PPR potrubí 25 x 20 mm, dodávka + montáž</t>
  </si>
  <si>
    <t>1086022119</t>
  </si>
  <si>
    <t>28</t>
  </si>
  <si>
    <t>722-3X</t>
  </si>
  <si>
    <t>Izolace plastového PPR potrubí 32 x 9 mm, dodávka + montáž</t>
  </si>
  <si>
    <t>-1694528524</t>
  </si>
  <si>
    <t>722-26X</t>
  </si>
  <si>
    <t>Izolace plastového PPR potrubí 32 x 20 mm, dodávka + montáž</t>
  </si>
  <si>
    <t>-692938686</t>
  </si>
  <si>
    <t>30</t>
  </si>
  <si>
    <t>722-22X</t>
  </si>
  <si>
    <t>Izolace plastového PPR potrubí 40 x 9 mm, dodávka + montáž</t>
  </si>
  <si>
    <t>2004678872</t>
  </si>
  <si>
    <t>31</t>
  </si>
  <si>
    <t>722-27X</t>
  </si>
  <si>
    <t>Izolace plastového PPR potrubí 40 x 20 mm, dodávka + montáž</t>
  </si>
  <si>
    <t>702250784</t>
  </si>
  <si>
    <t>722-23X</t>
  </si>
  <si>
    <t>Izolace plastového PPR potrubí 50 x 9 mm, dodávka + montáž</t>
  </si>
  <si>
    <t>-1694447297</t>
  </si>
  <si>
    <t>33</t>
  </si>
  <si>
    <t>722-29X</t>
  </si>
  <si>
    <t>Izolace plastového PPR potrubí 76 x 9 mm, dodávka + montáž</t>
  </si>
  <si>
    <t>1046916402</t>
  </si>
  <si>
    <t>34</t>
  </si>
  <si>
    <t>722-30X</t>
  </si>
  <si>
    <t>Vodoměr s impulsním výstupem M-bus, DN40, M= 16 m3/h, dodávka + montáž</t>
  </si>
  <si>
    <t>-49526777</t>
  </si>
  <si>
    <t xml:space="preserve">Vodoměr s impulsním výstupem M-bus, DN40, M= 16 m3/h, dodávka + montáž
vč. drobného materiálu
na výkrese označeno č.4
</t>
  </si>
  <si>
    <t>35</t>
  </si>
  <si>
    <t>722-31X</t>
  </si>
  <si>
    <t>Napojení na stávající požární rozvod, dodávka + montáž</t>
  </si>
  <si>
    <t>-1141312951</t>
  </si>
  <si>
    <t>Napojení na stávající požární rozvod, doplnění izolačních pouzder na stávajícím potrubí
vč. drobného materiálu
dodávka + montáž</t>
  </si>
  <si>
    <t>36</t>
  </si>
  <si>
    <t>722-10X</t>
  </si>
  <si>
    <t>Drobný materiál a pomocné práce</t>
  </si>
  <si>
    <t>-2028451884</t>
  </si>
  <si>
    <t>722290226</t>
  </si>
  <si>
    <t>Zkouška těsnosti vodovodního potrubí závitového do DN 50</t>
  </si>
  <si>
    <t>1748972608</t>
  </si>
  <si>
    <t>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</si>
  <si>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</si>
  <si>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147</t>
  </si>
  <si>
    <t>722290234</t>
  </si>
  <si>
    <t>Proplach a dezinfekce vodovodního potrubí do DN 80</t>
  </si>
  <si>
    <t>2033770368</t>
  </si>
  <si>
    <t>Zkoušky, proplach a desinfekce vodovodního potrubí  proplach a desinfekce vodovodního potrubí do DN 80</t>
  </si>
  <si>
    <t>39</t>
  </si>
  <si>
    <t>998722202</t>
  </si>
  <si>
    <t>Přesun hmot procentní pro vnitřní vodovod v objektech v do 12 m</t>
  </si>
  <si>
    <t>1188132000</t>
  </si>
  <si>
    <t>Přesun hmot pro vnitřní vodovod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</si>
  <si>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</si>
  <si>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40</t>
  </si>
  <si>
    <t>998722293</t>
  </si>
  <si>
    <t>Příplatek k přesunu hmot procentní 722 za zvětšený přesun do 500 m</t>
  </si>
  <si>
    <t>-1400790041</t>
  </si>
  <si>
    <t>Přesun hmot pro vnitřní vodovod  stanovený procentní sazbou (%) z ceny Příplatek k cenám za zvětšený přesun přes vymezenou největší dopravní vzdálenost do 500 m</t>
  </si>
  <si>
    <t>732</t>
  </si>
  <si>
    <t>Ústřední vytápění - strojovny</t>
  </si>
  <si>
    <t>732199100.1</t>
  </si>
  <si>
    <t>Montáž orientačních štítků</t>
  </si>
  <si>
    <t>-539758911</t>
  </si>
  <si>
    <t>Montáž štítků  orientačních</t>
  </si>
  <si>
    <t>7321991001</t>
  </si>
  <si>
    <t>Orientační štítek</t>
  </si>
  <si>
    <t>-376644241</t>
  </si>
  <si>
    <t>Stacionární zásobník TUV</t>
  </si>
  <si>
    <t>OKC NTR 500 HP</t>
  </si>
  <si>
    <t>(včetnč tep.izolace)</t>
  </si>
  <si>
    <t>732296117</t>
  </si>
  <si>
    <t>Vestavná elektrická topná vložka TJ 6/4“ - 7,50 kW</t>
  </si>
  <si>
    <t>Přírubová elektrická topná vložka</t>
  </si>
  <si>
    <t>RDW 18 – 10 kW</t>
  </si>
  <si>
    <t>Kombinovaný rozdělovač DN40</t>
  </si>
  <si>
    <t>C160/5F</t>
  </si>
  <si>
    <t>5 topných okruhů</t>
  </si>
  <si>
    <t>Sada 2 ks podpěrných nohou rozdělovače</t>
  </si>
  <si>
    <t xml:space="preserve">Sada připojení </t>
  </si>
  <si>
    <t>TB160</t>
  </si>
  <si>
    <t>Anuloid CP160</t>
  </si>
  <si>
    <t>DN40</t>
  </si>
  <si>
    <t>Sada pro instalaci čerpadlových skupin DN32</t>
  </si>
  <si>
    <t>Těsnění, šrouby, teploměry</t>
  </si>
  <si>
    <t>kg</t>
  </si>
  <si>
    <t>42610975x</t>
  </si>
  <si>
    <t>čerpadlová sada KM3-125 DN32</t>
  </si>
  <si>
    <t>směšovaná  (M= 1,0 m3/h,  dPč=30,0 kPa)</t>
  </si>
  <si>
    <t>Wilo Stratos Para 30/1-7</t>
  </si>
  <si>
    <t>směšovaná (M= 2,6 m3/h,  dPč=30,0 kPa)</t>
  </si>
  <si>
    <t>Wilo Yonos Para 30/1-6</t>
  </si>
  <si>
    <t>čerpadlová sada KS-125 DN32</t>
  </si>
  <si>
    <t>nesměšovaná  (M= 3,5 m3/h,  dPč=45,0 kPa)</t>
  </si>
  <si>
    <t>Wilo Stratos Para 30/1-11</t>
  </si>
  <si>
    <t>429715xxx</t>
  </si>
  <si>
    <t>Servopohon elektrický</t>
  </si>
  <si>
    <t>Těsnění a pomocný materiál</t>
  </si>
  <si>
    <t>Tlaková expanzní nádoba TUV</t>
  </si>
  <si>
    <t>Refix DD18/10</t>
  </si>
  <si>
    <t>Uzavírací armatura s vypouštěním</t>
  </si>
  <si>
    <t>FlowJet 3/4“</t>
  </si>
  <si>
    <t>734254xxx</t>
  </si>
  <si>
    <t>Pojistný ventil</t>
  </si>
  <si>
    <t>Konzole s páskou pro upevnění TEN</t>
  </si>
  <si>
    <t>722100xxx</t>
  </si>
  <si>
    <t>Ochrana proti opaření</t>
  </si>
  <si>
    <t>TM200</t>
  </si>
  <si>
    <t>734247xxx</t>
  </si>
  <si>
    <t>Zpětný ventil</t>
  </si>
  <si>
    <t>DN20</t>
  </si>
  <si>
    <t>732421xxx</t>
  </si>
  <si>
    <t>Oběhové čerpadlo cirkulace TUV</t>
  </si>
  <si>
    <t>(výměna)</t>
  </si>
  <si>
    <t>Uzavírací armatury okruhu TUV</t>
  </si>
  <si>
    <t>Materiál Ppr a tvarovky pro připojení a napojení okruhu TUV</t>
  </si>
  <si>
    <t>sbr</t>
  </si>
  <si>
    <t>Regulační armatura STAD</t>
  </si>
  <si>
    <t>DN25</t>
  </si>
  <si>
    <t>DN32</t>
  </si>
  <si>
    <t>551296xxx</t>
  </si>
  <si>
    <t>Uzavírací armatura</t>
  </si>
  <si>
    <t>DN50</t>
  </si>
  <si>
    <t>734164xxx</t>
  </si>
  <si>
    <t>Vypouštěcí kohout</t>
  </si>
  <si>
    <t>DN15</t>
  </si>
  <si>
    <t>Filtr</t>
  </si>
  <si>
    <t>(čerp.skupiny)</t>
  </si>
  <si>
    <t>Šroubení mosazné</t>
  </si>
  <si>
    <t>(zás.TUV)</t>
  </si>
  <si>
    <t>734213xxx</t>
  </si>
  <si>
    <t>Automatický odvzduš?ovací ventil</t>
  </si>
  <si>
    <t>722163105</t>
  </si>
  <si>
    <t>Potrubí měděné</t>
  </si>
  <si>
    <t>28x1,2</t>
  </si>
  <si>
    <t>722163106</t>
  </si>
  <si>
    <t>35x1,2</t>
  </si>
  <si>
    <t>722163107</t>
  </si>
  <si>
    <t>42x1,5</t>
  </si>
  <si>
    <t>Tvarovky pro měděné potrubí</t>
  </si>
  <si>
    <t>(kolena, přechody, …)</t>
  </si>
  <si>
    <t>lisovací</t>
  </si>
  <si>
    <t>Závěsy a objímky pro měděné potrubí</t>
  </si>
  <si>
    <t>dle potřeb stavby</t>
  </si>
  <si>
    <t>722181xxx</t>
  </si>
  <si>
    <t>Tepelná izolace návleková pro ocelové potrubí tl.19mm</t>
  </si>
  <si>
    <t>28x1,2 / 19</t>
  </si>
  <si>
    <t>35x1,2 / 19</t>
  </si>
  <si>
    <t>42x1,5 / 19</t>
  </si>
  <si>
    <t>28355120</t>
  </si>
  <si>
    <t>PVC lepící páska šedá</t>
  </si>
  <si>
    <t>Vsuvky a redukce mosazné</t>
  </si>
  <si>
    <t>Materiál pro propojení přívodního potrubí – kotelna</t>
  </si>
  <si>
    <t>kpl</t>
  </si>
  <si>
    <t>Těsnící teflonová nit</t>
  </si>
  <si>
    <t>150m</t>
  </si>
  <si>
    <t>Loctitte</t>
  </si>
  <si>
    <t>řezný a svařovací materiál</t>
  </si>
  <si>
    <t>-911288517</t>
  </si>
  <si>
    <t>P</t>
  </si>
  <si>
    <t>732-23X</t>
  </si>
  <si>
    <t>Řídící systém BS, MaR a elektro vč. dodávka + montáž,</t>
  </si>
  <si>
    <t>-923196197</t>
  </si>
  <si>
    <t>Řídící systém, vč. dodávka + montáž  MaR a elektro</t>
  </si>
  <si>
    <t>732-29X</t>
  </si>
  <si>
    <t>Doprava a přeprava</t>
  </si>
  <si>
    <t>-1389164125</t>
  </si>
  <si>
    <t>Doprava materiálu na staveniště</t>
  </si>
  <si>
    <t>km</t>
  </si>
  <si>
    <t>-1893678931</t>
  </si>
  <si>
    <t>732-25X</t>
  </si>
  <si>
    <t>Doplnění izolace na stanici, vč. dodávka + montáž</t>
  </si>
  <si>
    <t>2089544845</t>
  </si>
  <si>
    <t>732-28X</t>
  </si>
  <si>
    <t xml:space="preserve">Drobný materiál a pomocné práce </t>
  </si>
  <si>
    <t>-1026673247</t>
  </si>
  <si>
    <t>998732201</t>
  </si>
  <si>
    <t>Přesun hmot procentní pro strojovny v objektech v do 6 m</t>
  </si>
  <si>
    <t>-85720390</t>
  </si>
  <si>
    <t>Přesun hmot pro strojovny  stanovený procentní sazbou (%) z ceny vodorovná dopravní vzdálenost do 50 m v objektech výšky do 6 m</t>
  </si>
  <si>
    <t>998732293</t>
  </si>
  <si>
    <t>Příplatek k přesunu hmot procentní 732 za zvětšený přesun do 500 m</t>
  </si>
  <si>
    <t>-1810803652</t>
  </si>
  <si>
    <t>Přesun hmot pro strojovny  stanovený procentní sazbou (%) z ceny Příplatek k cenám za zvětšený přesun přes vymezenou největší dopravní vzdálenost do 500 m</t>
  </si>
  <si>
    <t>733</t>
  </si>
  <si>
    <t>Ústřední vytápění - rozvodné potrubí</t>
  </si>
  <si>
    <t>51</t>
  </si>
  <si>
    <t>733111314</t>
  </si>
  <si>
    <t>Potrubí ocelové závitové svařované běžné v kotelnách nebo strojovnách DN 20</t>
  </si>
  <si>
    <t>-749686538</t>
  </si>
  <si>
    <t>Potrubí z trubek ocelových závitových  svařovaných běžných nízkotlakých v kotelnách a strojovnách DN 20</t>
  </si>
  <si>
    <t>52</t>
  </si>
  <si>
    <t>733111316</t>
  </si>
  <si>
    <t>Potrubí ocelové závitové svařované běžné v kotelnách nebo strojovnách DN 32</t>
  </si>
  <si>
    <t>774444379</t>
  </si>
  <si>
    <t>Potrubí z trubek ocelových závitových  svařovaných běžných nízkotlakých v kotelnách a strojovnách DN 32</t>
  </si>
  <si>
    <t>53</t>
  </si>
  <si>
    <t>733111317</t>
  </si>
  <si>
    <t>Potrubí ocelové závitové svařované běžné v kotelnách nebo strojovnách DN 40</t>
  </si>
  <si>
    <t>-1998119225</t>
  </si>
  <si>
    <t>Potrubí z trubek ocelových závitových  svařovaných běžných nízkotlakých v kotelnách a strojovnách DN 40</t>
  </si>
  <si>
    <t>63</t>
  </si>
  <si>
    <t>54</t>
  </si>
  <si>
    <t>733190107</t>
  </si>
  <si>
    <t>Zkouška těsnosti potrubí ocelové závitové do DN 40</t>
  </si>
  <si>
    <t>1688160409</t>
  </si>
  <si>
    <t>Zkoušky těsnosti potrubí, manžety prostupové z trubek ocelových  zkoušky těsnosti potrubí (za provozu) z trubek ocelových závitových DN do 40</t>
  </si>
  <si>
    <t xml:space="preserve">Poznámka k souboru cen:_x000D_
1. Zkouškami těsnosti potrubí se rozumí běžné přezkoušení za provozu (např. při výměně částí potrubí nebo armatury). </t>
  </si>
  <si>
    <t>18"DN20</t>
  </si>
  <si>
    <t>12"DN32</t>
  </si>
  <si>
    <t>63"DN40</t>
  </si>
  <si>
    <t>55</t>
  </si>
  <si>
    <t>998733201</t>
  </si>
  <si>
    <t>Přesun hmot procentní pro rozvody potrubí v objektech v do 6 m</t>
  </si>
  <si>
    <t>-1447371852</t>
  </si>
  <si>
    <t>Přesun hmot pro rozvody potrubí  stanovený procentní sazbou z ceny vodorovná dopravní vzdálenost do 50 m v objektech výšky do 6 m</t>
  </si>
  <si>
    <t>56</t>
  </si>
  <si>
    <t>998733293</t>
  </si>
  <si>
    <t>Příplatek k přesunu hmot procentní 733 za zvětšený přesun do 500 m</t>
  </si>
  <si>
    <t>1153955864</t>
  </si>
  <si>
    <t>Přesun hmot pro rozvody potrubí  stanovený procentní sazbou z ceny Příplatek k cenám za zvětšený přesun přes vymezenou největší dopravní vzdálenost do 500 m</t>
  </si>
  <si>
    <t>734</t>
  </si>
  <si>
    <t>Ústřední vytápění - armatury</t>
  </si>
  <si>
    <t>57</t>
  </si>
  <si>
    <t>734291123</t>
  </si>
  <si>
    <t>Kohout plnící a vypouštěcí G 1/2 PN 10 do 90°C závitový</t>
  </si>
  <si>
    <t>-144568576</t>
  </si>
  <si>
    <t>Ostatní armatury kohouty plnicí a vypouštěcí PN 10 do 90°C G 1/2</t>
  </si>
  <si>
    <t>58</t>
  </si>
  <si>
    <t>734292716</t>
  </si>
  <si>
    <t>Kohout kulový přímý G 1 1/4 PN 42 do 185°C vnitřní závit</t>
  </si>
  <si>
    <t>1112355308</t>
  </si>
  <si>
    <t>Ostatní armatury kulové kohouty PN 42 do 185°C přímé vnitřní závit G 1 1/4</t>
  </si>
  <si>
    <t>59</t>
  </si>
  <si>
    <t>734292717</t>
  </si>
  <si>
    <t>Kohout kulový přímý G 1 1/2 PN 42 do 185°C vnitřní závit</t>
  </si>
  <si>
    <t>-1744511654</t>
  </si>
  <si>
    <t>Ostatní armatury kulové kohouty PN 42 do 185°C přímé vnitřní závit G 1 1/2</t>
  </si>
  <si>
    <t>60</t>
  </si>
  <si>
    <t>734-22X</t>
  </si>
  <si>
    <t>Ruční regulační ventil, PN25, DN32, dodávka + montáž</t>
  </si>
  <si>
    <t>756407865</t>
  </si>
  <si>
    <t>61</t>
  </si>
  <si>
    <t>734-23X</t>
  </si>
  <si>
    <t>Regulátor tlakové diference DN32, rozsah 20-80 kPa, vč. příslušenství, dodávka + montáž</t>
  </si>
  <si>
    <t>1505856224</t>
  </si>
  <si>
    <t>62</t>
  </si>
  <si>
    <t>998734201</t>
  </si>
  <si>
    <t>Přesun hmot procentní pro armatury v objektech v do 6 m</t>
  </si>
  <si>
    <t>1913381971</t>
  </si>
  <si>
    <t>Přesun hmot pro armatury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</si>
  <si>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</si>
  <si>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998734293</t>
  </si>
  <si>
    <t>Příplatek k přesunu hmot procentní 734 za zvětšený přesun do 500 m</t>
  </si>
  <si>
    <t>2005481172</t>
  </si>
  <si>
    <t>Přesun hmot pro armatury  stanovený procentní sazbou (%) z ceny Příplatek k cenám za zvětšený přesun přes vymezenou největší dopravní vzdálenost do 500 m</t>
  </si>
  <si>
    <t>783</t>
  </si>
  <si>
    <t>Dokončovací práce - nátěry</t>
  </si>
  <si>
    <t>78318P070</t>
  </si>
  <si>
    <t>Nátěry syntetické KDK barva dražší matný povrch 1x antikorozní, 1x základní, 1x email</t>
  </si>
  <si>
    <t>m2</t>
  </si>
  <si>
    <t>-762503789</t>
  </si>
  <si>
    <t>783614651</t>
  </si>
  <si>
    <t>Základní antikorozní jednonásobný syntetický potrubí DN do 50 mm</t>
  </si>
  <si>
    <t>1932557330</t>
  </si>
  <si>
    <t>Základní antikorozní nátěr armatur a kovových potrubí jednonásobný potrubí do DN 50 mm syntetický standardní</t>
  </si>
  <si>
    <t>Práce a dodávky M</t>
  </si>
  <si>
    <t>VO4</t>
  </si>
  <si>
    <t>Inženýrská činnost</t>
  </si>
  <si>
    <t>23-M</t>
  </si>
  <si>
    <t>Montáže potrubí</t>
  </si>
  <si>
    <t>Demontáž</t>
  </si>
  <si>
    <t>Rozdělač</t>
  </si>
  <si>
    <t>čerpadlové skupiny</t>
  </si>
  <si>
    <t>deskový výměník</t>
  </si>
  <si>
    <t>zásobník TUV</t>
  </si>
  <si>
    <t>Potrubí ocelové</t>
  </si>
  <si>
    <t>Montáž</t>
  </si>
  <si>
    <t>Rozdělovač</t>
  </si>
  <si>
    <t>(včetně závěsů)</t>
  </si>
  <si>
    <t>bm</t>
  </si>
  <si>
    <t>lis</t>
  </si>
  <si>
    <t>tepelná izolace potrubí</t>
  </si>
  <si>
    <t>napojení na rozvodné potrubí ot.soustavy</t>
  </si>
  <si>
    <t>napojení na stávající potrubí kotelny</t>
  </si>
  <si>
    <t>64</t>
  </si>
  <si>
    <t>-993366507</t>
  </si>
  <si>
    <t>připojení zásobníku TUV</t>
  </si>
  <si>
    <t>1473142744</t>
  </si>
  <si>
    <t>armatury STAD</t>
  </si>
  <si>
    <t>1585128109</t>
  </si>
  <si>
    <t>uzavírací armatury</t>
  </si>
  <si>
    <t>-1643373152</t>
  </si>
  <si>
    <t>vypouštěcí kohout</t>
  </si>
  <si>
    <t>767034158</t>
  </si>
  <si>
    <t>TM200 + propojení</t>
  </si>
  <si>
    <t>Zaregulování</t>
  </si>
  <si>
    <t>-1157489242</t>
  </si>
  <si>
    <t>STAD</t>
  </si>
  <si>
    <t>N00</t>
  </si>
  <si>
    <t>Ostatní náklady</t>
  </si>
  <si>
    <t>006180002</t>
  </si>
  <si>
    <t>Stavební přípomoce</t>
  </si>
  <si>
    <t>512</t>
  </si>
  <si>
    <t>919689386</t>
  </si>
  <si>
    <t>Stavební přípomoce, oprava výmalby prostoru BS</t>
  </si>
  <si>
    <t>X05116Z307</t>
  </si>
  <si>
    <t>Zaškolení obsluhy v délce trvání - 2 hodin</t>
  </si>
  <si>
    <t>-488742865</t>
  </si>
  <si>
    <t>Zaškolení obsluhy</t>
  </si>
  <si>
    <t>X05116Z303</t>
  </si>
  <si>
    <t>Návrh provozního řádu předávací stanice</t>
  </si>
  <si>
    <t>1705490348</t>
  </si>
  <si>
    <t>X05116Z305</t>
  </si>
  <si>
    <t>Zprovoznění BS</t>
  </si>
  <si>
    <t>973580833</t>
  </si>
  <si>
    <t>006180003</t>
  </si>
  <si>
    <t>Vizuální kontrola svarů dle EN 970 (100%)</t>
  </si>
  <si>
    <t>2131806323</t>
  </si>
  <si>
    <t>006180004</t>
  </si>
  <si>
    <t>Provozní zkouška, tlaková a topná</t>
  </si>
  <si>
    <t>-1826322150</t>
  </si>
  <si>
    <t>Provozní zkouška</t>
  </si>
  <si>
    <t>006180020</t>
  </si>
  <si>
    <t>Provozní revize</t>
  </si>
  <si>
    <t>1826462182</t>
  </si>
  <si>
    <t>0325030003</t>
  </si>
  <si>
    <t>Požární hlídka po dokončení svářečských prací</t>
  </si>
  <si>
    <t>-1024655650</t>
  </si>
  <si>
    <t>0452000003</t>
  </si>
  <si>
    <t>Vyhodnocení nedestruktivních zkoušek a zhotovení protokolu</t>
  </si>
  <si>
    <t>-1378167075</t>
  </si>
  <si>
    <t>0452000007</t>
  </si>
  <si>
    <t>Napuštění upravenou vodou a odvzdušnění</t>
  </si>
  <si>
    <t>m3</t>
  </si>
  <si>
    <t>1876485774</t>
  </si>
  <si>
    <t>0452000009</t>
  </si>
  <si>
    <t>Propláchnutí a napuštění soustavy - 1 x proplach + napuštění upravenou vodou</t>
  </si>
  <si>
    <t>-362553864</t>
  </si>
  <si>
    <t>0452000008</t>
  </si>
  <si>
    <t>Topná zkouška - v trvání min 72 hodin</t>
  </si>
  <si>
    <t>106929276</t>
  </si>
  <si>
    <t>84</t>
  </si>
  <si>
    <t>0950020005</t>
  </si>
  <si>
    <t>Ověření měřidla tepla</t>
  </si>
  <si>
    <t>1133401600</t>
  </si>
  <si>
    <t>85</t>
  </si>
  <si>
    <t>0950020006</t>
  </si>
  <si>
    <t>Zprovoznění zařízení měřidla tepla</t>
  </si>
  <si>
    <t>-2050784544</t>
  </si>
  <si>
    <t>86</t>
  </si>
  <si>
    <t>0950020009</t>
  </si>
  <si>
    <t>Zaregulování ručních regulačních ventilů</t>
  </si>
  <si>
    <t>-203618474</t>
  </si>
  <si>
    <t>87</t>
  </si>
  <si>
    <t>0950020009.1</t>
  </si>
  <si>
    <t>Zaregulování regulátorů tlakové diference</t>
  </si>
  <si>
    <t>-2053778477</t>
  </si>
  <si>
    <t>88</t>
  </si>
  <si>
    <t>0950020009.2</t>
  </si>
  <si>
    <t>Zaregulování vyvažovacích ventilů pro cirkulaci teplé vody</t>
  </si>
  <si>
    <t>-1861835285</t>
  </si>
  <si>
    <t>0950020010</t>
  </si>
  <si>
    <t>Výchozí revize expanzních nádob</t>
  </si>
  <si>
    <t>966160913</t>
  </si>
  <si>
    <t>90</t>
  </si>
  <si>
    <t>0950020015</t>
  </si>
  <si>
    <t>Ověření vodoměrů</t>
  </si>
  <si>
    <t>1627478826</t>
  </si>
  <si>
    <t>91</t>
  </si>
  <si>
    <t>0950020016</t>
  </si>
  <si>
    <t>Zprovoznění vodoměrů</t>
  </si>
  <si>
    <t>1716329449</t>
  </si>
  <si>
    <t>00618P194</t>
  </si>
  <si>
    <t>Dílenská a výrobní dokumentace</t>
  </si>
  <si>
    <t>1024</t>
  </si>
  <si>
    <t>586976620</t>
  </si>
  <si>
    <t>X05116Z310</t>
  </si>
  <si>
    <t xml:space="preserve">Dokumentace skutečného provedení stavby </t>
  </si>
  <si>
    <t>-767254493</t>
  </si>
  <si>
    <t>94</t>
  </si>
  <si>
    <t>X03203004</t>
  </si>
  <si>
    <t>-995341978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</si>
</sst>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K?-405];[Red]\-#,##0.0\ [$K?-405]"/>
    <numFmt numFmtId="165" formatCode="dd\.mm\.yyyy"/>
    <numFmt numFmtId="166" formatCode="#,##0.00%"/>
    <numFmt numFmtId="167" formatCode="#,##0.00000"/>
    <numFmt numFmtId="168" formatCode="#,##0_ ;[Red]\-#,##0\ "/>
    <numFmt numFmtId="169" formatCode="#,##0.000"/>
    <numFmt numFmtId="170" formatCode="#,##0.0_ ;[Red]\-#,##0.0\ "/>
    <numFmt numFmtId="171" formatCode="0.0%"/>
  </numFmts>
  <fonts count="36" x14ac:knownFonts="1">
    <font>
      <sz val="10"/>
      <name val="Microsoft YaHei"/>
      <family val="2"/>
      <charset val="238"/>
    </font>
    <font>
      <sz val="10"/>
      <name val="Microsoft YaHei"/>
      <family val="2"/>
      <charset val="238"/>
    </font>
    <font>
      <b/>
      <sz val="14"/>
      <name val="Arial CE"/>
    </font>
    <font>
      <sz val="10"/>
      <color rgb="FF3366FF"/>
      <name val="Arial CE"/>
    </font>
    <font>
      <sz val="10"/>
      <color rgb="FF969696"/>
      <name val="Arial CE"/>
    </font>
    <font>
      <sz val="8"/>
      <color rgb="FF969696"/>
      <name val="Arial CE"/>
    </font>
    <font>
      <b/>
      <sz val="11"/>
      <name val="Arial CE"/>
    </font>
    <font>
      <sz val="10"/>
      <name val="Arial CE"/>
    </font>
    <font>
      <b/>
      <sz val="10"/>
      <name val="Arial CE"/>
    </font>
    <font>
      <b/>
      <sz val="12"/>
      <color rgb="FF960000"/>
      <name val="Arial CE"/>
    </font>
    <font>
      <b/>
      <sz val="12"/>
      <name val="Arial CE"/>
    </font>
    <font>
      <b/>
      <sz val="10"/>
      <color rgb="FF464646"/>
      <name val="Arial CE"/>
    </font>
    <font>
      <sz val="9"/>
      <name val="Arial CE"/>
    </font>
    <font>
      <b/>
      <sz val="12"/>
      <color rgb="FF800000"/>
      <name val="Arial CE"/>
    </font>
    <font>
      <sz val="12"/>
      <color rgb="FF003366"/>
      <name val="Arial CE"/>
    </font>
    <font>
      <sz val="10"/>
      <color rgb="FF003366"/>
      <name val="Arial CE"/>
    </font>
    <font>
      <sz val="9"/>
      <color rgb="FF969696"/>
      <name val="Arial CE"/>
    </font>
    <font>
      <sz val="8"/>
      <color rgb="FF960000"/>
      <name val="Arial CE"/>
    </font>
    <font>
      <b/>
      <sz val="8"/>
      <name val="Arial CE"/>
    </font>
    <font>
      <sz val="8"/>
      <color rgb="FF003366"/>
      <name val="Arial CE"/>
    </font>
    <font>
      <sz val="7"/>
      <color rgb="FF969696"/>
      <name val="Arial CE"/>
    </font>
    <font>
      <sz val="7"/>
      <name val="Arial CE"/>
    </font>
    <font>
      <sz val="8"/>
      <color rgb="FF505050"/>
      <name val="Arial CE"/>
    </font>
    <font>
      <sz val="8"/>
      <color rgb="FFFF0000"/>
      <name val="Arial CE"/>
    </font>
    <font>
      <i/>
      <sz val="9"/>
      <name val="Arial CE"/>
    </font>
    <font>
      <i/>
      <sz val="8"/>
      <name val="Arial CE"/>
    </font>
    <font>
      <sz val="8"/>
      <name val="Arial CE"/>
    </font>
    <font>
      <i/>
      <sz val="7"/>
      <color rgb="FF969696"/>
      <name val="Arial CE"/>
    </font>
    <font>
      <sz val="10"/>
      <color indexed="8"/>
      <name val="Microsoft YaHei"/>
      <family val="2"/>
      <charset val="238"/>
    </font>
    <font>
      <sz val="10"/>
      <color indexed="9"/>
      <name val="Microsoft YaHei"/>
      <family val="2"/>
      <charset val="238"/>
    </font>
    <font>
      <sz val="10"/>
      <color indexed="10"/>
      <name val="Microsoft YaHei"/>
      <family val="2"/>
      <charset val="238"/>
    </font>
    <font>
      <sz val="10"/>
      <color indexed="23"/>
      <name val="Microsoft YaHei"/>
      <family val="2"/>
      <charset val="238"/>
    </font>
    <font>
      <sz val="10"/>
      <color indexed="17"/>
      <name val="Microsoft YaHei"/>
      <family val="2"/>
      <charset val="238"/>
    </font>
    <font>
      <u/>
      <sz val="10"/>
      <color indexed="12"/>
      <name val="Microsoft YaHei"/>
      <family val="2"/>
      <charset val="238"/>
    </font>
    <font>
      <sz val="10"/>
      <color indexed="52"/>
      <name val="Microsoft YaHei"/>
      <family val="2"/>
      <charset val="238"/>
    </font>
    <font>
      <sz val="10"/>
      <color indexed="63"/>
      <name val="Microsoft YaHei"/>
      <family val="2"/>
      <charset val="238"/>
    </font>
  </fonts>
  <fills count="9">
    <fill>
      <patternFill patternType="none"/>
    </fill>
    <fill>
      <patternFill patternType="gray125"/>
    </fill>
    <fill>
      <patternFill patternType="solid">
        <fgColor rgb="FFD2D2D2"/>
      </patternFill>
    </fill>
    <fill>
      <patternFill patternType="solid">
        <fgColor indexed="8"/>
        <bgColor indexed="18"/>
      </patternFill>
    </fill>
    <fill>
      <patternFill patternType="solid">
        <fgColor indexed="23"/>
        <bgColor indexed="55"/>
      </patternFill>
    </fill>
    <fill>
      <patternFill patternType="solid">
        <fgColor indexed="22"/>
        <bgColor indexed="22"/>
      </patternFill>
    </fill>
    <fill>
      <patternFill patternType="solid">
        <fgColor indexed="10"/>
        <bgColor indexed="25"/>
      </patternFill>
    </fill>
    <fill>
      <patternFill patternType="solid">
        <fgColor indexed="42"/>
        <bgColor indexed="26"/>
      </patternFill>
    </fill>
    <fill>
      <patternFill patternType="solid">
        <fgColor indexed="26"/>
        <bgColor indexed="9"/>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969696"/>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right/>
      <top/>
      <bottom style="hair">
        <color rgb="FF000000"/>
      </bottom>
      <diagonal/>
    </border>
    <border>
      <left style="thin">
        <color rgb="FF000000"/>
      </left>
      <right/>
      <top/>
      <bottom style="thin">
        <color rgb="FF000000"/>
      </bottom>
      <diagonal/>
    </border>
    <border>
      <left/>
      <right/>
      <top/>
      <bottom style="thin">
        <color rgb="FF000000"/>
      </bottom>
      <diagonal/>
    </border>
    <border>
      <left/>
      <right/>
      <top/>
      <bottom style="hair">
        <color rgb="FF969696"/>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style="hair">
        <color rgb="FF969696"/>
      </right>
      <top style="hair">
        <color rgb="FF969696"/>
      </top>
      <bottom style="hair">
        <color rgb="FF969696"/>
      </bottom>
      <diagonal/>
    </border>
    <border>
      <left style="hair">
        <color rgb="FF969696"/>
      </left>
      <right/>
      <top/>
      <bottom style="hair">
        <color rgb="FF969696"/>
      </bottom>
      <diagonal/>
    </border>
    <border>
      <left/>
      <right style="hair">
        <color rgb="FF969696"/>
      </right>
      <top/>
      <bottom style="hair">
        <color rgb="FF969696"/>
      </bottom>
      <diagonal/>
    </border>
    <border>
      <left style="thin">
        <color indexed="23"/>
      </left>
      <right style="thin">
        <color indexed="23"/>
      </right>
      <top style="thin">
        <color indexed="23"/>
      </top>
      <bottom style="thin">
        <color indexed="23"/>
      </bottom>
      <diagonal/>
    </border>
  </borders>
  <cellStyleXfs count="19">
    <xf numFmtId="164" fontId="0" fillId="0" borderId="0"/>
    <xf numFmtId="9" fontId="1" fillId="0" borderId="0" applyFont="0" applyFill="0" applyBorder="0" applyAlignment="0" applyProtection="0"/>
    <xf numFmtId="164" fontId="28" fillId="0" borderId="0" applyNumberFormat="0" applyFill="0" applyBorder="0" applyAlignment="0" applyProtection="0"/>
    <xf numFmtId="164" fontId="29" fillId="3" borderId="0" applyNumberFormat="0" applyBorder="0" applyAlignment="0" applyProtection="0"/>
    <xf numFmtId="164" fontId="29" fillId="4" borderId="0" applyNumberFormat="0" applyBorder="0" applyAlignment="0" applyProtection="0"/>
    <xf numFmtId="164" fontId="28" fillId="5" borderId="0" applyNumberFormat="0" applyBorder="0" applyAlignment="0" applyProtection="0"/>
    <xf numFmtId="164" fontId="30" fillId="5" borderId="0" applyNumberFormat="0" applyBorder="0" applyAlignment="0" applyProtection="0"/>
    <xf numFmtId="164" fontId="29" fillId="6" borderId="0" applyNumberFormat="0" applyBorder="0" applyAlignment="0" applyProtection="0"/>
    <xf numFmtId="164" fontId="31" fillId="0" borderId="0" applyNumberFormat="0" applyFill="0" applyBorder="0" applyAlignment="0" applyProtection="0"/>
    <xf numFmtId="164" fontId="32" fillId="7" borderId="0" applyNumberFormat="0" applyBorder="0" applyAlignment="0" applyProtection="0"/>
    <xf numFmtId="164" fontId="28" fillId="0" borderId="0" applyNumberFormat="0" applyFill="0" applyBorder="0" applyAlignment="0" applyProtection="0"/>
    <xf numFmtId="164" fontId="28" fillId="0" borderId="0" applyNumberFormat="0" applyFill="0" applyBorder="0" applyAlignment="0" applyProtection="0"/>
    <xf numFmtId="164" fontId="28" fillId="0" borderId="0" applyNumberFormat="0" applyFill="0" applyBorder="0" applyAlignment="0" applyProtection="0"/>
    <xf numFmtId="164" fontId="33" fillId="0" borderId="0" applyNumberFormat="0" applyFill="0" applyBorder="0" applyAlignment="0" applyProtection="0"/>
    <xf numFmtId="164" fontId="34" fillId="8" borderId="0" applyNumberFormat="0" applyBorder="0" applyAlignment="0" applyProtection="0"/>
    <xf numFmtId="164" fontId="35" fillId="8" borderId="23" applyNumberFormat="0" applyAlignment="0" applyProtection="0"/>
    <xf numFmtId="164" fontId="1" fillId="0" borderId="0" applyNumberFormat="0" applyFill="0" applyBorder="0" applyAlignment="0" applyProtection="0"/>
    <xf numFmtId="164" fontId="1" fillId="0" borderId="0" applyNumberFormat="0" applyFill="0" applyBorder="0" applyAlignment="0" applyProtection="0"/>
    <xf numFmtId="164" fontId="30" fillId="0" borderId="0" applyNumberFormat="0" applyFill="0" applyBorder="0" applyAlignment="0" applyProtection="0"/>
  </cellStyleXfs>
  <cellXfs count="204">
    <xf numFmtId="164" fontId="0" fillId="0" borderId="0" xfId="0"/>
    <xf numFmtId="164" fontId="0" fillId="0" borderId="0" xfId="0" applyProtection="1"/>
    <xf numFmtId="164" fontId="0" fillId="0" borderId="0" xfId="0" applyFont="1" applyAlignment="1">
      <alignment horizontal="left" vertical="center"/>
    </xf>
    <xf numFmtId="164" fontId="0" fillId="0" borderId="1" xfId="0" applyBorder="1"/>
    <xf numFmtId="164" fontId="0" fillId="0" borderId="2" xfId="0" applyBorder="1"/>
    <xf numFmtId="164" fontId="0" fillId="0" borderId="3" xfId="0" applyBorder="1"/>
    <xf numFmtId="164" fontId="2" fillId="0" borderId="0" xfId="0" applyFont="1" applyAlignment="1">
      <alignment horizontal="left" vertical="center"/>
    </xf>
    <xf numFmtId="164" fontId="3" fillId="0" borderId="0" xfId="0" applyFont="1" applyAlignment="1">
      <alignment horizontal="left" vertical="center"/>
    </xf>
    <xf numFmtId="164" fontId="4" fillId="0" borderId="0" xfId="0" applyFont="1" applyAlignment="1">
      <alignment horizontal="left" vertical="center"/>
    </xf>
    <xf numFmtId="164" fontId="0" fillId="0" borderId="0" xfId="0" applyFont="1" applyAlignment="1">
      <alignment vertical="center"/>
    </xf>
    <xf numFmtId="164" fontId="0" fillId="0" borderId="3" xfId="0" applyFont="1" applyBorder="1" applyAlignment="1">
      <alignment vertical="center"/>
    </xf>
    <xf numFmtId="164" fontId="7" fillId="0" borderId="0" xfId="0" applyFont="1" applyAlignment="1">
      <alignment horizontal="left" vertical="center"/>
    </xf>
    <xf numFmtId="165" fontId="7" fillId="0" borderId="0" xfId="0" applyNumberFormat="1" applyFont="1" applyAlignment="1">
      <alignment horizontal="left" vertical="center"/>
    </xf>
    <xf numFmtId="164" fontId="0" fillId="0" borderId="3" xfId="0" applyFont="1" applyBorder="1" applyAlignment="1">
      <alignment vertical="center" wrapText="1"/>
    </xf>
    <xf numFmtId="164" fontId="0" fillId="0" borderId="0" xfId="0" applyFont="1" applyAlignment="1">
      <alignment vertical="center" wrapText="1"/>
    </xf>
    <xf numFmtId="164" fontId="0" fillId="0" borderId="4" xfId="0" applyFont="1" applyBorder="1" applyAlignment="1">
      <alignment vertical="center"/>
    </xf>
    <xf numFmtId="164" fontId="8" fillId="0" borderId="0" xfId="0" applyFont="1" applyAlignment="1">
      <alignment horizontal="left" vertical="center"/>
    </xf>
    <xf numFmtId="4" fontId="9" fillId="0" borderId="0" xfId="0" applyNumberFormat="1" applyFont="1" applyAlignment="1">
      <alignment vertical="center"/>
    </xf>
    <xf numFmtId="164" fontId="4" fillId="0" borderId="0" xfId="0" applyFont="1" applyAlignment="1">
      <alignment horizontal="right" vertical="center"/>
    </xf>
    <xf numFmtId="164" fontId="5" fillId="0" borderId="0" xfId="0" applyFont="1" applyAlignment="1">
      <alignment horizontal="left" vertical="center"/>
    </xf>
    <xf numFmtId="4" fontId="4" fillId="0" borderId="0" xfId="0" applyNumberFormat="1" applyFont="1" applyAlignment="1">
      <alignment vertical="center"/>
    </xf>
    <xf numFmtId="166" fontId="4" fillId="0" borderId="0" xfId="0" applyNumberFormat="1" applyFont="1" applyAlignment="1">
      <alignment horizontal="right" vertical="center"/>
    </xf>
    <xf numFmtId="164" fontId="0" fillId="2" borderId="0" xfId="0" applyFont="1" applyFill="1" applyAlignment="1">
      <alignment vertical="center"/>
    </xf>
    <xf numFmtId="164" fontId="10" fillId="2" borderId="5" xfId="0" applyFont="1" applyFill="1" applyBorder="1" applyAlignment="1">
      <alignment horizontal="left" vertical="center"/>
    </xf>
    <xf numFmtId="164" fontId="0" fillId="2" borderId="6" xfId="0" applyFont="1" applyFill="1" applyBorder="1" applyAlignment="1">
      <alignment vertical="center"/>
    </xf>
    <xf numFmtId="164" fontId="10" fillId="2" borderId="6" xfId="0" applyFont="1" applyFill="1" applyBorder="1" applyAlignment="1">
      <alignment horizontal="right" vertical="center"/>
    </xf>
    <xf numFmtId="164" fontId="10" fillId="2" borderId="6" xfId="0" applyFont="1" applyFill="1" applyBorder="1" applyAlignment="1">
      <alignment horizontal="center" vertical="center"/>
    </xf>
    <xf numFmtId="4" fontId="10" fillId="2" borderId="6" xfId="0" applyNumberFormat="1" applyFont="1" applyFill="1" applyBorder="1" applyAlignment="1">
      <alignment vertical="center"/>
    </xf>
    <xf numFmtId="164" fontId="0" fillId="2" borderId="7" xfId="0" applyFont="1" applyFill="1" applyBorder="1" applyAlignment="1">
      <alignment vertical="center"/>
    </xf>
    <xf numFmtId="164" fontId="11" fillId="0" borderId="8" xfId="0" applyFont="1" applyBorder="1" applyAlignment="1">
      <alignment horizontal="left" vertical="center"/>
    </xf>
    <xf numFmtId="164" fontId="0" fillId="0" borderId="8" xfId="0" applyFont="1" applyBorder="1" applyAlignment="1">
      <alignment vertical="center"/>
    </xf>
    <xf numFmtId="164" fontId="4" fillId="0" borderId="9" xfId="0" applyFont="1" applyBorder="1" applyAlignment="1">
      <alignment horizontal="left" vertical="center"/>
    </xf>
    <xf numFmtId="164" fontId="0" fillId="0" borderId="9" xfId="0" applyFont="1" applyBorder="1" applyAlignment="1">
      <alignment vertical="center"/>
    </xf>
    <xf numFmtId="164" fontId="4" fillId="0" borderId="9" xfId="0" applyFont="1" applyBorder="1" applyAlignment="1">
      <alignment horizontal="center" vertical="center"/>
    </xf>
    <xf numFmtId="164" fontId="4" fillId="0" borderId="9" xfId="0" applyFont="1" applyBorder="1" applyAlignment="1">
      <alignment horizontal="right" vertical="center"/>
    </xf>
    <xf numFmtId="164" fontId="0" fillId="0" borderId="10" xfId="0" applyFont="1" applyBorder="1" applyAlignment="1">
      <alignment vertical="center"/>
    </xf>
    <xf numFmtId="164" fontId="0" fillId="0" borderId="11" xfId="0" applyFont="1" applyBorder="1" applyAlignment="1">
      <alignment vertical="center"/>
    </xf>
    <xf numFmtId="164" fontId="0" fillId="0" borderId="1" xfId="0" applyFont="1" applyBorder="1" applyAlignment="1">
      <alignment vertical="center"/>
    </xf>
    <xf numFmtId="164" fontId="0" fillId="0" borderId="2" xfId="0" applyFont="1" applyBorder="1" applyAlignment="1">
      <alignment vertical="center"/>
    </xf>
    <xf numFmtId="164" fontId="0" fillId="0" borderId="3" xfId="0" applyFont="1" applyBorder="1" applyAlignment="1" applyProtection="1">
      <alignment vertical="center"/>
    </xf>
    <xf numFmtId="164" fontId="2" fillId="0" borderId="0" xfId="0" applyFont="1" applyAlignment="1" applyProtection="1">
      <alignment horizontal="left" vertical="center"/>
    </xf>
    <xf numFmtId="164" fontId="0" fillId="0" borderId="0" xfId="0" applyFont="1" applyAlignment="1" applyProtection="1">
      <alignment vertical="center"/>
    </xf>
    <xf numFmtId="164" fontId="4" fillId="0" borderId="0" xfId="0" applyFont="1" applyAlignment="1" applyProtection="1">
      <alignment horizontal="left" vertical="center"/>
    </xf>
    <xf numFmtId="164" fontId="0" fillId="0" borderId="3" xfId="0" applyBorder="1" applyProtection="1"/>
    <xf numFmtId="164" fontId="7" fillId="0" borderId="0" xfId="0" applyFont="1" applyAlignment="1" applyProtection="1">
      <alignment horizontal="left" vertical="center"/>
    </xf>
    <xf numFmtId="165" fontId="7" fillId="0" borderId="0" xfId="0" applyNumberFormat="1" applyFont="1" applyAlignment="1" applyProtection="1">
      <alignment horizontal="left" vertical="center"/>
    </xf>
    <xf numFmtId="164" fontId="7" fillId="0" borderId="0" xfId="0" applyFont="1" applyAlignment="1" applyProtection="1">
      <alignment horizontal="left" vertical="center" wrapText="1"/>
    </xf>
    <xf numFmtId="164" fontId="12" fillId="2" borderId="0" xfId="0" applyFont="1" applyFill="1" applyAlignment="1" applyProtection="1">
      <alignment horizontal="left" vertical="center"/>
    </xf>
    <xf numFmtId="164" fontId="0" fillId="2" borderId="0" xfId="0" applyFont="1" applyFill="1" applyAlignment="1" applyProtection="1">
      <alignment vertical="center"/>
    </xf>
    <xf numFmtId="164" fontId="12" fillId="2" borderId="0" xfId="0" applyFont="1" applyFill="1" applyAlignment="1" applyProtection="1">
      <alignment horizontal="right" vertical="center"/>
    </xf>
    <xf numFmtId="164" fontId="13" fillId="0" borderId="0" xfId="0" applyFont="1" applyAlignment="1" applyProtection="1">
      <alignment horizontal="left" vertical="center"/>
    </xf>
    <xf numFmtId="4" fontId="9" fillId="0" borderId="0" xfId="0" applyNumberFormat="1" applyFont="1" applyAlignment="1" applyProtection="1">
      <alignment vertical="center"/>
    </xf>
    <xf numFmtId="164" fontId="14" fillId="0" borderId="3" xfId="0" applyFont="1" applyBorder="1" applyAlignment="1" applyProtection="1">
      <alignment vertical="center"/>
    </xf>
    <xf numFmtId="164" fontId="14" fillId="0" borderId="0" xfId="0" applyFont="1" applyAlignment="1" applyProtection="1">
      <alignment vertical="center"/>
    </xf>
    <xf numFmtId="164" fontId="14" fillId="0" borderId="12" xfId="0" applyFont="1" applyBorder="1" applyAlignment="1" applyProtection="1">
      <alignment horizontal="left" vertical="center"/>
    </xf>
    <xf numFmtId="164" fontId="14" fillId="0" borderId="12" xfId="0" applyFont="1" applyBorder="1" applyAlignment="1" applyProtection="1">
      <alignment vertical="center"/>
    </xf>
    <xf numFmtId="4" fontId="14" fillId="0" borderId="12" xfId="0" applyNumberFormat="1" applyFont="1" applyBorder="1" applyAlignment="1" applyProtection="1">
      <alignment vertical="center"/>
    </xf>
    <xf numFmtId="164" fontId="14" fillId="0" borderId="3" xfId="0" applyFont="1" applyBorder="1" applyAlignment="1">
      <alignment vertical="center"/>
    </xf>
    <xf numFmtId="164" fontId="14" fillId="0" borderId="0" xfId="0" applyFont="1" applyAlignment="1">
      <alignment vertical="center"/>
    </xf>
    <xf numFmtId="164" fontId="15" fillId="0" borderId="3" xfId="0" applyFont="1" applyBorder="1" applyAlignment="1" applyProtection="1">
      <alignment vertical="center"/>
    </xf>
    <xf numFmtId="164" fontId="15" fillId="0" borderId="0" xfId="0" applyFont="1" applyAlignment="1" applyProtection="1">
      <alignment vertical="center"/>
    </xf>
    <xf numFmtId="164" fontId="15" fillId="0" borderId="12" xfId="0" applyFont="1" applyBorder="1" applyAlignment="1" applyProtection="1">
      <alignment horizontal="left" vertical="center"/>
    </xf>
    <xf numFmtId="164" fontId="15" fillId="0" borderId="12" xfId="0" applyFont="1" applyBorder="1" applyAlignment="1" applyProtection="1">
      <alignment vertical="center"/>
    </xf>
    <xf numFmtId="4" fontId="15" fillId="0" borderId="12" xfId="0" applyNumberFormat="1" applyFont="1" applyBorder="1" applyAlignment="1" applyProtection="1">
      <alignment vertical="center"/>
    </xf>
    <xf numFmtId="164" fontId="15" fillId="0" borderId="3" xfId="0" applyFont="1" applyBorder="1" applyAlignment="1">
      <alignment vertical="center"/>
    </xf>
    <xf numFmtId="164" fontId="15" fillId="0" borderId="0" xfId="0" applyFont="1" applyAlignment="1">
      <alignment vertical="center"/>
    </xf>
    <xf numFmtId="164" fontId="0" fillId="0" borderId="10" xfId="0" applyFont="1" applyBorder="1" applyAlignment="1" applyProtection="1">
      <alignment vertical="center"/>
    </xf>
    <xf numFmtId="164" fontId="0" fillId="0" borderId="11" xfId="0" applyFont="1" applyBorder="1" applyAlignment="1" applyProtection="1">
      <alignment vertical="center"/>
    </xf>
    <xf numFmtId="164" fontId="0" fillId="0" borderId="1" xfId="0" applyFont="1" applyBorder="1" applyAlignment="1" applyProtection="1">
      <alignment vertical="center"/>
    </xf>
    <xf numFmtId="164" fontId="0" fillId="0" borderId="2" xfId="0" applyFont="1" applyBorder="1" applyAlignment="1" applyProtection="1">
      <alignment vertical="center"/>
    </xf>
    <xf numFmtId="164" fontId="0" fillId="0" borderId="3" xfId="0" applyFont="1" applyBorder="1" applyAlignment="1" applyProtection="1">
      <alignment horizontal="center" vertical="center" wrapText="1"/>
    </xf>
    <xf numFmtId="164" fontId="12" fillId="2" borderId="13" xfId="0" applyFont="1" applyFill="1" applyBorder="1" applyAlignment="1" applyProtection="1">
      <alignment horizontal="center" vertical="center" wrapText="1"/>
    </xf>
    <xf numFmtId="164" fontId="12" fillId="2" borderId="14" xfId="0" applyFont="1" applyFill="1" applyBorder="1" applyAlignment="1" applyProtection="1">
      <alignment horizontal="center" vertical="center" wrapText="1"/>
    </xf>
    <xf numFmtId="164" fontId="12" fillId="2" borderId="15" xfId="0" applyFont="1" applyFill="1" applyBorder="1" applyAlignment="1" applyProtection="1">
      <alignment horizontal="center" vertical="center" wrapText="1"/>
    </xf>
    <xf numFmtId="164" fontId="0" fillId="0" borderId="3" xfId="0" applyFont="1" applyBorder="1" applyAlignment="1">
      <alignment horizontal="center" vertical="center" wrapText="1"/>
    </xf>
    <xf numFmtId="164" fontId="16" fillId="0" borderId="13" xfId="0" applyFont="1" applyBorder="1" applyAlignment="1" applyProtection="1">
      <alignment horizontal="center" vertical="center" wrapText="1"/>
    </xf>
    <xf numFmtId="164" fontId="16" fillId="0" borderId="14" xfId="0" applyFont="1" applyBorder="1" applyAlignment="1" applyProtection="1">
      <alignment horizontal="center" vertical="center" wrapText="1"/>
    </xf>
    <xf numFmtId="164" fontId="16" fillId="0" borderId="15" xfId="0" applyFont="1" applyBorder="1" applyAlignment="1" applyProtection="1">
      <alignment horizontal="center" vertical="center" wrapText="1"/>
    </xf>
    <xf numFmtId="164" fontId="0" fillId="0" borderId="0" xfId="0" applyFont="1" applyAlignment="1">
      <alignment horizontal="center" vertical="center" wrapText="1"/>
    </xf>
    <xf numFmtId="164" fontId="9" fillId="0" borderId="0" xfId="0" applyFont="1" applyAlignment="1" applyProtection="1">
      <alignment horizontal="left" vertical="center"/>
    </xf>
    <xf numFmtId="4" fontId="9" fillId="0" borderId="0" xfId="0" applyNumberFormat="1" applyFont="1" applyAlignment="1" applyProtection="1"/>
    <xf numFmtId="164" fontId="0" fillId="0" borderId="16" xfId="0" applyFont="1" applyBorder="1" applyAlignment="1" applyProtection="1">
      <alignment vertical="center"/>
    </xf>
    <xf numFmtId="164" fontId="0" fillId="0" borderId="4" xfId="0" applyFont="1" applyBorder="1" applyAlignment="1" applyProtection="1">
      <alignment vertical="center"/>
    </xf>
    <xf numFmtId="167" fontId="17" fillId="0" borderId="4" xfId="0" applyNumberFormat="1" applyFont="1" applyBorder="1" applyAlignment="1" applyProtection="1"/>
    <xf numFmtId="167" fontId="17" fillId="0" borderId="17" xfId="0" applyNumberFormat="1" applyFont="1" applyBorder="1" applyAlignment="1" applyProtection="1"/>
    <xf numFmtId="4" fontId="18" fillId="0" borderId="0" xfId="0" applyNumberFormat="1" applyFont="1" applyAlignment="1">
      <alignment vertical="center"/>
    </xf>
    <xf numFmtId="164" fontId="19" fillId="0" borderId="3" xfId="0" applyFont="1" applyBorder="1" applyAlignment="1" applyProtection="1"/>
    <xf numFmtId="164" fontId="19" fillId="0" borderId="0" xfId="0" applyFont="1" applyAlignment="1" applyProtection="1"/>
    <xf numFmtId="164" fontId="19" fillId="0" borderId="0" xfId="0" applyFont="1" applyAlignment="1" applyProtection="1">
      <alignment horizontal="left"/>
    </xf>
    <xf numFmtId="164" fontId="14" fillId="0" borderId="0" xfId="0" applyFont="1" applyAlignment="1" applyProtection="1">
      <alignment horizontal="left"/>
    </xf>
    <xf numFmtId="4" fontId="14" fillId="0" borderId="0" xfId="0" applyNumberFormat="1" applyFont="1" applyAlignment="1" applyProtection="1"/>
    <xf numFmtId="164" fontId="19" fillId="0" borderId="3" xfId="0" applyFont="1" applyBorder="1" applyAlignment="1"/>
    <xf numFmtId="164" fontId="19" fillId="0" borderId="18" xfId="0" applyFont="1" applyBorder="1" applyAlignment="1" applyProtection="1"/>
    <xf numFmtId="164" fontId="19" fillId="0" borderId="0" xfId="0" applyFont="1" applyBorder="1" applyAlignment="1" applyProtection="1"/>
    <xf numFmtId="167" fontId="19" fillId="0" borderId="0" xfId="0" applyNumberFormat="1" applyFont="1" applyBorder="1" applyAlignment="1" applyProtection="1"/>
    <xf numFmtId="167" fontId="19" fillId="0" borderId="19" xfId="0" applyNumberFormat="1" applyFont="1" applyBorder="1" applyAlignment="1" applyProtection="1"/>
    <xf numFmtId="164" fontId="19" fillId="0" borderId="0" xfId="0" applyFont="1" applyAlignment="1"/>
    <xf numFmtId="164" fontId="19" fillId="0" borderId="0" xfId="0" applyFont="1" applyAlignment="1">
      <alignment horizontal="left"/>
    </xf>
    <xf numFmtId="164" fontId="19" fillId="0" borderId="0" xfId="0" applyFont="1" applyAlignment="1">
      <alignment horizontal="center"/>
    </xf>
    <xf numFmtId="4" fontId="19" fillId="0" borderId="0" xfId="0" applyNumberFormat="1" applyFont="1" applyAlignment="1">
      <alignment vertical="center"/>
    </xf>
    <xf numFmtId="164" fontId="15" fillId="0" borderId="0" xfId="0" applyFont="1" applyAlignment="1" applyProtection="1">
      <alignment horizontal="left"/>
    </xf>
    <xf numFmtId="4" fontId="15" fillId="0" borderId="0" xfId="0" applyNumberFormat="1" applyFont="1" applyAlignment="1" applyProtection="1"/>
    <xf numFmtId="168" fontId="12" fillId="0" borderId="20" xfId="0" applyNumberFormat="1" applyFont="1" applyBorder="1" applyAlignment="1" applyProtection="1">
      <alignment horizontal="center" vertical="center"/>
    </xf>
    <xf numFmtId="164" fontId="12" fillId="0" borderId="20" xfId="0" applyFont="1" applyBorder="1" applyAlignment="1" applyProtection="1">
      <alignment horizontal="center" vertical="center"/>
    </xf>
    <xf numFmtId="49" fontId="12" fillId="0" borderId="20" xfId="0" applyNumberFormat="1" applyFont="1" applyFill="1" applyBorder="1" applyAlignment="1" applyProtection="1">
      <alignment horizontal="left" vertical="center" wrapText="1"/>
    </xf>
    <xf numFmtId="164" fontId="12" fillId="0" borderId="20" xfId="0" applyFont="1" applyFill="1" applyBorder="1" applyAlignment="1" applyProtection="1">
      <alignment horizontal="left" vertical="center" wrapText="1"/>
    </xf>
    <xf numFmtId="164" fontId="12" fillId="0" borderId="20" xfId="0" applyFont="1" applyFill="1" applyBorder="1" applyAlignment="1" applyProtection="1">
      <alignment horizontal="center" vertical="center" wrapText="1"/>
    </xf>
    <xf numFmtId="169" fontId="12" fillId="0" borderId="20" xfId="0" applyNumberFormat="1" applyFont="1" applyFill="1" applyBorder="1" applyAlignment="1" applyProtection="1">
      <alignment vertical="center"/>
    </xf>
    <xf numFmtId="4" fontId="12" fillId="0" borderId="20" xfId="0" applyNumberFormat="1" applyFont="1" applyBorder="1" applyAlignment="1" applyProtection="1">
      <alignment vertical="center"/>
    </xf>
    <xf numFmtId="164" fontId="16" fillId="0" borderId="18" xfId="0" applyFont="1" applyBorder="1" applyAlignment="1" applyProtection="1">
      <alignment horizontal="left" vertical="center"/>
    </xf>
    <xf numFmtId="164" fontId="16" fillId="0" borderId="0" xfId="0" applyFont="1" applyBorder="1" applyAlignment="1" applyProtection="1">
      <alignment horizontal="center" vertical="center"/>
    </xf>
    <xf numFmtId="167" fontId="16" fillId="0" borderId="0" xfId="0" applyNumberFormat="1" applyFont="1" applyBorder="1" applyAlignment="1" applyProtection="1">
      <alignment vertical="center"/>
    </xf>
    <xf numFmtId="167" fontId="16" fillId="0" borderId="19" xfId="0" applyNumberFormat="1" applyFont="1" applyBorder="1" applyAlignment="1" applyProtection="1">
      <alignment vertical="center"/>
    </xf>
    <xf numFmtId="164" fontId="12" fillId="0" borderId="0" xfId="0" applyFont="1" applyAlignment="1">
      <alignment horizontal="left" vertical="center"/>
    </xf>
    <xf numFmtId="4" fontId="0" fillId="0" borderId="0" xfId="0" applyNumberFormat="1" applyFont="1" applyAlignment="1">
      <alignment vertical="center"/>
    </xf>
    <xf numFmtId="168" fontId="0" fillId="0" borderId="0" xfId="0" applyNumberFormat="1" applyFont="1" applyAlignment="1" applyProtection="1">
      <alignment vertical="center"/>
    </xf>
    <xf numFmtId="164" fontId="20" fillId="0" borderId="0" xfId="0" applyFont="1" applyAlignment="1" applyProtection="1">
      <alignment horizontal="left" vertical="center"/>
    </xf>
    <xf numFmtId="164" fontId="21" fillId="0" borderId="0" xfId="0" applyFont="1" applyAlignment="1" applyProtection="1">
      <alignment horizontal="left" vertical="center" wrapText="1"/>
    </xf>
    <xf numFmtId="164" fontId="0" fillId="0" borderId="18" xfId="0" applyFont="1" applyBorder="1" applyAlignment="1" applyProtection="1">
      <alignment vertical="center"/>
    </xf>
    <xf numFmtId="164" fontId="0" fillId="0" borderId="0" xfId="0" applyFont="1" applyBorder="1" applyAlignment="1" applyProtection="1">
      <alignment vertical="center"/>
    </xf>
    <xf numFmtId="164" fontId="0" fillId="0" borderId="19" xfId="0" applyFont="1" applyBorder="1" applyAlignment="1" applyProtection="1">
      <alignment vertical="center"/>
    </xf>
    <xf numFmtId="164" fontId="22" fillId="0" borderId="3" xfId="0" applyFont="1" applyBorder="1" applyAlignment="1" applyProtection="1">
      <alignment vertical="center"/>
    </xf>
    <xf numFmtId="168" fontId="22" fillId="0" borderId="0" xfId="0" applyNumberFormat="1" applyFont="1" applyAlignment="1" applyProtection="1">
      <alignment vertical="center"/>
    </xf>
    <xf numFmtId="164" fontId="22" fillId="0" borderId="0" xfId="0" applyFont="1" applyAlignment="1" applyProtection="1">
      <alignment horizontal="left" vertical="center"/>
    </xf>
    <xf numFmtId="164" fontId="22" fillId="0" borderId="0" xfId="0" applyFont="1" applyAlignment="1" applyProtection="1">
      <alignment horizontal="left" vertical="center" wrapText="1"/>
    </xf>
    <xf numFmtId="164" fontId="22" fillId="0" borderId="0" xfId="0" applyFont="1" applyAlignment="1" applyProtection="1">
      <alignment vertical="center"/>
    </xf>
    <xf numFmtId="169" fontId="22" fillId="0" borderId="0" xfId="0" applyNumberFormat="1" applyFont="1" applyAlignment="1" applyProtection="1">
      <alignment vertical="center"/>
    </xf>
    <xf numFmtId="164" fontId="22" fillId="0" borderId="3" xfId="0" applyFont="1" applyBorder="1" applyAlignment="1">
      <alignment vertical="center"/>
    </xf>
    <xf numFmtId="164" fontId="22" fillId="0" borderId="18" xfId="0" applyFont="1" applyBorder="1" applyAlignment="1" applyProtection="1">
      <alignment vertical="center"/>
    </xf>
    <xf numFmtId="164" fontId="22" fillId="0" borderId="0" xfId="0" applyFont="1" applyBorder="1" applyAlignment="1" applyProtection="1">
      <alignment vertical="center"/>
    </xf>
    <xf numFmtId="164" fontId="22" fillId="0" borderId="19" xfId="0" applyFont="1" applyBorder="1" applyAlignment="1" applyProtection="1">
      <alignment vertical="center"/>
    </xf>
    <xf numFmtId="164" fontId="22" fillId="0" borderId="0" xfId="0" applyFont="1" applyAlignment="1">
      <alignment vertical="center"/>
    </xf>
    <xf numFmtId="164" fontId="22" fillId="0" borderId="0" xfId="0" applyFont="1" applyAlignment="1">
      <alignment horizontal="left" vertical="center"/>
    </xf>
    <xf numFmtId="164" fontId="23" fillId="0" borderId="3" xfId="0" applyFont="1" applyBorder="1" applyAlignment="1" applyProtection="1">
      <alignment vertical="center"/>
    </xf>
    <xf numFmtId="168" fontId="23" fillId="0" borderId="0" xfId="0" applyNumberFormat="1" applyFont="1" applyAlignment="1" applyProtection="1">
      <alignment vertical="center"/>
    </xf>
    <xf numFmtId="164" fontId="23" fillId="0" borderId="0" xfId="0" applyFont="1" applyAlignment="1" applyProtection="1">
      <alignment horizontal="left" vertical="center"/>
    </xf>
    <xf numFmtId="164" fontId="23" fillId="0" borderId="0" xfId="0" applyFont="1" applyAlignment="1" applyProtection="1">
      <alignment horizontal="left" vertical="center" wrapText="1"/>
    </xf>
    <xf numFmtId="164" fontId="23" fillId="0" borderId="0" xfId="0" applyFont="1" applyAlignment="1" applyProtection="1">
      <alignment vertical="center"/>
    </xf>
    <xf numFmtId="169" fontId="23" fillId="0" borderId="0" xfId="0" applyNumberFormat="1" applyFont="1" applyAlignment="1" applyProtection="1">
      <alignment vertical="center"/>
    </xf>
    <xf numFmtId="164" fontId="23" fillId="0" borderId="3" xfId="0" applyFont="1" applyBorder="1" applyAlignment="1">
      <alignment vertical="center"/>
    </xf>
    <xf numFmtId="164" fontId="23" fillId="0" borderId="18" xfId="0" applyFont="1" applyBorder="1" applyAlignment="1" applyProtection="1">
      <alignment vertical="center"/>
    </xf>
    <xf numFmtId="164" fontId="23" fillId="0" borderId="0" xfId="0" applyFont="1" applyBorder="1" applyAlignment="1" applyProtection="1">
      <alignment vertical="center"/>
    </xf>
    <xf numFmtId="164" fontId="23" fillId="0" borderId="19" xfId="0" applyFont="1" applyBorder="1" applyAlignment="1" applyProtection="1">
      <alignment vertical="center"/>
    </xf>
    <xf numFmtId="164" fontId="23" fillId="0" borderId="0" xfId="0" applyFont="1" applyAlignment="1">
      <alignment vertical="center"/>
    </xf>
    <xf numFmtId="164" fontId="23" fillId="0" borderId="0" xfId="0" applyFont="1" applyAlignment="1">
      <alignment horizontal="left" vertical="center"/>
    </xf>
    <xf numFmtId="164" fontId="12" fillId="0" borderId="20" xfId="0" applyFont="1" applyBorder="1" applyAlignment="1" applyProtection="1">
      <alignment horizontal="left" vertical="center" wrapText="1"/>
    </xf>
    <xf numFmtId="164" fontId="12" fillId="0" borderId="20" xfId="0" applyFont="1" applyBorder="1" applyAlignment="1" applyProtection="1">
      <alignment horizontal="center" vertical="center" wrapText="1"/>
    </xf>
    <xf numFmtId="169" fontId="12" fillId="0" borderId="20" xfId="0" applyNumberFormat="1" applyFont="1" applyBorder="1" applyAlignment="1" applyProtection="1">
      <alignment vertical="center"/>
    </xf>
    <xf numFmtId="168" fontId="24" fillId="0" borderId="20" xfId="0" applyNumberFormat="1" applyFont="1" applyBorder="1" applyAlignment="1" applyProtection="1">
      <alignment horizontal="center" vertical="center"/>
    </xf>
    <xf numFmtId="164" fontId="24" fillId="0" borderId="20" xfId="0" applyFont="1" applyBorder="1" applyAlignment="1" applyProtection="1">
      <alignment horizontal="center" vertical="center"/>
    </xf>
    <xf numFmtId="49" fontId="24" fillId="0" borderId="20" xfId="0" applyNumberFormat="1" applyFont="1" applyBorder="1" applyAlignment="1" applyProtection="1">
      <alignment horizontal="left" vertical="center" wrapText="1"/>
    </xf>
    <xf numFmtId="164" fontId="24" fillId="0" borderId="20" xfId="0" applyFont="1" applyBorder="1" applyAlignment="1" applyProtection="1">
      <alignment horizontal="left" vertical="center" wrapText="1"/>
    </xf>
    <xf numFmtId="164" fontId="24" fillId="0" borderId="20" xfId="0" applyFont="1" applyBorder="1" applyAlignment="1" applyProtection="1">
      <alignment horizontal="center" vertical="center" wrapText="1"/>
    </xf>
    <xf numFmtId="169" fontId="24" fillId="0" borderId="20" xfId="0" applyNumberFormat="1" applyFont="1" applyBorder="1" applyAlignment="1" applyProtection="1">
      <alignment vertical="center"/>
    </xf>
    <xf numFmtId="4" fontId="24" fillId="0" borderId="20" xfId="0" applyNumberFormat="1" applyFont="1" applyBorder="1" applyAlignment="1" applyProtection="1">
      <alignment vertical="center"/>
    </xf>
    <xf numFmtId="164" fontId="25" fillId="0" borderId="3" xfId="0" applyFont="1" applyBorder="1" applyAlignment="1">
      <alignment vertical="center"/>
    </xf>
    <xf numFmtId="164" fontId="24" fillId="0" borderId="18" xfId="0" applyFont="1" applyBorder="1" applyAlignment="1" applyProtection="1">
      <alignment horizontal="left" vertical="center"/>
    </xf>
    <xf numFmtId="164" fontId="24" fillId="0" borderId="0" xfId="0" applyFont="1" applyBorder="1" applyAlignment="1" applyProtection="1">
      <alignment horizontal="center" vertical="center"/>
    </xf>
    <xf numFmtId="167" fontId="12" fillId="0" borderId="0" xfId="0" applyNumberFormat="1" applyFont="1" applyBorder="1" applyAlignment="1" applyProtection="1">
      <alignment vertical="center"/>
    </xf>
    <xf numFmtId="167" fontId="12" fillId="0" borderId="19" xfId="0" applyNumberFormat="1" applyFont="1" applyBorder="1" applyAlignment="1" applyProtection="1">
      <alignment vertical="center"/>
    </xf>
    <xf numFmtId="164" fontId="21" fillId="0" borderId="0" xfId="0" applyFont="1" applyAlignment="1" applyProtection="1">
      <alignment horizontal="left" vertical="center"/>
    </xf>
    <xf numFmtId="164" fontId="26" fillId="0" borderId="3" xfId="0" applyFont="1" applyBorder="1" applyAlignment="1" applyProtection="1">
      <alignment vertical="center"/>
    </xf>
    <xf numFmtId="168" fontId="26" fillId="0" borderId="0" xfId="0" applyNumberFormat="1" applyFont="1" applyAlignment="1" applyProtection="1">
      <alignment vertical="center"/>
    </xf>
    <xf numFmtId="164" fontId="26" fillId="0" borderId="0" xfId="0" applyFont="1" applyAlignment="1" applyProtection="1">
      <alignment horizontal="left" vertical="center"/>
    </xf>
    <xf numFmtId="170" fontId="26" fillId="0" borderId="0" xfId="0" applyNumberFormat="1" applyFont="1" applyAlignment="1" applyProtection="1">
      <alignment horizontal="left" vertical="center" wrapText="1"/>
    </xf>
    <xf numFmtId="164" fontId="26" fillId="0" borderId="0" xfId="0" applyFont="1" applyAlignment="1" applyProtection="1">
      <alignment vertical="center"/>
    </xf>
    <xf numFmtId="169" fontId="26" fillId="0" borderId="0" xfId="0" applyNumberFormat="1" applyFont="1" applyAlignment="1" applyProtection="1">
      <alignment vertical="center"/>
    </xf>
    <xf numFmtId="164" fontId="26" fillId="0" borderId="3" xfId="0" applyFont="1" applyBorder="1" applyAlignment="1">
      <alignment vertical="center"/>
    </xf>
    <xf numFmtId="164" fontId="26" fillId="0" borderId="18" xfId="0" applyFont="1" applyBorder="1" applyAlignment="1" applyProtection="1">
      <alignment vertical="center"/>
    </xf>
    <xf numFmtId="164" fontId="26" fillId="0" borderId="0" xfId="0" applyFont="1" applyBorder="1" applyAlignment="1" applyProtection="1">
      <alignment vertical="center"/>
    </xf>
    <xf numFmtId="164" fontId="26" fillId="0" borderId="19" xfId="0" applyFont="1" applyBorder="1" applyAlignment="1" applyProtection="1">
      <alignment vertical="center"/>
    </xf>
    <xf numFmtId="164" fontId="26" fillId="0" borderId="0" xfId="0" applyFont="1" applyAlignment="1">
      <alignment vertical="center"/>
    </xf>
    <xf numFmtId="164" fontId="26" fillId="0" borderId="0" xfId="0" applyFont="1" applyAlignment="1">
      <alignment horizontal="left" vertical="center"/>
    </xf>
    <xf numFmtId="170" fontId="22" fillId="0" borderId="0" xfId="0" applyNumberFormat="1" applyFont="1" applyAlignment="1" applyProtection="1">
      <alignment horizontal="left" vertical="center" wrapText="1"/>
    </xf>
    <xf numFmtId="49" fontId="12" fillId="0" borderId="20" xfId="0" applyNumberFormat="1" applyFont="1" applyBorder="1" applyAlignment="1" applyProtection="1">
      <alignment horizontal="left" vertical="center" wrapText="1"/>
    </xf>
    <xf numFmtId="171" fontId="12" fillId="0" borderId="20" xfId="1" applyNumberFormat="1" applyFont="1" applyBorder="1" applyAlignment="1" applyProtection="1">
      <alignment vertical="center"/>
    </xf>
    <xf numFmtId="164" fontId="27" fillId="0" borderId="0" xfId="0" applyFont="1" applyAlignment="1" applyProtection="1">
      <alignment vertical="center" wrapText="1"/>
    </xf>
    <xf numFmtId="168" fontId="19" fillId="0" borderId="0" xfId="0" applyNumberFormat="1" applyFont="1" applyAlignment="1" applyProtection="1"/>
    <xf numFmtId="4" fontId="12" fillId="0" borderId="20" xfId="0" applyNumberFormat="1" applyFont="1" applyFill="1" applyBorder="1" applyAlignment="1" applyProtection="1">
      <alignment vertical="center"/>
    </xf>
    <xf numFmtId="164" fontId="21" fillId="0" borderId="0" xfId="0" applyFont="1" applyFill="1" applyAlignment="1" applyProtection="1">
      <alignment horizontal="left" vertical="center" wrapText="1"/>
    </xf>
    <xf numFmtId="164" fontId="0" fillId="0" borderId="0" xfId="0" applyFont="1" applyFill="1" applyAlignment="1" applyProtection="1">
      <alignment vertical="center"/>
    </xf>
    <xf numFmtId="164" fontId="22" fillId="0" borderId="0" xfId="0" applyFont="1" applyFill="1" applyAlignment="1" applyProtection="1">
      <alignment horizontal="left" vertical="center" wrapText="1"/>
    </xf>
    <xf numFmtId="164" fontId="22" fillId="0" borderId="0" xfId="0" applyFont="1" applyFill="1" applyAlignment="1" applyProtection="1">
      <alignment vertical="center"/>
    </xf>
    <xf numFmtId="169" fontId="22" fillId="0" borderId="0" xfId="0" applyNumberFormat="1" applyFont="1" applyFill="1" applyAlignment="1" applyProtection="1">
      <alignment vertical="center"/>
    </xf>
    <xf numFmtId="9" fontId="0" fillId="0" borderId="0" xfId="0" applyNumberFormat="1" applyFont="1" applyAlignment="1">
      <alignment vertical="center"/>
    </xf>
    <xf numFmtId="164" fontId="27" fillId="0" borderId="0" xfId="0" applyFont="1" applyFill="1" applyAlignment="1" applyProtection="1">
      <alignment vertical="center" wrapText="1"/>
    </xf>
    <xf numFmtId="164" fontId="24" fillId="0" borderId="20" xfId="0" applyFont="1" applyFill="1" applyBorder="1" applyAlignment="1" applyProtection="1">
      <alignment horizontal="left" vertical="center" wrapText="1"/>
    </xf>
    <xf numFmtId="164" fontId="0" fillId="0" borderId="21" xfId="0" applyFont="1" applyBorder="1" applyAlignment="1" applyProtection="1">
      <alignment vertical="center"/>
    </xf>
    <xf numFmtId="164" fontId="0" fillId="0" borderId="12" xfId="0" applyFont="1" applyBorder="1" applyAlignment="1" applyProtection="1">
      <alignment vertical="center"/>
    </xf>
    <xf numFmtId="164" fontId="0" fillId="0" borderId="22" xfId="0" applyFont="1" applyBorder="1" applyAlignment="1" applyProtection="1">
      <alignment vertical="center"/>
    </xf>
    <xf numFmtId="164" fontId="0" fillId="0" borderId="0" xfId="0" applyAlignment="1"/>
    <xf numFmtId="164" fontId="7" fillId="0" borderId="0" xfId="0" applyFont="1" applyAlignment="1">
      <alignment horizontal="left" vertical="center" wrapText="1"/>
    </xf>
    <xf numFmtId="164" fontId="4" fillId="0" borderId="0" xfId="0" applyFont="1" applyAlignment="1">
      <alignment horizontal="left" vertical="center" wrapText="1"/>
    </xf>
    <xf numFmtId="164" fontId="4" fillId="0" borderId="0" xfId="0" applyFont="1" applyAlignment="1">
      <alignment horizontal="left" vertical="center"/>
    </xf>
    <xf numFmtId="164" fontId="0" fillId="0" borderId="0" xfId="0"/>
    <xf numFmtId="164" fontId="5" fillId="0" borderId="0" xfId="0" applyFont="1" applyAlignment="1">
      <alignment horizontal="left" vertical="center"/>
    </xf>
    <xf numFmtId="164" fontId="0" fillId="0" borderId="0" xfId="0" applyFont="1" applyAlignment="1">
      <alignment vertical="center"/>
    </xf>
    <xf numFmtId="164" fontId="6" fillId="0" borderId="0" xfId="0" applyFont="1" applyAlignment="1">
      <alignment horizontal="left" vertical="center" wrapText="1"/>
    </xf>
    <xf numFmtId="164" fontId="4" fillId="0" borderId="0" xfId="0" applyFont="1" applyAlignment="1" applyProtection="1">
      <alignment horizontal="left" vertical="center" wrapText="1"/>
    </xf>
    <xf numFmtId="164" fontId="4" fillId="0" borderId="0" xfId="0" applyFont="1" applyAlignment="1" applyProtection="1">
      <alignment horizontal="left" vertical="center"/>
    </xf>
    <xf numFmtId="164" fontId="6" fillId="0" borderId="0" xfId="0" applyFont="1" applyAlignment="1" applyProtection="1">
      <alignment horizontal="left" vertical="center" wrapText="1"/>
    </xf>
    <xf numFmtId="164" fontId="0" fillId="0" borderId="0" xfId="0" applyFont="1" applyAlignment="1" applyProtection="1">
      <alignment vertical="center"/>
    </xf>
    <xf numFmtId="164" fontId="0" fillId="0" borderId="0" xfId="0" applyProtection="1"/>
    <xf numFmtId="164" fontId="5" fillId="0" borderId="0" xfId="0" applyFont="1" applyAlignment="1" applyProtection="1">
      <alignment horizontal="left" vertical="center"/>
    </xf>
  </cellXfs>
  <cellStyles count="19">
    <cellStyle name="Accent" xfId="2"/>
    <cellStyle name="Accent 1" xfId="3"/>
    <cellStyle name="Accent 2" xfId="4"/>
    <cellStyle name="Accent 3" xfId="5"/>
    <cellStyle name="Bad" xfId="6"/>
    <cellStyle name="Error" xfId="7"/>
    <cellStyle name="Footnote" xfId="8"/>
    <cellStyle name="Good" xfId="9"/>
    <cellStyle name="Heading" xfId="10"/>
    <cellStyle name="Heading 1" xfId="11"/>
    <cellStyle name="Heading 2" xfId="12"/>
    <cellStyle name="Hyperlink" xfId="13"/>
    <cellStyle name="Neutral" xfId="14"/>
    <cellStyle name="Normální" xfId="0" builtinId="0"/>
    <cellStyle name="Note" xfId="15"/>
    <cellStyle name="Procenta" xfId="1" builtinId="5"/>
    <cellStyle name="Status" xfId="16"/>
    <cellStyle name="Text" xfId="17"/>
    <cellStyle name="Warning"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621"/>
  <sheetViews>
    <sheetView tabSelected="1" zoomScaleNormal="100" workbookViewId="0">
      <selection activeCell="E79" sqref="E79"/>
    </sheetView>
  </sheetViews>
  <sheetFormatPr defaultRowHeight="15" x14ac:dyDescent="0.35"/>
  <cols>
    <col min="1" max="1" width="1.59765625" customWidth="1"/>
    <col min="2" max="2" width="1.19921875" customWidth="1"/>
    <col min="3" max="3" width="3.69921875" customWidth="1"/>
    <col min="4" max="4" width="3" customWidth="1"/>
    <col min="5" max="5" width="9.59765625" customWidth="1"/>
    <col min="6" max="6" width="38.3984375" customWidth="1"/>
    <col min="7" max="7" width="4.8984375" customWidth="1"/>
    <col min="8" max="8" width="8" customWidth="1"/>
    <col min="9" max="10" width="14.09765625" customWidth="1"/>
    <col min="11" max="11" width="13.3984375" customWidth="1"/>
    <col min="12" max="12" width="0.796875" customWidth="1"/>
    <col min="13" max="13" width="7.59765625" hidden="1" customWidth="1"/>
    <col min="14" max="14" width="19.5" hidden="1" customWidth="1"/>
    <col min="15" max="15" width="9.8984375" hidden="1" customWidth="1"/>
    <col min="16" max="16" width="10.5" hidden="1" customWidth="1"/>
    <col min="17" max="20" width="9.8984375" hidden="1" customWidth="1"/>
    <col min="21" max="21" width="11.3984375" customWidth="1"/>
    <col min="22" max="22" width="12.3984375" customWidth="1"/>
    <col min="23" max="23" width="11.3984375" customWidth="1"/>
    <col min="24" max="24" width="8.59765625" customWidth="1"/>
    <col min="25" max="25" width="10.5" customWidth="1"/>
    <col min="26" max="26" width="7.69921875" customWidth="1"/>
    <col min="27" max="27" width="10.5" customWidth="1"/>
    <col min="28" max="28" width="11.3984375" customWidth="1"/>
    <col min="29" max="29" width="7.69921875" customWidth="1"/>
    <col min="30" max="30" width="10.5" customWidth="1"/>
    <col min="31" max="31" width="11.3984375" customWidth="1"/>
  </cols>
  <sheetData>
    <row r="1" spans="1:46" x14ac:dyDescent="0.35">
      <c r="A1" s="1"/>
    </row>
    <row r="2" spans="1:46" ht="6" customHeight="1" x14ac:dyDescent="0.35">
      <c r="L2" s="190"/>
      <c r="M2" s="190"/>
      <c r="N2" s="190"/>
      <c r="O2" s="190"/>
      <c r="P2" s="190"/>
      <c r="Q2" s="190"/>
      <c r="R2" s="190"/>
      <c r="S2" s="190"/>
      <c r="T2" s="190"/>
      <c r="U2" s="190"/>
      <c r="V2" s="190"/>
      <c r="AT2" s="2" t="s">
        <v>0</v>
      </c>
    </row>
    <row r="3" spans="1:46" ht="6.9" customHeight="1" x14ac:dyDescent="0.35">
      <c r="B3" s="3"/>
      <c r="C3" s="4"/>
      <c r="D3" s="4"/>
      <c r="E3" s="4"/>
      <c r="F3" s="4"/>
      <c r="G3" s="4"/>
      <c r="H3" s="4"/>
      <c r="I3" s="4"/>
      <c r="J3" s="4"/>
      <c r="K3" s="4"/>
      <c r="L3" s="5"/>
      <c r="AT3" s="2" t="s">
        <v>1</v>
      </c>
    </row>
    <row r="4" spans="1:46" ht="24.9" customHeight="1" x14ac:dyDescent="0.35">
      <c r="B4" s="5"/>
      <c r="D4" s="6" t="s">
        <v>2</v>
      </c>
      <c r="L4" s="5"/>
      <c r="M4" s="7" t="s">
        <v>3</v>
      </c>
      <c r="AT4" s="2" t="s">
        <v>4</v>
      </c>
    </row>
    <row r="5" spans="1:46" ht="6.9" customHeight="1" x14ac:dyDescent="0.35">
      <c r="B5" s="5"/>
      <c r="L5" s="5"/>
    </row>
    <row r="6" spans="1:46" ht="12" customHeight="1" x14ac:dyDescent="0.35">
      <c r="B6" s="5"/>
      <c r="D6" s="8" t="s">
        <v>5</v>
      </c>
      <c r="L6" s="5"/>
    </row>
    <row r="7" spans="1:46" ht="16.5" customHeight="1" x14ac:dyDescent="0.35">
      <c r="B7" s="5"/>
      <c r="E7" s="192" t="s">
        <v>6</v>
      </c>
      <c r="F7" s="193"/>
      <c r="G7" s="193"/>
      <c r="H7" s="193"/>
      <c r="L7" s="5"/>
    </row>
    <row r="8" spans="1:46" x14ac:dyDescent="0.35">
      <c r="B8" s="5"/>
      <c r="D8" s="8" t="s">
        <v>7</v>
      </c>
      <c r="L8" s="5"/>
    </row>
    <row r="9" spans="1:46" ht="16.5" customHeight="1" x14ac:dyDescent="0.35">
      <c r="B9" s="5"/>
      <c r="E9" s="192" t="s">
        <v>8</v>
      </c>
      <c r="F9" s="194"/>
      <c r="G9" s="194"/>
      <c r="H9" s="194"/>
      <c r="L9" s="5"/>
    </row>
    <row r="10" spans="1:46" ht="12" customHeight="1" x14ac:dyDescent="0.35">
      <c r="B10" s="5"/>
      <c r="D10" s="8" t="s">
        <v>9</v>
      </c>
      <c r="L10" s="5"/>
    </row>
    <row r="11" spans="1:46" s="9" customFormat="1" ht="16.5" customHeight="1" x14ac:dyDescent="0.35">
      <c r="B11" s="10"/>
      <c r="E11" s="195" t="s">
        <v>10</v>
      </c>
      <c r="F11" s="196"/>
      <c r="G11" s="196"/>
      <c r="H11" s="196"/>
      <c r="L11" s="10"/>
    </row>
    <row r="12" spans="1:46" s="9" customFormat="1" ht="12" customHeight="1" x14ac:dyDescent="0.35">
      <c r="B12" s="10"/>
      <c r="D12" s="8" t="s">
        <v>11</v>
      </c>
      <c r="L12" s="10"/>
    </row>
    <row r="13" spans="1:46" s="9" customFormat="1" ht="36.9" customHeight="1" x14ac:dyDescent="0.35">
      <c r="B13" s="10"/>
      <c r="E13" s="197" t="s">
        <v>12</v>
      </c>
      <c r="F13" s="196"/>
      <c r="G13" s="196"/>
      <c r="H13" s="196"/>
      <c r="L13" s="10"/>
    </row>
    <row r="14" spans="1:46" s="9" customFormat="1" x14ac:dyDescent="0.35">
      <c r="B14" s="10"/>
      <c r="L14" s="10"/>
    </row>
    <row r="15" spans="1:46" s="9" customFormat="1" ht="12" customHeight="1" x14ac:dyDescent="0.35">
      <c r="B15" s="10"/>
      <c r="D15" s="8" t="s">
        <v>13</v>
      </c>
      <c r="F15" s="11" t="s">
        <v>14</v>
      </c>
      <c r="I15" s="8" t="s">
        <v>15</v>
      </c>
      <c r="J15" s="11" t="s">
        <v>14</v>
      </c>
      <c r="L15" s="10"/>
    </row>
    <row r="16" spans="1:46" s="9" customFormat="1" ht="12" customHeight="1" x14ac:dyDescent="0.35">
      <c r="B16" s="10"/>
      <c r="D16" s="8" t="s">
        <v>16</v>
      </c>
      <c r="F16" s="11" t="s">
        <v>17</v>
      </c>
      <c r="I16" s="8" t="s">
        <v>18</v>
      </c>
      <c r="J16" s="12">
        <v>44343</v>
      </c>
      <c r="L16" s="10"/>
    </row>
    <row r="17" spans="2:12" s="9" customFormat="1" ht="10.8" customHeight="1" x14ac:dyDescent="0.35">
      <c r="B17" s="10"/>
      <c r="L17" s="10"/>
    </row>
    <row r="18" spans="2:12" s="9" customFormat="1" ht="12" customHeight="1" x14ac:dyDescent="0.35">
      <c r="B18" s="10"/>
      <c r="D18" s="8" t="s">
        <v>19</v>
      </c>
      <c r="I18" s="8" t="s">
        <v>20</v>
      </c>
      <c r="J18" s="11" t="s">
        <v>14</v>
      </c>
      <c r="L18" s="10"/>
    </row>
    <row r="19" spans="2:12" s="9" customFormat="1" ht="18" customHeight="1" x14ac:dyDescent="0.35">
      <c r="B19" s="10"/>
      <c r="E19" s="11" t="s">
        <v>21</v>
      </c>
      <c r="I19" s="8" t="s">
        <v>22</v>
      </c>
      <c r="J19" s="11" t="s">
        <v>14</v>
      </c>
      <c r="L19" s="10"/>
    </row>
    <row r="20" spans="2:12" s="9" customFormat="1" ht="6.9" customHeight="1" x14ac:dyDescent="0.35">
      <c r="B20" s="10"/>
      <c r="L20" s="10"/>
    </row>
    <row r="21" spans="2:12" s="9" customFormat="1" ht="12" customHeight="1" x14ac:dyDescent="0.35">
      <c r="B21" s="10"/>
      <c r="D21" s="8" t="s">
        <v>23</v>
      </c>
      <c r="I21" s="8" t="s">
        <v>20</v>
      </c>
      <c r="J21" s="11" t="s">
        <v>14</v>
      </c>
      <c r="L21" s="10"/>
    </row>
    <row r="22" spans="2:12" s="9" customFormat="1" ht="18" customHeight="1" x14ac:dyDescent="0.35">
      <c r="B22" s="10"/>
      <c r="E22" s="11" t="s">
        <v>24</v>
      </c>
      <c r="I22" s="8" t="s">
        <v>22</v>
      </c>
      <c r="J22" s="11" t="s">
        <v>14</v>
      </c>
      <c r="L22" s="10"/>
    </row>
    <row r="23" spans="2:12" s="9" customFormat="1" ht="6.9" customHeight="1" x14ac:dyDescent="0.35">
      <c r="B23" s="10"/>
      <c r="L23" s="10"/>
    </row>
    <row r="24" spans="2:12" s="9" customFormat="1" ht="12" customHeight="1" x14ac:dyDescent="0.35">
      <c r="B24" s="10"/>
      <c r="D24" s="8" t="s">
        <v>25</v>
      </c>
      <c r="I24" s="8" t="s">
        <v>20</v>
      </c>
      <c r="J24" s="11" t="s">
        <v>14</v>
      </c>
      <c r="L24" s="10"/>
    </row>
    <row r="25" spans="2:12" s="9" customFormat="1" ht="18" customHeight="1" x14ac:dyDescent="0.35">
      <c r="B25" s="10"/>
      <c r="E25" s="11" t="s">
        <v>26</v>
      </c>
      <c r="I25" s="8" t="s">
        <v>22</v>
      </c>
      <c r="J25" s="11" t="s">
        <v>14</v>
      </c>
      <c r="L25" s="10"/>
    </row>
    <row r="26" spans="2:12" s="9" customFormat="1" ht="6.9" customHeight="1" x14ac:dyDescent="0.35">
      <c r="B26" s="10"/>
      <c r="L26" s="10"/>
    </row>
    <row r="27" spans="2:12" s="9" customFormat="1" ht="12" customHeight="1" x14ac:dyDescent="0.35">
      <c r="B27" s="10"/>
      <c r="D27" s="8" t="s">
        <v>27</v>
      </c>
      <c r="I27" s="8" t="s">
        <v>20</v>
      </c>
      <c r="J27" s="11" t="s">
        <v>14</v>
      </c>
      <c r="L27" s="10"/>
    </row>
    <row r="28" spans="2:12" s="9" customFormat="1" ht="18" customHeight="1" x14ac:dyDescent="0.35">
      <c r="B28" s="10"/>
      <c r="E28" s="11" t="s">
        <v>26</v>
      </c>
      <c r="I28" s="8" t="s">
        <v>22</v>
      </c>
      <c r="J28" s="11" t="s">
        <v>14</v>
      </c>
      <c r="L28" s="10"/>
    </row>
    <row r="29" spans="2:12" s="9" customFormat="1" ht="6.9" customHeight="1" x14ac:dyDescent="0.35">
      <c r="B29" s="10"/>
      <c r="L29" s="10"/>
    </row>
    <row r="30" spans="2:12" s="9" customFormat="1" ht="12" customHeight="1" x14ac:dyDescent="0.35">
      <c r="B30" s="10"/>
      <c r="D30" s="8" t="s">
        <v>28</v>
      </c>
      <c r="L30" s="10"/>
    </row>
    <row r="31" spans="2:12" s="14" customFormat="1" ht="16.5" customHeight="1" x14ac:dyDescent="0.35">
      <c r="B31" s="13"/>
      <c r="E31" s="191" t="s">
        <v>14</v>
      </c>
      <c r="F31" s="191"/>
      <c r="G31" s="191"/>
      <c r="H31" s="191"/>
      <c r="L31" s="13"/>
    </row>
    <row r="32" spans="2:12" s="9" customFormat="1" ht="6.9" customHeight="1" x14ac:dyDescent="0.35">
      <c r="B32" s="10"/>
      <c r="L32" s="10"/>
    </row>
    <row r="33" spans="2:12" s="9" customFormat="1" ht="6.9" customHeight="1" x14ac:dyDescent="0.35">
      <c r="B33" s="10"/>
      <c r="D33" s="15"/>
      <c r="E33" s="15"/>
      <c r="F33" s="15"/>
      <c r="G33" s="15"/>
      <c r="H33" s="15"/>
      <c r="I33" s="15"/>
      <c r="J33" s="15"/>
      <c r="K33" s="15"/>
      <c r="L33" s="10"/>
    </row>
    <row r="34" spans="2:12" s="9" customFormat="1" ht="25.35" customHeight="1" x14ac:dyDescent="0.35">
      <c r="B34" s="10"/>
      <c r="D34" s="16" t="s">
        <v>29</v>
      </c>
      <c r="J34" s="17">
        <f>ROUND(J135, 2)</f>
        <v>0</v>
      </c>
      <c r="L34" s="10"/>
    </row>
    <row r="35" spans="2:12" s="9" customFormat="1" ht="6.9" customHeight="1" x14ac:dyDescent="0.35">
      <c r="B35" s="10"/>
      <c r="D35" s="15"/>
      <c r="E35" s="15"/>
      <c r="F35" s="15"/>
      <c r="G35" s="15"/>
      <c r="H35" s="15"/>
      <c r="I35" s="15"/>
      <c r="J35" s="15"/>
      <c r="K35" s="15"/>
      <c r="L35" s="10"/>
    </row>
    <row r="36" spans="2:12" s="9" customFormat="1" ht="14.4" customHeight="1" x14ac:dyDescent="0.35">
      <c r="B36" s="10"/>
      <c r="F36" s="18" t="s">
        <v>30</v>
      </c>
      <c r="I36" s="18" t="s">
        <v>31</v>
      </c>
      <c r="J36" s="18" t="s">
        <v>32</v>
      </c>
      <c r="L36" s="10"/>
    </row>
    <row r="37" spans="2:12" s="9" customFormat="1" ht="14.4" customHeight="1" x14ac:dyDescent="0.35">
      <c r="B37" s="10"/>
      <c r="D37" s="19" t="s">
        <v>33</v>
      </c>
      <c r="E37" s="8" t="s">
        <v>34</v>
      </c>
      <c r="F37" s="20">
        <f>J100</f>
        <v>0</v>
      </c>
      <c r="I37" s="21">
        <v>0.21</v>
      </c>
      <c r="J37" s="20">
        <f>+F37*I37</f>
        <v>0</v>
      </c>
      <c r="L37" s="10"/>
    </row>
    <row r="38" spans="2:12" s="9" customFormat="1" ht="14.4" customHeight="1" x14ac:dyDescent="0.35">
      <c r="B38" s="10"/>
      <c r="E38" s="8" t="s">
        <v>35</v>
      </c>
      <c r="F38" s="20"/>
      <c r="I38" s="21">
        <v>0.15</v>
      </c>
      <c r="J38" s="20"/>
      <c r="L38" s="10"/>
    </row>
    <row r="39" spans="2:12" s="9" customFormat="1" ht="14.4" hidden="1" customHeight="1" x14ac:dyDescent="0.35">
      <c r="B39" s="10"/>
      <c r="E39" s="8" t="s">
        <v>36</v>
      </c>
      <c r="F39" s="20" t="e">
        <f>ROUND((SUM(BG135:BG619)),  2)</f>
        <v>#REF!</v>
      </c>
      <c r="I39" s="21">
        <v>0.21</v>
      </c>
      <c r="J39" s="20">
        <f>0</f>
        <v>0</v>
      </c>
      <c r="L39" s="10"/>
    </row>
    <row r="40" spans="2:12" s="9" customFormat="1" ht="14.4" hidden="1" customHeight="1" x14ac:dyDescent="0.35">
      <c r="B40" s="10"/>
      <c r="E40" s="8" t="s">
        <v>37</v>
      </c>
      <c r="F40" s="20" t="e">
        <f>ROUND((SUM(BH135:BH619)),  2)</f>
        <v>#REF!</v>
      </c>
      <c r="I40" s="21">
        <v>0.15</v>
      </c>
      <c r="J40" s="20">
        <f>0</f>
        <v>0</v>
      </c>
      <c r="L40" s="10"/>
    </row>
    <row r="41" spans="2:12" s="9" customFormat="1" ht="14.4" hidden="1" customHeight="1" x14ac:dyDescent="0.35">
      <c r="B41" s="10"/>
      <c r="E41" s="8" t="s">
        <v>38</v>
      </c>
      <c r="F41" s="20" t="e">
        <f>ROUND((SUM(BI135:BI619)),  2)</f>
        <v>#REF!</v>
      </c>
      <c r="I41" s="21">
        <v>0</v>
      </c>
      <c r="J41" s="20">
        <f>0</f>
        <v>0</v>
      </c>
      <c r="L41" s="10"/>
    </row>
    <row r="42" spans="2:12" s="9" customFormat="1" ht="6.9" customHeight="1" x14ac:dyDescent="0.35">
      <c r="B42" s="10"/>
      <c r="L42" s="10"/>
    </row>
    <row r="43" spans="2:12" s="9" customFormat="1" ht="25.35" customHeight="1" x14ac:dyDescent="0.35">
      <c r="B43" s="10"/>
      <c r="C43" s="22"/>
      <c r="D43" s="23" t="s">
        <v>39</v>
      </c>
      <c r="E43" s="24"/>
      <c r="F43" s="24"/>
      <c r="G43" s="25" t="s">
        <v>40</v>
      </c>
      <c r="H43" s="26" t="s">
        <v>41</v>
      </c>
      <c r="I43" s="24"/>
      <c r="J43" s="27">
        <f>SUM(J34:J41)</f>
        <v>0</v>
      </c>
      <c r="K43" s="28"/>
      <c r="L43" s="10"/>
    </row>
    <row r="44" spans="2:12" s="9" customFormat="1" ht="14.4" customHeight="1" x14ac:dyDescent="0.35">
      <c r="B44" s="10"/>
      <c r="L44" s="10"/>
    </row>
    <row r="45" spans="2:12" ht="14.4" customHeight="1" x14ac:dyDescent="0.35">
      <c r="B45" s="5"/>
      <c r="L45" s="5"/>
    </row>
    <row r="46" spans="2:12" ht="14.4" customHeight="1" x14ac:dyDescent="0.35">
      <c r="B46" s="5"/>
      <c r="L46" s="5"/>
    </row>
    <row r="47" spans="2:12" ht="14.4" customHeight="1" x14ac:dyDescent="0.35">
      <c r="B47" s="5"/>
      <c r="L47" s="5"/>
    </row>
    <row r="48" spans="2:12" ht="14.4" customHeight="1" x14ac:dyDescent="0.35">
      <c r="B48" s="5"/>
      <c r="L48" s="5"/>
    </row>
    <row r="49" spans="2:12" ht="14.4" customHeight="1" x14ac:dyDescent="0.35">
      <c r="B49" s="5"/>
      <c r="L49" s="5"/>
    </row>
    <row r="50" spans="2:12" s="9" customFormat="1" ht="14.4" customHeight="1" x14ac:dyDescent="0.35">
      <c r="B50" s="10"/>
      <c r="D50" s="29" t="s">
        <v>42</v>
      </c>
      <c r="E50" s="30"/>
      <c r="F50" s="30"/>
      <c r="G50" s="29" t="s">
        <v>43</v>
      </c>
      <c r="H50" s="30"/>
      <c r="I50" s="30"/>
      <c r="J50" s="30"/>
      <c r="K50" s="30"/>
      <c r="L50" s="10"/>
    </row>
    <row r="51" spans="2:12" x14ac:dyDescent="0.35">
      <c r="B51" s="5"/>
      <c r="L51" s="5"/>
    </row>
    <row r="52" spans="2:12" x14ac:dyDescent="0.35">
      <c r="B52" s="5"/>
      <c r="L52" s="5"/>
    </row>
    <row r="53" spans="2:12" x14ac:dyDescent="0.35">
      <c r="B53" s="5"/>
      <c r="L53" s="5"/>
    </row>
    <row r="54" spans="2:12" x14ac:dyDescent="0.35">
      <c r="B54" s="5"/>
      <c r="L54" s="5"/>
    </row>
    <row r="55" spans="2:12" x14ac:dyDescent="0.35">
      <c r="B55" s="5"/>
      <c r="L55" s="5"/>
    </row>
    <row r="56" spans="2:12" x14ac:dyDescent="0.35">
      <c r="B56" s="5"/>
      <c r="L56" s="5"/>
    </row>
    <row r="57" spans="2:12" x14ac:dyDescent="0.35">
      <c r="B57" s="5"/>
      <c r="L57" s="5"/>
    </row>
    <row r="58" spans="2:12" x14ac:dyDescent="0.35">
      <c r="B58" s="5"/>
      <c r="L58" s="5"/>
    </row>
    <row r="59" spans="2:12" x14ac:dyDescent="0.35">
      <c r="B59" s="5"/>
      <c r="L59" s="5"/>
    </row>
    <row r="60" spans="2:12" x14ac:dyDescent="0.35">
      <c r="B60" s="5"/>
      <c r="L60" s="5"/>
    </row>
    <row r="61" spans="2:12" s="9" customFormat="1" x14ac:dyDescent="0.35">
      <c r="B61" s="10"/>
      <c r="D61" s="31" t="s">
        <v>44</v>
      </c>
      <c r="E61" s="32"/>
      <c r="F61" s="33" t="s">
        <v>45</v>
      </c>
      <c r="G61" s="31" t="s">
        <v>44</v>
      </c>
      <c r="H61" s="32"/>
      <c r="I61" s="32"/>
      <c r="J61" s="34" t="s">
        <v>45</v>
      </c>
      <c r="K61" s="32"/>
      <c r="L61" s="10"/>
    </row>
    <row r="62" spans="2:12" x14ac:dyDescent="0.35">
      <c r="B62" s="5"/>
      <c r="L62" s="5"/>
    </row>
    <row r="63" spans="2:12" x14ac:dyDescent="0.35">
      <c r="B63" s="5"/>
      <c r="L63" s="5"/>
    </row>
    <row r="64" spans="2:12" x14ac:dyDescent="0.35">
      <c r="B64" s="5"/>
      <c r="L64" s="5"/>
    </row>
    <row r="65" spans="2:12" s="9" customFormat="1" x14ac:dyDescent="0.35">
      <c r="B65" s="10"/>
      <c r="D65" s="29" t="s">
        <v>46</v>
      </c>
      <c r="E65" s="30"/>
      <c r="F65" s="30"/>
      <c r="G65" s="29" t="s">
        <v>47</v>
      </c>
      <c r="H65" s="30"/>
      <c r="I65" s="30"/>
      <c r="J65" s="30"/>
      <c r="K65" s="30"/>
      <c r="L65" s="10"/>
    </row>
    <row r="66" spans="2:12" x14ac:dyDescent="0.35">
      <c r="B66" s="5"/>
      <c r="L66" s="5"/>
    </row>
    <row r="67" spans="2:12" x14ac:dyDescent="0.35">
      <c r="B67" s="5"/>
      <c r="L67" s="5"/>
    </row>
    <row r="68" spans="2:12" x14ac:dyDescent="0.35">
      <c r="B68" s="5"/>
      <c r="L68" s="5"/>
    </row>
    <row r="69" spans="2:12" x14ac:dyDescent="0.35">
      <c r="B69" s="5"/>
      <c r="L69" s="5"/>
    </row>
    <row r="70" spans="2:12" hidden="1" x14ac:dyDescent="0.35">
      <c r="B70" s="5"/>
      <c r="L70" s="5"/>
    </row>
    <row r="71" spans="2:12" hidden="1" x14ac:dyDescent="0.35">
      <c r="B71" s="5"/>
      <c r="L71" s="5"/>
    </row>
    <row r="72" spans="2:12" hidden="1" x14ac:dyDescent="0.35">
      <c r="B72" s="5"/>
      <c r="L72" s="5"/>
    </row>
    <row r="73" spans="2:12" hidden="1" x14ac:dyDescent="0.35">
      <c r="B73" s="5"/>
      <c r="L73" s="5"/>
    </row>
    <row r="74" spans="2:12" x14ac:dyDescent="0.35">
      <c r="B74" s="5"/>
      <c r="L74" s="5"/>
    </row>
    <row r="75" spans="2:12" x14ac:dyDescent="0.35">
      <c r="B75" s="5"/>
      <c r="L75" s="5"/>
    </row>
    <row r="76" spans="2:12" s="9" customFormat="1" x14ac:dyDescent="0.35">
      <c r="B76" s="10"/>
      <c r="D76" s="31" t="s">
        <v>44</v>
      </c>
      <c r="E76" s="32"/>
      <c r="F76" s="33" t="s">
        <v>45</v>
      </c>
      <c r="G76" s="31" t="s">
        <v>44</v>
      </c>
      <c r="H76" s="32"/>
      <c r="I76" s="32"/>
      <c r="J76" s="34" t="s">
        <v>45</v>
      </c>
      <c r="K76" s="32"/>
      <c r="L76" s="10"/>
    </row>
    <row r="77" spans="2:12" s="9" customFormat="1" ht="14.4" customHeight="1" x14ac:dyDescent="0.35">
      <c r="B77" s="35"/>
      <c r="C77" s="36"/>
      <c r="D77" s="36"/>
      <c r="E77" s="36"/>
      <c r="F77" s="36"/>
      <c r="G77" s="36"/>
      <c r="H77" s="36"/>
      <c r="I77" s="36"/>
      <c r="J77" s="36"/>
      <c r="K77" s="36"/>
      <c r="L77" s="10"/>
    </row>
    <row r="80" spans="2:12" ht="11.4" customHeight="1" x14ac:dyDescent="0.35"/>
    <row r="81" spans="2:12" s="9" customFormat="1" ht="6.9" customHeight="1" x14ac:dyDescent="0.35">
      <c r="B81" s="37"/>
      <c r="C81" s="38"/>
      <c r="D81" s="38"/>
      <c r="E81" s="38"/>
      <c r="F81" s="38"/>
      <c r="G81" s="38"/>
      <c r="H81" s="38"/>
      <c r="I81" s="38"/>
      <c r="J81" s="38"/>
      <c r="K81" s="38"/>
      <c r="L81" s="10"/>
    </row>
    <row r="82" spans="2:12" s="9" customFormat="1" ht="24.9" customHeight="1" x14ac:dyDescent="0.35">
      <c r="B82" s="39"/>
      <c r="C82" s="40" t="s">
        <v>48</v>
      </c>
      <c r="D82" s="41"/>
      <c r="E82" s="41"/>
      <c r="F82" s="41"/>
      <c r="G82" s="41"/>
      <c r="H82" s="41"/>
      <c r="I82" s="41"/>
      <c r="J82" s="41"/>
      <c r="K82" s="41"/>
      <c r="L82" s="10"/>
    </row>
    <row r="83" spans="2:12" s="9" customFormat="1" ht="6.9" customHeight="1" x14ac:dyDescent="0.35">
      <c r="B83" s="39"/>
      <c r="C83" s="41"/>
      <c r="D83" s="41"/>
      <c r="E83" s="41"/>
      <c r="F83" s="41"/>
      <c r="G83" s="41"/>
      <c r="H83" s="41"/>
      <c r="I83" s="41"/>
      <c r="J83" s="41"/>
      <c r="K83" s="41"/>
      <c r="L83" s="10"/>
    </row>
    <row r="84" spans="2:12" s="9" customFormat="1" ht="12" customHeight="1" x14ac:dyDescent="0.35">
      <c r="B84" s="39"/>
      <c r="C84" s="42" t="s">
        <v>5</v>
      </c>
      <c r="D84" s="41"/>
      <c r="E84" s="41"/>
      <c r="F84" s="41"/>
      <c r="G84" s="41"/>
      <c r="H84" s="41"/>
      <c r="I84" s="41"/>
      <c r="J84" s="41"/>
      <c r="K84" s="41"/>
      <c r="L84" s="10"/>
    </row>
    <row r="85" spans="2:12" s="9" customFormat="1" ht="16.5" customHeight="1" x14ac:dyDescent="0.35">
      <c r="B85" s="39"/>
      <c r="C85" s="41"/>
      <c r="D85" s="41"/>
      <c r="E85" s="198" t="str">
        <f>E7</f>
        <v>Praha 6 - Léčebna dlouhodobě nemocných, Chittussiho 1a</v>
      </c>
      <c r="F85" s="199"/>
      <c r="G85" s="199"/>
      <c r="H85" s="199"/>
      <c r="I85" s="41"/>
      <c r="J85" s="41"/>
      <c r="K85" s="41"/>
      <c r="L85" s="10"/>
    </row>
    <row r="86" spans="2:12" ht="12" customHeight="1" x14ac:dyDescent="0.35">
      <c r="B86" s="43"/>
      <c r="C86" s="42" t="s">
        <v>7</v>
      </c>
      <c r="D86" s="1"/>
      <c r="E86" s="1"/>
      <c r="F86" s="1"/>
      <c r="G86" s="1"/>
      <c r="H86" s="1"/>
      <c r="I86" s="1"/>
      <c r="J86" s="1"/>
      <c r="K86" s="1"/>
      <c r="L86" s="5"/>
    </row>
    <row r="87" spans="2:12" ht="16.5" customHeight="1" x14ac:dyDescent="0.35">
      <c r="B87" s="43"/>
      <c r="C87" s="1"/>
      <c r="D87" s="1"/>
      <c r="E87" s="198" t="s">
        <v>49</v>
      </c>
      <c r="F87" s="202"/>
      <c r="G87" s="202"/>
      <c r="H87" s="202"/>
      <c r="I87" s="1"/>
      <c r="J87" s="1"/>
      <c r="K87" s="1"/>
      <c r="L87" s="5"/>
    </row>
    <row r="88" spans="2:12" ht="12" customHeight="1" x14ac:dyDescent="0.35">
      <c r="B88" s="43"/>
      <c r="C88" s="42" t="s">
        <v>9</v>
      </c>
      <c r="D88" s="1"/>
      <c r="E88" s="1"/>
      <c r="F88" s="1"/>
      <c r="G88" s="1"/>
      <c r="H88" s="1"/>
      <c r="I88" s="1"/>
      <c r="J88" s="1"/>
      <c r="K88" s="1"/>
      <c r="L88" s="5"/>
    </row>
    <row r="89" spans="2:12" s="9" customFormat="1" ht="16.5" customHeight="1" x14ac:dyDescent="0.35">
      <c r="B89" s="39"/>
      <c r="C89" s="41"/>
      <c r="D89" s="41"/>
      <c r="E89" s="203" t="s">
        <v>10</v>
      </c>
      <c r="F89" s="201"/>
      <c r="G89" s="201"/>
      <c r="H89" s="201"/>
      <c r="I89" s="41"/>
      <c r="J89" s="41"/>
      <c r="K89" s="41"/>
      <c r="L89" s="10"/>
    </row>
    <row r="90" spans="2:12" s="9" customFormat="1" ht="12" customHeight="1" x14ac:dyDescent="0.35">
      <c r="B90" s="39"/>
      <c r="C90" s="42" t="s">
        <v>11</v>
      </c>
      <c r="D90" s="41"/>
      <c r="E90" s="41"/>
      <c r="F90" s="41"/>
      <c r="G90" s="41"/>
      <c r="H90" s="41"/>
      <c r="I90" s="41"/>
      <c r="J90" s="41"/>
      <c r="K90" s="41"/>
      <c r="L90" s="10"/>
    </row>
    <row r="91" spans="2:12" s="9" customFormat="1" ht="27.6" customHeight="1" x14ac:dyDescent="0.35">
      <c r="B91" s="39"/>
      <c r="C91" s="41"/>
      <c r="D91" s="41"/>
      <c r="E91" s="200" t="str">
        <f>E13</f>
        <v>Technologie rozdělovače a sběrače TV                                                Bojlerovna LDN Chittussiho 1a</v>
      </c>
      <c r="F91" s="201"/>
      <c r="G91" s="201"/>
      <c r="H91" s="201"/>
      <c r="I91" s="41"/>
      <c r="J91" s="41"/>
      <c r="K91" s="41"/>
      <c r="L91" s="10"/>
    </row>
    <row r="92" spans="2:12" s="9" customFormat="1" ht="6.9" customHeight="1" x14ac:dyDescent="0.35">
      <c r="B92" s="39"/>
      <c r="C92" s="41"/>
      <c r="D92" s="41"/>
      <c r="E92" s="41"/>
      <c r="F92" s="41"/>
      <c r="G92" s="41"/>
      <c r="H92" s="41"/>
      <c r="I92" s="41"/>
      <c r="J92" s="41"/>
      <c r="K92" s="41"/>
      <c r="L92" s="10"/>
    </row>
    <row r="93" spans="2:12" s="9" customFormat="1" ht="12" customHeight="1" x14ac:dyDescent="0.35">
      <c r="B93" s="39"/>
      <c r="C93" s="42" t="s">
        <v>16</v>
      </c>
      <c r="D93" s="41"/>
      <c r="E93" s="41"/>
      <c r="F93" s="44" t="str">
        <f>F16</f>
        <v>Praha 6</v>
      </c>
      <c r="G93" s="41"/>
      <c r="H93" s="41"/>
      <c r="I93" s="42" t="s">
        <v>18</v>
      </c>
      <c r="J93" s="45">
        <f>IF(J16="","",J16)</f>
        <v>44343</v>
      </c>
      <c r="K93" s="41"/>
      <c r="L93" s="10"/>
    </row>
    <row r="94" spans="2:12" s="9" customFormat="1" ht="6.9" customHeight="1" x14ac:dyDescent="0.35">
      <c r="B94" s="39"/>
      <c r="C94" s="41"/>
      <c r="D94" s="41"/>
      <c r="E94" s="41"/>
      <c r="F94" s="41"/>
      <c r="G94" s="41"/>
      <c r="H94" s="41"/>
      <c r="I94" s="41"/>
      <c r="J94" s="41"/>
      <c r="K94" s="41"/>
      <c r="L94" s="10"/>
    </row>
    <row r="95" spans="2:12" s="9" customFormat="1" ht="15.15" customHeight="1" x14ac:dyDescent="0.35">
      <c r="B95" s="39"/>
      <c r="C95" s="42" t="s">
        <v>19</v>
      </c>
      <c r="D95" s="41"/>
      <c r="E95" s="41"/>
      <c r="F95" s="44" t="str">
        <f>E19</f>
        <v>MČ Praha 6</v>
      </c>
      <c r="G95" s="41"/>
      <c r="H95" s="41"/>
      <c r="I95" s="42" t="s">
        <v>25</v>
      </c>
      <c r="J95" s="46" t="str">
        <f>E25</f>
        <v>Robert Mach</v>
      </c>
      <c r="K95" s="41"/>
      <c r="L95" s="10"/>
    </row>
    <row r="96" spans="2:12" s="9" customFormat="1" ht="15.15" customHeight="1" x14ac:dyDescent="0.35">
      <c r="B96" s="39"/>
      <c r="C96" s="42" t="s">
        <v>23</v>
      </c>
      <c r="D96" s="41"/>
      <c r="E96" s="41"/>
      <c r="F96" s="44" t="str">
        <f>IF(E22="","",E22)</f>
        <v>Provoz a servis tepla, s.r.o.</v>
      </c>
      <c r="G96" s="41"/>
      <c r="H96" s="41"/>
      <c r="I96" s="42" t="s">
        <v>27</v>
      </c>
      <c r="J96" s="46" t="str">
        <f>E28</f>
        <v>Robert Mach</v>
      </c>
      <c r="K96" s="41"/>
      <c r="L96" s="10"/>
    </row>
    <row r="97" spans="2:47" s="9" customFormat="1" ht="10.35" customHeight="1" x14ac:dyDescent="0.35">
      <c r="B97" s="39"/>
      <c r="C97" s="41"/>
      <c r="D97" s="41"/>
      <c r="E97" s="41"/>
      <c r="F97" s="41"/>
      <c r="G97" s="41"/>
      <c r="H97" s="41"/>
      <c r="I97" s="41"/>
      <c r="J97" s="41"/>
      <c r="K97" s="41"/>
      <c r="L97" s="10"/>
    </row>
    <row r="98" spans="2:47" s="9" customFormat="1" ht="29.25" customHeight="1" x14ac:dyDescent="0.35">
      <c r="B98" s="39"/>
      <c r="C98" s="47" t="s">
        <v>50</v>
      </c>
      <c r="D98" s="48"/>
      <c r="E98" s="48"/>
      <c r="F98" s="48"/>
      <c r="G98" s="48"/>
      <c r="H98" s="48"/>
      <c r="I98" s="48"/>
      <c r="J98" s="49" t="s">
        <v>51</v>
      </c>
      <c r="K98" s="48"/>
      <c r="L98" s="10"/>
    </row>
    <row r="99" spans="2:47" s="9" customFormat="1" ht="10.35" customHeight="1" x14ac:dyDescent="0.35">
      <c r="B99" s="39"/>
      <c r="C99" s="41"/>
      <c r="D99" s="41"/>
      <c r="E99" s="41"/>
      <c r="F99" s="41"/>
      <c r="G99" s="41"/>
      <c r="H99" s="41"/>
      <c r="I99" s="41"/>
      <c r="J99" s="41"/>
      <c r="K99" s="41"/>
      <c r="L99" s="10"/>
    </row>
    <row r="100" spans="2:47" s="9" customFormat="1" ht="22.8" customHeight="1" x14ac:dyDescent="0.35">
      <c r="B100" s="39"/>
      <c r="C100" s="50" t="s">
        <v>52</v>
      </c>
      <c r="D100" s="41"/>
      <c r="E100" s="41"/>
      <c r="F100" s="41"/>
      <c r="G100" s="41"/>
      <c r="H100" s="41"/>
      <c r="I100" s="41"/>
      <c r="J100" s="51">
        <f>J135</f>
        <v>0</v>
      </c>
      <c r="K100" s="41"/>
      <c r="L100" s="10"/>
      <c r="AU100" s="2" t="s">
        <v>53</v>
      </c>
    </row>
    <row r="101" spans="2:47" s="58" customFormat="1" ht="24.9" customHeight="1" x14ac:dyDescent="0.35">
      <c r="B101" s="52"/>
      <c r="C101" s="53"/>
      <c r="D101" s="54" t="s">
        <v>54</v>
      </c>
      <c r="E101" s="55"/>
      <c r="F101" s="55"/>
      <c r="G101" s="55"/>
      <c r="H101" s="55"/>
      <c r="I101" s="55"/>
      <c r="J101" s="56">
        <f>J136</f>
        <v>0</v>
      </c>
      <c r="K101" s="53"/>
      <c r="L101" s="57"/>
    </row>
    <row r="102" spans="2:47" s="65" customFormat="1" ht="19.95" customHeight="1" x14ac:dyDescent="0.35">
      <c r="B102" s="59"/>
      <c r="C102" s="60"/>
      <c r="D102" s="61" t="s">
        <v>55</v>
      </c>
      <c r="E102" s="62"/>
      <c r="F102" s="62"/>
      <c r="G102" s="62"/>
      <c r="H102" s="62"/>
      <c r="I102" s="62"/>
      <c r="J102" s="63">
        <f>J137</f>
        <v>0</v>
      </c>
      <c r="K102" s="60"/>
      <c r="L102" s="64"/>
    </row>
    <row r="103" spans="2:47" s="65" customFormat="1" ht="19.95" hidden="1" customHeight="1" x14ac:dyDescent="0.35">
      <c r="B103" s="59"/>
      <c r="C103" s="60"/>
      <c r="D103" s="61" t="s">
        <v>56</v>
      </c>
      <c r="E103" s="62"/>
      <c r="F103" s="62"/>
      <c r="G103" s="62"/>
      <c r="H103" s="62"/>
      <c r="I103" s="62"/>
      <c r="J103" s="63">
        <f>J170</f>
        <v>0</v>
      </c>
      <c r="K103" s="60"/>
      <c r="L103" s="64"/>
    </row>
    <row r="104" spans="2:47" s="65" customFormat="1" ht="19.95" customHeight="1" x14ac:dyDescent="0.35">
      <c r="B104" s="59"/>
      <c r="C104" s="60"/>
      <c r="D104" s="61" t="s">
        <v>57</v>
      </c>
      <c r="E104" s="62"/>
      <c r="F104" s="62"/>
      <c r="G104" s="62"/>
      <c r="H104" s="62"/>
      <c r="I104" s="62"/>
      <c r="J104" s="63">
        <f>J279</f>
        <v>0</v>
      </c>
      <c r="K104" s="60"/>
      <c r="L104" s="64"/>
    </row>
    <row r="105" spans="2:47" s="65" customFormat="1" ht="19.95" hidden="1" customHeight="1" x14ac:dyDescent="0.35">
      <c r="B105" s="59"/>
      <c r="C105" s="60"/>
      <c r="D105" s="61" t="s">
        <v>58</v>
      </c>
      <c r="E105" s="62"/>
      <c r="F105" s="62"/>
      <c r="G105" s="62"/>
      <c r="H105" s="62"/>
      <c r="I105" s="62"/>
      <c r="J105" s="63">
        <f>J460</f>
        <v>0</v>
      </c>
      <c r="K105" s="60"/>
      <c r="L105" s="64"/>
    </row>
    <row r="106" spans="2:47" s="65" customFormat="1" ht="19.95" hidden="1" customHeight="1" x14ac:dyDescent="0.35">
      <c r="B106" s="59"/>
      <c r="C106" s="60"/>
      <c r="D106" s="61" t="s">
        <v>59</v>
      </c>
      <c r="E106" s="62"/>
      <c r="F106" s="62"/>
      <c r="G106" s="62"/>
      <c r="H106" s="62"/>
      <c r="I106" s="62"/>
      <c r="J106" s="63">
        <f>J483</f>
        <v>0</v>
      </c>
      <c r="K106" s="60"/>
      <c r="L106" s="64"/>
    </row>
    <row r="107" spans="2:47" s="65" customFormat="1" ht="19.95" customHeight="1" x14ac:dyDescent="0.35">
      <c r="B107" s="59"/>
      <c r="C107" s="60"/>
      <c r="D107" s="61" t="s">
        <v>60</v>
      </c>
      <c r="E107" s="62"/>
      <c r="F107" s="62"/>
      <c r="G107" s="62"/>
      <c r="H107" s="62"/>
      <c r="I107" s="62"/>
      <c r="J107" s="63">
        <f>J505</f>
        <v>0</v>
      </c>
      <c r="K107" s="60"/>
      <c r="L107" s="64"/>
    </row>
    <row r="108" spans="2:47" s="58" customFormat="1" ht="24.9" customHeight="1" x14ac:dyDescent="0.35">
      <c r="B108" s="52"/>
      <c r="C108" s="53"/>
      <c r="D108" s="54" t="s">
        <v>61</v>
      </c>
      <c r="E108" s="55"/>
      <c r="F108" s="55"/>
      <c r="G108" s="55"/>
      <c r="H108" s="55"/>
      <c r="I108" s="55"/>
      <c r="J108" s="56">
        <f>J515</f>
        <v>0</v>
      </c>
      <c r="K108" s="53"/>
      <c r="L108" s="57"/>
    </row>
    <row r="109" spans="2:47" s="65" customFormat="1" ht="19.95" hidden="1" customHeight="1" x14ac:dyDescent="0.35">
      <c r="B109" s="59"/>
      <c r="C109" s="60"/>
      <c r="D109" s="61" t="s">
        <v>62</v>
      </c>
      <c r="E109" s="62"/>
      <c r="F109" s="62"/>
      <c r="G109" s="62"/>
      <c r="H109" s="62"/>
      <c r="I109" s="62"/>
      <c r="J109" s="63">
        <f>J516</f>
        <v>0</v>
      </c>
      <c r="K109" s="60"/>
      <c r="L109" s="64"/>
    </row>
    <row r="110" spans="2:47" s="65" customFormat="1" ht="19.95" customHeight="1" x14ac:dyDescent="0.35">
      <c r="B110" s="59"/>
      <c r="C110" s="60"/>
      <c r="D110" s="61" t="s">
        <v>63</v>
      </c>
      <c r="E110" s="62"/>
      <c r="F110" s="62"/>
      <c r="G110" s="62"/>
      <c r="H110" s="62"/>
      <c r="I110" s="62"/>
      <c r="J110" s="63">
        <f>J517</f>
        <v>0</v>
      </c>
      <c r="K110" s="60"/>
      <c r="L110" s="64"/>
    </row>
    <row r="111" spans="2:47" s="58" customFormat="1" ht="24.9" customHeight="1" x14ac:dyDescent="0.35">
      <c r="B111" s="52"/>
      <c r="C111" s="53"/>
      <c r="D111" s="54" t="s">
        <v>64</v>
      </c>
      <c r="E111" s="55"/>
      <c r="F111" s="55"/>
      <c r="G111" s="55"/>
      <c r="H111" s="55"/>
      <c r="I111" s="55"/>
      <c r="J111" s="56">
        <f>J572</f>
        <v>0</v>
      </c>
      <c r="K111" s="53"/>
      <c r="L111" s="57"/>
    </row>
    <row r="112" spans="2:47" s="9" customFormat="1" ht="21.75" customHeight="1" x14ac:dyDescent="0.35">
      <c r="B112" s="39"/>
      <c r="C112" s="41"/>
      <c r="D112" s="41"/>
      <c r="E112" s="41"/>
      <c r="F112" s="41"/>
      <c r="G112" s="41"/>
      <c r="H112" s="41"/>
      <c r="I112" s="41"/>
      <c r="J112" s="41"/>
      <c r="K112" s="41"/>
      <c r="L112" s="10"/>
    </row>
    <row r="113" spans="2:12" s="9" customFormat="1" ht="6.9" customHeight="1" x14ac:dyDescent="0.35">
      <c r="B113" s="66"/>
      <c r="C113" s="67"/>
      <c r="D113" s="67"/>
      <c r="E113" s="67"/>
      <c r="F113" s="67"/>
      <c r="G113" s="67"/>
      <c r="H113" s="67"/>
      <c r="I113" s="67"/>
      <c r="J113" s="67"/>
      <c r="K113" s="67"/>
      <c r="L113" s="10"/>
    </row>
    <row r="115" spans="2:12" hidden="1" x14ac:dyDescent="0.35"/>
    <row r="116" spans="2:12" hidden="1" x14ac:dyDescent="0.35"/>
    <row r="117" spans="2:12" s="9" customFormat="1" ht="6.9" customHeight="1" x14ac:dyDescent="0.35">
      <c r="B117" s="68"/>
      <c r="C117" s="69"/>
      <c r="D117" s="69"/>
      <c r="E117" s="69"/>
      <c r="F117" s="69"/>
      <c r="G117" s="69"/>
      <c r="H117" s="69"/>
      <c r="I117" s="69"/>
      <c r="J117" s="69"/>
      <c r="K117" s="69"/>
      <c r="L117" s="10"/>
    </row>
    <row r="118" spans="2:12" s="9" customFormat="1" ht="24.9" customHeight="1" x14ac:dyDescent="0.35">
      <c r="B118" s="39"/>
      <c r="C118" s="40" t="s">
        <v>65</v>
      </c>
      <c r="D118" s="41"/>
      <c r="E118" s="41"/>
      <c r="F118" s="41"/>
      <c r="G118" s="41"/>
      <c r="H118" s="41"/>
      <c r="I118" s="41"/>
      <c r="J118" s="41"/>
      <c r="K118" s="41"/>
      <c r="L118" s="10"/>
    </row>
    <row r="119" spans="2:12" s="9" customFormat="1" ht="6.9" customHeight="1" x14ac:dyDescent="0.35">
      <c r="B119" s="39"/>
      <c r="C119" s="41"/>
      <c r="D119" s="41"/>
      <c r="E119" s="41"/>
      <c r="F119" s="41"/>
      <c r="G119" s="41"/>
      <c r="H119" s="41"/>
      <c r="I119" s="41"/>
      <c r="J119" s="41"/>
      <c r="K119" s="41"/>
      <c r="L119" s="10"/>
    </row>
    <row r="120" spans="2:12" s="9" customFormat="1" ht="12" customHeight="1" x14ac:dyDescent="0.35">
      <c r="B120" s="39"/>
      <c r="C120" s="42" t="s">
        <v>5</v>
      </c>
      <c r="D120" s="41"/>
      <c r="E120" s="41"/>
      <c r="F120" s="41"/>
      <c r="G120" s="41"/>
      <c r="H120" s="41"/>
      <c r="I120" s="41"/>
      <c r="J120" s="41"/>
      <c r="K120" s="41"/>
      <c r="L120" s="10"/>
    </row>
    <row r="121" spans="2:12" s="9" customFormat="1" ht="16.5" customHeight="1" x14ac:dyDescent="0.35">
      <c r="B121" s="39"/>
      <c r="C121" s="41"/>
      <c r="D121" s="41"/>
      <c r="E121" s="198" t="str">
        <f>E7</f>
        <v>Praha 6 - Léčebna dlouhodobě nemocných, Chittussiho 1a</v>
      </c>
      <c r="F121" s="199"/>
      <c r="G121" s="199"/>
      <c r="H121" s="199"/>
      <c r="I121" s="41"/>
      <c r="J121" s="41"/>
      <c r="K121" s="41"/>
      <c r="L121" s="10"/>
    </row>
    <row r="122" spans="2:12" ht="12" customHeight="1" x14ac:dyDescent="0.35">
      <c r="B122" s="43"/>
      <c r="C122" s="42" t="s">
        <v>7</v>
      </c>
      <c r="D122" s="1"/>
      <c r="E122" s="1"/>
      <c r="F122" s="1"/>
      <c r="G122" s="1"/>
      <c r="H122" s="1"/>
      <c r="I122" s="1"/>
      <c r="J122" s="1"/>
      <c r="K122" s="1"/>
      <c r="L122" s="5"/>
    </row>
    <row r="123" spans="2:12" ht="16.5" customHeight="1" x14ac:dyDescent="0.35">
      <c r="B123" s="43"/>
      <c r="C123" s="1"/>
      <c r="D123" s="1"/>
      <c r="E123" s="198" t="str">
        <f>E9</f>
        <v>LDN</v>
      </c>
      <c r="F123" s="199"/>
      <c r="G123" s="199"/>
      <c r="H123" s="199"/>
      <c r="I123" s="1"/>
      <c r="J123" s="1"/>
      <c r="K123" s="1"/>
      <c r="L123" s="5"/>
    </row>
    <row r="124" spans="2:12" ht="12" customHeight="1" x14ac:dyDescent="0.35">
      <c r="B124" s="43"/>
      <c r="C124" s="42" t="s">
        <v>9</v>
      </c>
      <c r="D124" s="1"/>
      <c r="E124" s="1"/>
      <c r="F124" s="1"/>
      <c r="G124" s="1"/>
      <c r="H124" s="1"/>
      <c r="I124" s="1"/>
      <c r="J124" s="1"/>
      <c r="K124" s="1"/>
      <c r="L124" s="5"/>
    </row>
    <row r="125" spans="2:12" s="9" customFormat="1" ht="16.5" customHeight="1" x14ac:dyDescent="0.35">
      <c r="B125" s="39"/>
      <c r="C125" s="41"/>
      <c r="D125" s="41"/>
      <c r="E125" s="198" t="str">
        <f>E11</f>
        <v>Bojlerovna</v>
      </c>
      <c r="F125" s="199"/>
      <c r="G125" s="199"/>
      <c r="H125" s="199"/>
      <c r="I125" s="41"/>
      <c r="J125" s="41"/>
      <c r="K125" s="41"/>
      <c r="L125" s="10"/>
    </row>
    <row r="126" spans="2:12" s="9" customFormat="1" ht="12" customHeight="1" x14ac:dyDescent="0.35">
      <c r="B126" s="39"/>
      <c r="C126" s="42" t="s">
        <v>11</v>
      </c>
      <c r="D126" s="41"/>
      <c r="E126" s="41"/>
      <c r="F126" s="41"/>
      <c r="G126" s="41"/>
      <c r="H126" s="41"/>
      <c r="I126" s="41"/>
      <c r="J126" s="41"/>
      <c r="K126" s="41"/>
      <c r="L126" s="10"/>
    </row>
    <row r="127" spans="2:12" s="9" customFormat="1" ht="27" customHeight="1" x14ac:dyDescent="0.35">
      <c r="B127" s="39"/>
      <c r="C127" s="41"/>
      <c r="D127" s="41"/>
      <c r="E127" s="200" t="str">
        <f>E13</f>
        <v>Technologie rozdělovače a sběrače TV                                                Bojlerovna LDN Chittussiho 1a</v>
      </c>
      <c r="F127" s="201"/>
      <c r="G127" s="201"/>
      <c r="H127" s="201"/>
      <c r="I127" s="41"/>
      <c r="J127" s="41"/>
      <c r="K127" s="41"/>
      <c r="L127" s="10"/>
    </row>
    <row r="128" spans="2:12" s="9" customFormat="1" ht="6.9" customHeight="1" x14ac:dyDescent="0.35">
      <c r="B128" s="39"/>
      <c r="C128" s="41"/>
      <c r="D128" s="41"/>
      <c r="E128" s="41"/>
      <c r="F128" s="41"/>
      <c r="G128" s="41"/>
      <c r="H128" s="41"/>
      <c r="I128" s="41"/>
      <c r="J128" s="41"/>
      <c r="K128" s="41"/>
      <c r="L128" s="10"/>
    </row>
    <row r="129" spans="2:65" s="9" customFormat="1" ht="12" customHeight="1" x14ac:dyDescent="0.35">
      <c r="B129" s="39"/>
      <c r="C129" s="42" t="s">
        <v>16</v>
      </c>
      <c r="D129" s="41"/>
      <c r="E129" s="41"/>
      <c r="F129" s="44" t="str">
        <f>F16</f>
        <v>Praha 6</v>
      </c>
      <c r="G129" s="41"/>
      <c r="H129" s="41"/>
      <c r="I129" s="42" t="s">
        <v>18</v>
      </c>
      <c r="J129" s="45">
        <f>IF(J16="","",J16)</f>
        <v>44343</v>
      </c>
      <c r="K129" s="41"/>
      <c r="L129" s="10"/>
    </row>
    <row r="130" spans="2:65" s="9" customFormat="1" ht="6.9" customHeight="1" x14ac:dyDescent="0.35">
      <c r="B130" s="39"/>
      <c r="C130" s="41"/>
      <c r="D130" s="41"/>
      <c r="E130" s="41"/>
      <c r="F130" s="41"/>
      <c r="G130" s="41"/>
      <c r="H130" s="41"/>
      <c r="I130" s="41"/>
      <c r="J130" s="41"/>
      <c r="K130" s="41"/>
      <c r="L130" s="10"/>
    </row>
    <row r="131" spans="2:65" s="9" customFormat="1" ht="15.15" customHeight="1" x14ac:dyDescent="0.35">
      <c r="B131" s="39"/>
      <c r="C131" s="42" t="s">
        <v>19</v>
      </c>
      <c r="D131" s="41"/>
      <c r="E131" s="41"/>
      <c r="F131" s="44" t="str">
        <f>E19</f>
        <v>MČ Praha 6</v>
      </c>
      <c r="G131" s="41"/>
      <c r="H131" s="41"/>
      <c r="I131" s="42" t="s">
        <v>25</v>
      </c>
      <c r="J131" s="46" t="str">
        <f>E25</f>
        <v>Robert Mach</v>
      </c>
      <c r="K131" s="41"/>
      <c r="L131" s="10"/>
    </row>
    <row r="132" spans="2:65" s="9" customFormat="1" ht="15.15" customHeight="1" x14ac:dyDescent="0.35">
      <c r="B132" s="39"/>
      <c r="C132" s="42" t="s">
        <v>23</v>
      </c>
      <c r="D132" s="41"/>
      <c r="E132" s="41"/>
      <c r="F132" s="44" t="str">
        <f>IF(E22="","",E22)</f>
        <v>Provoz a servis tepla, s.r.o.</v>
      </c>
      <c r="G132" s="41"/>
      <c r="H132" s="41"/>
      <c r="I132" s="42" t="s">
        <v>27</v>
      </c>
      <c r="J132" s="46" t="str">
        <f>E28</f>
        <v>Robert Mach</v>
      </c>
      <c r="K132" s="41"/>
      <c r="L132" s="10"/>
    </row>
    <row r="133" spans="2:65" s="9" customFormat="1" ht="10.35" customHeight="1" x14ac:dyDescent="0.35">
      <c r="B133" s="39"/>
      <c r="C133" s="41"/>
      <c r="D133" s="41"/>
      <c r="E133" s="41"/>
      <c r="F133" s="41"/>
      <c r="G133" s="41"/>
      <c r="H133" s="41"/>
      <c r="I133" s="41"/>
      <c r="J133" s="41"/>
      <c r="K133" s="41"/>
      <c r="L133" s="10"/>
    </row>
    <row r="134" spans="2:65" s="78" customFormat="1" ht="29.25" customHeight="1" x14ac:dyDescent="0.35">
      <c r="B134" s="70"/>
      <c r="C134" s="71" t="s">
        <v>66</v>
      </c>
      <c r="D134" s="72" t="s">
        <v>67</v>
      </c>
      <c r="E134" s="72" t="s">
        <v>68</v>
      </c>
      <c r="F134" s="72" t="s">
        <v>69</v>
      </c>
      <c r="G134" s="72" t="s">
        <v>70</v>
      </c>
      <c r="H134" s="72" t="s">
        <v>71</v>
      </c>
      <c r="I134" s="72" t="s">
        <v>72</v>
      </c>
      <c r="J134" s="72" t="s">
        <v>51</v>
      </c>
      <c r="K134" s="73" t="s">
        <v>73</v>
      </c>
      <c r="L134" s="74"/>
      <c r="M134" s="75" t="s">
        <v>14</v>
      </c>
      <c r="N134" s="76" t="s">
        <v>33</v>
      </c>
      <c r="O134" s="76" t="s">
        <v>74</v>
      </c>
      <c r="P134" s="76" t="s">
        <v>75</v>
      </c>
      <c r="Q134" s="76" t="s">
        <v>76</v>
      </c>
      <c r="R134" s="76" t="s">
        <v>77</v>
      </c>
      <c r="S134" s="76" t="s">
        <v>78</v>
      </c>
      <c r="T134" s="77" t="s">
        <v>79</v>
      </c>
    </row>
    <row r="135" spans="2:65" s="9" customFormat="1" ht="22.8" customHeight="1" x14ac:dyDescent="0.3">
      <c r="B135" s="39"/>
      <c r="C135" s="79" t="s">
        <v>80</v>
      </c>
      <c r="D135" s="41"/>
      <c r="E135" s="41"/>
      <c r="F135" s="41"/>
      <c r="G135" s="41"/>
      <c r="H135" s="41"/>
      <c r="I135" s="41"/>
      <c r="J135" s="80">
        <f>+J136+J515+J572</f>
        <v>0</v>
      </c>
      <c r="K135" s="41"/>
      <c r="L135" s="10"/>
      <c r="M135" s="81"/>
      <c r="N135" s="82"/>
      <c r="O135" s="82"/>
      <c r="P135" s="83">
        <f>P136+P515+P572</f>
        <v>4135.2030000000004</v>
      </c>
      <c r="Q135" s="82"/>
      <c r="R135" s="83" t="e">
        <f>R136+R515+R572</f>
        <v>#REF!</v>
      </c>
      <c r="S135" s="82"/>
      <c r="T135" s="84">
        <f>T136+T515+T572</f>
        <v>0</v>
      </c>
      <c r="AT135" s="2" t="s">
        <v>81</v>
      </c>
      <c r="AU135" s="2" t="s">
        <v>53</v>
      </c>
      <c r="BK135" s="85">
        <f>BK136+BK515+BK572</f>
        <v>0</v>
      </c>
    </row>
    <row r="136" spans="2:65" s="96" customFormat="1" ht="25.95" customHeight="1" x14ac:dyDescent="0.25">
      <c r="B136" s="86"/>
      <c r="C136" s="87"/>
      <c r="D136" s="88" t="s">
        <v>81</v>
      </c>
      <c r="E136" s="89" t="s">
        <v>82</v>
      </c>
      <c r="F136" s="89" t="s">
        <v>83</v>
      </c>
      <c r="G136" s="87"/>
      <c r="H136" s="87"/>
      <c r="I136" s="87"/>
      <c r="J136" s="90">
        <f>+J137+J279+J505</f>
        <v>0</v>
      </c>
      <c r="K136" s="87"/>
      <c r="L136" s="91"/>
      <c r="M136" s="92"/>
      <c r="N136" s="93"/>
      <c r="O136" s="93"/>
      <c r="P136" s="94">
        <f>P137+P170+P279+P460+P483+P505</f>
        <v>4132.509</v>
      </c>
      <c r="Q136" s="93"/>
      <c r="R136" s="94" t="e">
        <f>R137+R170+R279+R460+R483+R505</f>
        <v>#REF!</v>
      </c>
      <c r="S136" s="93"/>
      <c r="T136" s="95">
        <f>T137+T170+T279+T460+T483+T505</f>
        <v>0</v>
      </c>
      <c r="AR136" s="97" t="s">
        <v>1</v>
      </c>
      <c r="AT136" s="98" t="s">
        <v>81</v>
      </c>
      <c r="AU136" s="98" t="s">
        <v>84</v>
      </c>
      <c r="AY136" s="97" t="s">
        <v>85</v>
      </c>
      <c r="BK136" s="99">
        <f>BK137+BK170+BK279+BK460+BK483+BK505</f>
        <v>0</v>
      </c>
    </row>
    <row r="137" spans="2:65" s="96" customFormat="1" ht="22.8" customHeight="1" x14ac:dyDescent="0.25">
      <c r="B137" s="86"/>
      <c r="C137" s="87"/>
      <c r="D137" s="88" t="s">
        <v>81</v>
      </c>
      <c r="E137" s="100" t="s">
        <v>86</v>
      </c>
      <c r="F137" s="100" t="s">
        <v>87</v>
      </c>
      <c r="G137" s="87"/>
      <c r="H137" s="87"/>
      <c r="I137" s="87"/>
      <c r="J137" s="101">
        <f>SUM(J138:J169)</f>
        <v>0</v>
      </c>
      <c r="K137" s="87"/>
      <c r="L137" s="91"/>
      <c r="M137" s="92"/>
      <c r="N137" s="93"/>
      <c r="O137" s="93"/>
      <c r="P137" s="94">
        <f>SUM(P138:P169)</f>
        <v>9.2050000000000001</v>
      </c>
      <c r="Q137" s="93"/>
      <c r="R137" s="94">
        <f>SUM(R138:R169)</f>
        <v>7.3948050000000008E-3</v>
      </c>
      <c r="S137" s="93"/>
      <c r="T137" s="95">
        <f>SUM(T138:T169)</f>
        <v>0</v>
      </c>
      <c r="AR137" s="97" t="s">
        <v>1</v>
      </c>
      <c r="AT137" s="98" t="s">
        <v>81</v>
      </c>
      <c r="AU137" s="98" t="s">
        <v>88</v>
      </c>
      <c r="AY137" s="97" t="s">
        <v>85</v>
      </c>
      <c r="BK137" s="99">
        <f>SUM(BK138:BK169)</f>
        <v>0</v>
      </c>
    </row>
    <row r="138" spans="2:65" s="9" customFormat="1" ht="24" customHeight="1" x14ac:dyDescent="0.35">
      <c r="B138" s="39"/>
      <c r="C138" s="102" t="s">
        <v>88</v>
      </c>
      <c r="D138" s="103" t="s">
        <v>89</v>
      </c>
      <c r="E138" s="104" t="s">
        <v>90</v>
      </c>
      <c r="F138" s="105" t="s">
        <v>91</v>
      </c>
      <c r="G138" s="106" t="s">
        <v>92</v>
      </c>
      <c r="H138" s="107">
        <v>1</v>
      </c>
      <c r="I138" s="108"/>
      <c r="J138" s="108">
        <f>ROUND(I138*H138,2)</f>
        <v>0</v>
      </c>
      <c r="K138" s="105" t="s">
        <v>93</v>
      </c>
      <c r="L138" s="10"/>
      <c r="M138" s="109" t="s">
        <v>14</v>
      </c>
      <c r="N138" s="110" t="s">
        <v>34</v>
      </c>
      <c r="O138" s="111">
        <v>0.13</v>
      </c>
      <c r="P138" s="111">
        <f>O138*H138</f>
        <v>0.13</v>
      </c>
      <c r="Q138" s="111">
        <v>1.9233E-4</v>
      </c>
      <c r="R138" s="111">
        <f>Q138*H138</f>
        <v>1.9233E-4</v>
      </c>
      <c r="S138" s="111">
        <v>0</v>
      </c>
      <c r="T138" s="112">
        <f>S138*H138</f>
        <v>0</v>
      </c>
      <c r="AR138" s="113" t="s">
        <v>94</v>
      </c>
      <c r="AT138" s="113" t="s">
        <v>89</v>
      </c>
      <c r="AU138" s="113" t="s">
        <v>1</v>
      </c>
      <c r="AY138" s="2" t="s">
        <v>85</v>
      </c>
      <c r="BE138" s="114">
        <f>IF(N138="základní",J138,0)</f>
        <v>0</v>
      </c>
      <c r="BF138" s="114">
        <f>IF(N138="snížená",J138,0)</f>
        <v>0</v>
      </c>
      <c r="BG138" s="114">
        <f>IF(N138="zákl. přenesená",J138,0)</f>
        <v>0</v>
      </c>
      <c r="BH138" s="114">
        <f>IF(N138="sníž. přenesená",J138,0)</f>
        <v>0</v>
      </c>
      <c r="BI138" s="114">
        <f>IF(N138="nulová",J138,0)</f>
        <v>0</v>
      </c>
      <c r="BJ138" s="2" t="s">
        <v>88</v>
      </c>
      <c r="BK138" s="114">
        <f>ROUND(I138*H138,2)</f>
        <v>0</v>
      </c>
      <c r="BL138" s="2" t="s">
        <v>94</v>
      </c>
      <c r="BM138" s="113" t="s">
        <v>95</v>
      </c>
    </row>
    <row r="139" spans="2:65" s="9" customFormat="1" hidden="1" x14ac:dyDescent="0.35">
      <c r="B139" s="39"/>
      <c r="C139" s="115"/>
      <c r="D139" s="116" t="s">
        <v>96</v>
      </c>
      <c r="E139" s="41"/>
      <c r="F139" s="117"/>
      <c r="G139" s="41"/>
      <c r="H139" s="41"/>
      <c r="I139" s="41"/>
      <c r="J139" s="41"/>
      <c r="K139" s="41"/>
      <c r="L139" s="10"/>
      <c r="M139" s="118"/>
      <c r="N139" s="119"/>
      <c r="O139" s="119"/>
      <c r="P139" s="119"/>
      <c r="Q139" s="119"/>
      <c r="R139" s="119"/>
      <c r="S139" s="119"/>
      <c r="T139" s="120"/>
      <c r="AT139" s="2" t="s">
        <v>96</v>
      </c>
      <c r="AU139" s="2" t="s">
        <v>1</v>
      </c>
    </row>
    <row r="140" spans="2:65" s="131" customFormat="1" ht="10.199999999999999" hidden="1" x14ac:dyDescent="0.35">
      <c r="B140" s="121"/>
      <c r="C140" s="122"/>
      <c r="D140" s="116" t="s">
        <v>97</v>
      </c>
      <c r="E140" s="123"/>
      <c r="F140" s="124"/>
      <c r="G140" s="125"/>
      <c r="H140" s="126"/>
      <c r="I140" s="125"/>
      <c r="J140" s="125"/>
      <c r="K140" s="125"/>
      <c r="L140" s="127"/>
      <c r="M140" s="128"/>
      <c r="N140" s="129"/>
      <c r="O140" s="129"/>
      <c r="P140" s="129"/>
      <c r="Q140" s="129"/>
      <c r="R140" s="129"/>
      <c r="S140" s="129"/>
      <c r="T140" s="130"/>
      <c r="AT140" s="132" t="s">
        <v>97</v>
      </c>
      <c r="AU140" s="132" t="s">
        <v>1</v>
      </c>
      <c r="AY140" s="132"/>
    </row>
    <row r="141" spans="2:65" s="131" customFormat="1" ht="10.199999999999999" hidden="1" x14ac:dyDescent="0.35">
      <c r="B141" s="121"/>
      <c r="C141" s="122"/>
      <c r="D141" s="116" t="s">
        <v>98</v>
      </c>
      <c r="E141" s="123" t="s">
        <v>14</v>
      </c>
      <c r="F141" s="124" t="s">
        <v>99</v>
      </c>
      <c r="G141" s="125"/>
      <c r="H141" s="126"/>
      <c r="I141" s="125"/>
      <c r="J141" s="125"/>
      <c r="K141" s="125"/>
      <c r="L141" s="127"/>
      <c r="M141" s="128"/>
      <c r="N141" s="129"/>
      <c r="O141" s="129"/>
      <c r="P141" s="129"/>
      <c r="Q141" s="129"/>
      <c r="R141" s="129"/>
      <c r="S141" s="129"/>
      <c r="T141" s="130"/>
      <c r="AT141" s="132" t="s">
        <v>98</v>
      </c>
      <c r="AU141" s="132" t="s">
        <v>1</v>
      </c>
      <c r="AV141" s="131" t="s">
        <v>1</v>
      </c>
      <c r="AW141" s="131" t="s">
        <v>100</v>
      </c>
      <c r="AX141" s="131" t="s">
        <v>84</v>
      </c>
      <c r="AY141" s="132" t="s">
        <v>85</v>
      </c>
    </row>
    <row r="142" spans="2:65" s="131" customFormat="1" ht="10.199999999999999" hidden="1" x14ac:dyDescent="0.35">
      <c r="B142" s="121"/>
      <c r="C142" s="122"/>
      <c r="D142" s="116" t="s">
        <v>98</v>
      </c>
      <c r="E142" s="123" t="s">
        <v>14</v>
      </c>
      <c r="F142" s="124" t="s">
        <v>101</v>
      </c>
      <c r="G142" s="125"/>
      <c r="H142" s="126"/>
      <c r="I142" s="125"/>
      <c r="J142" s="125"/>
      <c r="K142" s="125"/>
      <c r="L142" s="127"/>
      <c r="M142" s="128"/>
      <c r="N142" s="129"/>
      <c r="O142" s="129"/>
      <c r="P142" s="129"/>
      <c r="Q142" s="129"/>
      <c r="R142" s="129"/>
      <c r="S142" s="129"/>
      <c r="T142" s="130"/>
      <c r="AT142" s="132" t="s">
        <v>98</v>
      </c>
      <c r="AU142" s="132" t="s">
        <v>1</v>
      </c>
      <c r="AV142" s="131" t="s">
        <v>1</v>
      </c>
      <c r="AW142" s="131" t="s">
        <v>100</v>
      </c>
      <c r="AX142" s="131" t="s">
        <v>84</v>
      </c>
      <c r="AY142" s="132" t="s">
        <v>85</v>
      </c>
    </row>
    <row r="143" spans="2:65" s="131" customFormat="1" ht="10.199999999999999" hidden="1" x14ac:dyDescent="0.35">
      <c r="B143" s="121"/>
      <c r="C143" s="122"/>
      <c r="D143" s="116" t="s">
        <v>98</v>
      </c>
      <c r="E143" s="123" t="s">
        <v>14</v>
      </c>
      <c r="F143" s="124" t="s">
        <v>102</v>
      </c>
      <c r="G143" s="125"/>
      <c r="H143" s="126"/>
      <c r="I143" s="125"/>
      <c r="J143" s="125"/>
      <c r="K143" s="125"/>
      <c r="L143" s="127"/>
      <c r="M143" s="128"/>
      <c r="N143" s="129"/>
      <c r="O143" s="129"/>
      <c r="P143" s="129"/>
      <c r="Q143" s="129"/>
      <c r="R143" s="129"/>
      <c r="S143" s="129"/>
      <c r="T143" s="130"/>
      <c r="AT143" s="132" t="s">
        <v>98</v>
      </c>
      <c r="AU143" s="132" t="s">
        <v>1</v>
      </c>
      <c r="AV143" s="131" t="s">
        <v>1</v>
      </c>
      <c r="AW143" s="131" t="s">
        <v>100</v>
      </c>
      <c r="AX143" s="131" t="s">
        <v>84</v>
      </c>
      <c r="AY143" s="132" t="s">
        <v>85</v>
      </c>
    </row>
    <row r="144" spans="2:65" s="143" customFormat="1" ht="10.199999999999999" hidden="1" x14ac:dyDescent="0.35">
      <c r="B144" s="133"/>
      <c r="C144" s="134"/>
      <c r="D144" s="116" t="s">
        <v>98</v>
      </c>
      <c r="E144" s="135" t="s">
        <v>14</v>
      </c>
      <c r="F144" s="136" t="s">
        <v>103</v>
      </c>
      <c r="G144" s="137"/>
      <c r="H144" s="138">
        <v>14</v>
      </c>
      <c r="I144" s="137"/>
      <c r="J144" s="137"/>
      <c r="K144" s="137"/>
      <c r="L144" s="139"/>
      <c r="M144" s="140"/>
      <c r="N144" s="141"/>
      <c r="O144" s="141"/>
      <c r="P144" s="141"/>
      <c r="Q144" s="141"/>
      <c r="R144" s="141"/>
      <c r="S144" s="141"/>
      <c r="T144" s="142"/>
      <c r="AT144" s="144" t="s">
        <v>98</v>
      </c>
      <c r="AU144" s="144" t="s">
        <v>1</v>
      </c>
      <c r="AV144" s="143" t="s">
        <v>94</v>
      </c>
      <c r="AW144" s="143" t="s">
        <v>100</v>
      </c>
      <c r="AX144" s="143" t="s">
        <v>88</v>
      </c>
      <c r="AY144" s="144" t="s">
        <v>85</v>
      </c>
    </row>
    <row r="145" spans="2:65" s="9" customFormat="1" ht="24" customHeight="1" x14ac:dyDescent="0.35">
      <c r="B145" s="39"/>
      <c r="C145" s="102" t="s">
        <v>1</v>
      </c>
      <c r="D145" s="103" t="s">
        <v>89</v>
      </c>
      <c r="E145" s="104" t="s">
        <v>90</v>
      </c>
      <c r="F145" s="145" t="s">
        <v>104</v>
      </c>
      <c r="G145" s="146" t="s">
        <v>92</v>
      </c>
      <c r="H145" s="147">
        <v>5</v>
      </c>
      <c r="I145" s="108"/>
      <c r="J145" s="108">
        <f>ROUND(I145*H145,2)</f>
        <v>0</v>
      </c>
      <c r="K145" s="145" t="s">
        <v>93</v>
      </c>
      <c r="L145" s="10"/>
      <c r="M145" s="109" t="s">
        <v>14</v>
      </c>
      <c r="N145" s="110" t="s">
        <v>34</v>
      </c>
      <c r="O145" s="111">
        <v>0.215</v>
      </c>
      <c r="P145" s="111">
        <f>O145*H145</f>
        <v>1.075</v>
      </c>
      <c r="Q145" s="111">
        <v>2.8849499999999999E-4</v>
      </c>
      <c r="R145" s="111">
        <f>Q145*H145</f>
        <v>1.4424749999999999E-3</v>
      </c>
      <c r="S145" s="111">
        <v>0</v>
      </c>
      <c r="T145" s="112">
        <f>S145*H145</f>
        <v>0</v>
      </c>
      <c r="AR145" s="113" t="s">
        <v>105</v>
      </c>
      <c r="AT145" s="113" t="s">
        <v>89</v>
      </c>
      <c r="AU145" s="113" t="s">
        <v>1</v>
      </c>
      <c r="AY145" s="2" t="s">
        <v>85</v>
      </c>
      <c r="BE145" s="114">
        <f>IF(N145="základní",J145,0)</f>
        <v>0</v>
      </c>
      <c r="BF145" s="114">
        <f>IF(N145="snížená",J145,0)</f>
        <v>0</v>
      </c>
      <c r="BG145" s="114">
        <f>IF(N145="zákl. přenesená",J145,0)</f>
        <v>0</v>
      </c>
      <c r="BH145" s="114">
        <f>IF(N145="sníž. přenesená",J145,0)</f>
        <v>0</v>
      </c>
      <c r="BI145" s="114">
        <f>IF(N145="nulová",J145,0)</f>
        <v>0</v>
      </c>
      <c r="BJ145" s="2" t="s">
        <v>88</v>
      </c>
      <c r="BK145" s="114">
        <f>ROUND(I145*H145,2)</f>
        <v>0</v>
      </c>
      <c r="BL145" s="2" t="s">
        <v>105</v>
      </c>
      <c r="BM145" s="113" t="s">
        <v>106</v>
      </c>
    </row>
    <row r="146" spans="2:65" s="9" customFormat="1" hidden="1" x14ac:dyDescent="0.35">
      <c r="B146" s="39"/>
      <c r="C146" s="115"/>
      <c r="D146" s="116" t="s">
        <v>96</v>
      </c>
      <c r="E146" s="41"/>
      <c r="F146" s="117"/>
      <c r="G146" s="41"/>
      <c r="H146" s="41"/>
      <c r="I146" s="41"/>
      <c r="J146" s="41"/>
      <c r="K146" s="41"/>
      <c r="L146" s="10"/>
      <c r="M146" s="118"/>
      <c r="N146" s="119"/>
      <c r="O146" s="119"/>
      <c r="P146" s="119"/>
      <c r="Q146" s="119"/>
      <c r="R146" s="119"/>
      <c r="S146" s="119"/>
      <c r="T146" s="120"/>
      <c r="AT146" s="2" t="s">
        <v>96</v>
      </c>
      <c r="AU146" s="2" t="s">
        <v>1</v>
      </c>
    </row>
    <row r="147" spans="2:65" s="131" customFormat="1" ht="10.199999999999999" hidden="1" x14ac:dyDescent="0.35">
      <c r="B147" s="121"/>
      <c r="C147" s="122"/>
      <c r="D147" s="116" t="s">
        <v>97</v>
      </c>
      <c r="E147" s="123"/>
      <c r="F147" s="124"/>
      <c r="G147" s="125"/>
      <c r="H147" s="126"/>
      <c r="I147" s="125"/>
      <c r="J147" s="125"/>
      <c r="K147" s="125"/>
      <c r="L147" s="127"/>
      <c r="M147" s="128"/>
      <c r="N147" s="129"/>
      <c r="O147" s="129"/>
      <c r="P147" s="129"/>
      <c r="Q147" s="129"/>
      <c r="R147" s="129"/>
      <c r="S147" s="129"/>
      <c r="T147" s="130"/>
      <c r="AT147" s="132" t="s">
        <v>97</v>
      </c>
      <c r="AU147" s="132" t="s">
        <v>1</v>
      </c>
      <c r="AY147" s="132"/>
    </row>
    <row r="148" spans="2:65" s="131" customFormat="1" ht="10.199999999999999" hidden="1" x14ac:dyDescent="0.35">
      <c r="B148" s="121"/>
      <c r="C148" s="122"/>
      <c r="D148" s="116" t="s">
        <v>98</v>
      </c>
      <c r="E148" s="123" t="s">
        <v>14</v>
      </c>
      <c r="F148" s="124"/>
      <c r="G148" s="125"/>
      <c r="H148" s="126"/>
      <c r="I148" s="125"/>
      <c r="J148" s="125"/>
      <c r="K148" s="125"/>
      <c r="L148" s="127"/>
      <c r="M148" s="128"/>
      <c r="N148" s="129"/>
      <c r="O148" s="129"/>
      <c r="P148" s="129"/>
      <c r="Q148" s="129"/>
      <c r="R148" s="129"/>
      <c r="S148" s="129"/>
      <c r="T148" s="130"/>
      <c r="AT148" s="132" t="s">
        <v>98</v>
      </c>
      <c r="AU148" s="132" t="s">
        <v>1</v>
      </c>
      <c r="AV148" s="131" t="s">
        <v>1</v>
      </c>
      <c r="AW148" s="131" t="s">
        <v>100</v>
      </c>
      <c r="AX148" s="131" t="s">
        <v>84</v>
      </c>
      <c r="AY148" s="132" t="s">
        <v>85</v>
      </c>
    </row>
    <row r="149" spans="2:65" s="131" customFormat="1" ht="10.199999999999999" hidden="1" x14ac:dyDescent="0.35">
      <c r="B149" s="121"/>
      <c r="C149" s="122"/>
      <c r="D149" s="116" t="s">
        <v>98</v>
      </c>
      <c r="E149" s="123" t="s">
        <v>14</v>
      </c>
      <c r="F149" s="124"/>
      <c r="G149" s="125"/>
      <c r="H149" s="126"/>
      <c r="I149" s="125"/>
      <c r="J149" s="125"/>
      <c r="K149" s="125"/>
      <c r="L149" s="127"/>
      <c r="M149" s="128"/>
      <c r="N149" s="129"/>
      <c r="O149" s="129"/>
      <c r="P149" s="129"/>
      <c r="Q149" s="129"/>
      <c r="R149" s="129"/>
      <c r="S149" s="129"/>
      <c r="T149" s="130"/>
      <c r="AT149" s="132" t="s">
        <v>98</v>
      </c>
      <c r="AU149" s="132" t="s">
        <v>1</v>
      </c>
      <c r="AV149" s="131" t="s">
        <v>1</v>
      </c>
      <c r="AW149" s="131" t="s">
        <v>100</v>
      </c>
      <c r="AX149" s="131" t="s">
        <v>84</v>
      </c>
      <c r="AY149" s="132" t="s">
        <v>85</v>
      </c>
    </row>
    <row r="150" spans="2:65" s="131" customFormat="1" ht="10.199999999999999" hidden="1" x14ac:dyDescent="0.35">
      <c r="B150" s="121"/>
      <c r="C150" s="122"/>
      <c r="D150" s="116" t="s">
        <v>98</v>
      </c>
      <c r="E150" s="123" t="s">
        <v>14</v>
      </c>
      <c r="F150" s="124"/>
      <c r="G150" s="125"/>
      <c r="H150" s="126"/>
      <c r="I150" s="125"/>
      <c r="J150" s="125"/>
      <c r="K150" s="125"/>
      <c r="L150" s="127"/>
      <c r="M150" s="128"/>
      <c r="N150" s="129"/>
      <c r="O150" s="129"/>
      <c r="P150" s="129"/>
      <c r="Q150" s="129"/>
      <c r="R150" s="129"/>
      <c r="S150" s="129"/>
      <c r="T150" s="130"/>
      <c r="AT150" s="132" t="s">
        <v>98</v>
      </c>
      <c r="AU150" s="132" t="s">
        <v>1</v>
      </c>
      <c r="AV150" s="131" t="s">
        <v>1</v>
      </c>
      <c r="AW150" s="131" t="s">
        <v>100</v>
      </c>
      <c r="AX150" s="131" t="s">
        <v>84</v>
      </c>
      <c r="AY150" s="132" t="s">
        <v>85</v>
      </c>
    </row>
    <row r="151" spans="2:65" s="143" customFormat="1" ht="10.199999999999999" hidden="1" x14ac:dyDescent="0.35">
      <c r="B151" s="133"/>
      <c r="C151" s="134"/>
      <c r="D151" s="116" t="s">
        <v>98</v>
      </c>
      <c r="E151" s="135" t="s">
        <v>14</v>
      </c>
      <c r="F151" s="136" t="s">
        <v>103</v>
      </c>
      <c r="G151" s="137"/>
      <c r="H151" s="138"/>
      <c r="I151" s="137"/>
      <c r="J151" s="137"/>
      <c r="K151" s="137"/>
      <c r="L151" s="139"/>
      <c r="M151" s="140"/>
      <c r="N151" s="141"/>
      <c r="O151" s="141"/>
      <c r="P151" s="141"/>
      <c r="Q151" s="141"/>
      <c r="R151" s="141"/>
      <c r="S151" s="141"/>
      <c r="T151" s="142"/>
      <c r="AT151" s="144" t="s">
        <v>98</v>
      </c>
      <c r="AU151" s="144" t="s">
        <v>1</v>
      </c>
      <c r="AV151" s="143" t="s">
        <v>94</v>
      </c>
      <c r="AW151" s="143" t="s">
        <v>100</v>
      </c>
      <c r="AX151" s="143" t="s">
        <v>88</v>
      </c>
      <c r="AY151" s="144" t="s">
        <v>85</v>
      </c>
    </row>
    <row r="152" spans="2:65" s="9" customFormat="1" ht="24" customHeight="1" x14ac:dyDescent="0.35">
      <c r="B152" s="39"/>
      <c r="C152" s="148" t="s">
        <v>107</v>
      </c>
      <c r="D152" s="149" t="s">
        <v>108</v>
      </c>
      <c r="E152" s="150"/>
      <c r="F152" s="151" t="s">
        <v>109</v>
      </c>
      <c r="G152" s="152" t="s">
        <v>110</v>
      </c>
      <c r="H152" s="153">
        <v>2</v>
      </c>
      <c r="I152" s="154"/>
      <c r="J152" s="154">
        <f>ROUND(I152*H152,2)</f>
        <v>0</v>
      </c>
      <c r="K152" s="151" t="s">
        <v>14</v>
      </c>
      <c r="L152" s="155"/>
      <c r="M152" s="156" t="s">
        <v>14</v>
      </c>
      <c r="N152" s="157" t="s">
        <v>34</v>
      </c>
      <c r="O152" s="158">
        <v>0</v>
      </c>
      <c r="P152" s="158">
        <f>O152*H152</f>
        <v>0</v>
      </c>
      <c r="Q152" s="158">
        <v>4.8000000000000001E-4</v>
      </c>
      <c r="R152" s="158">
        <f>Q152*H152</f>
        <v>9.6000000000000002E-4</v>
      </c>
      <c r="S152" s="158">
        <v>0</v>
      </c>
      <c r="T152" s="159">
        <f>S152*H152</f>
        <v>0</v>
      </c>
      <c r="AR152" s="113" t="s">
        <v>111</v>
      </c>
      <c r="AT152" s="113" t="s">
        <v>108</v>
      </c>
      <c r="AU152" s="113" t="s">
        <v>1</v>
      </c>
      <c r="AY152" s="2" t="s">
        <v>85</v>
      </c>
      <c r="BE152" s="114">
        <f>IF(N152="základní",J152,0)</f>
        <v>0</v>
      </c>
      <c r="BF152" s="114">
        <f>IF(N152="snížená",J152,0)</f>
        <v>0</v>
      </c>
      <c r="BG152" s="114">
        <f>IF(N152="zákl. přenesená",J152,0)</f>
        <v>0</v>
      </c>
      <c r="BH152" s="114">
        <f>IF(N152="sníž. přenesená",J152,0)</f>
        <v>0</v>
      </c>
      <c r="BI152" s="114">
        <f>IF(N152="nulová",J152,0)</f>
        <v>0</v>
      </c>
      <c r="BJ152" s="2" t="s">
        <v>88</v>
      </c>
      <c r="BK152" s="114">
        <f>ROUND(I152*H152,2)</f>
        <v>0</v>
      </c>
      <c r="BL152" s="2" t="s">
        <v>105</v>
      </c>
      <c r="BM152" s="113" t="s">
        <v>112</v>
      </c>
    </row>
    <row r="153" spans="2:65" s="9" customFormat="1" x14ac:dyDescent="0.35">
      <c r="B153" s="39"/>
      <c r="C153" s="115"/>
      <c r="D153" s="160" t="s">
        <v>96</v>
      </c>
      <c r="E153" s="41"/>
      <c r="F153" s="117" t="s">
        <v>113</v>
      </c>
      <c r="G153" s="41"/>
      <c r="H153" s="41"/>
      <c r="I153" s="41"/>
      <c r="J153" s="41"/>
      <c r="K153" s="41"/>
      <c r="L153" s="10"/>
      <c r="M153" s="118"/>
      <c r="N153" s="119"/>
      <c r="O153" s="119"/>
      <c r="P153" s="119"/>
      <c r="Q153" s="119"/>
      <c r="R153" s="119"/>
      <c r="S153" s="119"/>
      <c r="T153" s="120"/>
      <c r="AT153" s="2" t="s">
        <v>96</v>
      </c>
      <c r="AU153" s="2" t="s">
        <v>1</v>
      </c>
    </row>
    <row r="154" spans="2:65" s="171" customFormat="1" ht="10.199999999999999" x14ac:dyDescent="0.35">
      <c r="B154" s="161"/>
      <c r="C154" s="162"/>
      <c r="D154" s="160" t="s">
        <v>98</v>
      </c>
      <c r="E154" s="163" t="s">
        <v>14</v>
      </c>
      <c r="F154" s="164">
        <v>2</v>
      </c>
      <c r="G154" s="165"/>
      <c r="H154" s="166"/>
      <c r="I154" s="165"/>
      <c r="J154" s="165"/>
      <c r="K154" s="165"/>
      <c r="L154" s="167"/>
      <c r="M154" s="168"/>
      <c r="N154" s="169"/>
      <c r="O154" s="169"/>
      <c r="P154" s="169"/>
      <c r="Q154" s="169"/>
      <c r="R154" s="169"/>
      <c r="S154" s="169"/>
      <c r="T154" s="170"/>
      <c r="AT154" s="172" t="s">
        <v>98</v>
      </c>
      <c r="AU154" s="172" t="s">
        <v>1</v>
      </c>
      <c r="AV154" s="171" t="s">
        <v>1</v>
      </c>
      <c r="AW154" s="171" t="s">
        <v>100</v>
      </c>
      <c r="AX154" s="171" t="s">
        <v>88</v>
      </c>
      <c r="AY154" s="172" t="s">
        <v>85</v>
      </c>
    </row>
    <row r="155" spans="2:65" s="9" customFormat="1" ht="24" customHeight="1" x14ac:dyDescent="0.35">
      <c r="B155" s="39"/>
      <c r="C155" s="148" t="s">
        <v>94</v>
      </c>
      <c r="D155" s="149" t="s">
        <v>108</v>
      </c>
      <c r="E155" s="150"/>
      <c r="F155" s="151" t="s">
        <v>109</v>
      </c>
      <c r="G155" s="152" t="s">
        <v>110</v>
      </c>
      <c r="H155" s="153">
        <v>2</v>
      </c>
      <c r="I155" s="154"/>
      <c r="J155" s="154">
        <f>ROUND(I155*H155,2)</f>
        <v>0</v>
      </c>
      <c r="K155" s="151" t="s">
        <v>14</v>
      </c>
      <c r="L155" s="155"/>
      <c r="M155" s="156" t="s">
        <v>14</v>
      </c>
      <c r="N155" s="157" t="s">
        <v>34</v>
      </c>
      <c r="O155" s="158">
        <v>0</v>
      </c>
      <c r="P155" s="158">
        <f>O155*H155</f>
        <v>0</v>
      </c>
      <c r="Q155" s="158">
        <v>0</v>
      </c>
      <c r="R155" s="158">
        <f>Q155*H155</f>
        <v>0</v>
      </c>
      <c r="S155" s="158">
        <v>0</v>
      </c>
      <c r="T155" s="159">
        <f>S155*H155</f>
        <v>0</v>
      </c>
      <c r="AR155" s="113" t="s">
        <v>111</v>
      </c>
      <c r="AT155" s="113" t="s">
        <v>108</v>
      </c>
      <c r="AU155" s="113" t="s">
        <v>1</v>
      </c>
      <c r="AY155" s="2" t="s">
        <v>85</v>
      </c>
      <c r="BE155" s="114">
        <f>IF(N155="základní",J155,0)</f>
        <v>0</v>
      </c>
      <c r="BF155" s="114">
        <f>IF(N155="snížená",J155,0)</f>
        <v>0</v>
      </c>
      <c r="BG155" s="114">
        <f>IF(N155="zákl. přenesená",J155,0)</f>
        <v>0</v>
      </c>
      <c r="BH155" s="114">
        <f>IF(N155="sníž. přenesená",J155,0)</f>
        <v>0</v>
      </c>
      <c r="BI155" s="114">
        <f>IF(N155="nulová",J155,0)</f>
        <v>0</v>
      </c>
      <c r="BJ155" s="2" t="s">
        <v>88</v>
      </c>
      <c r="BK155" s="114">
        <f>ROUND(I155*H155,2)</f>
        <v>0</v>
      </c>
      <c r="BL155" s="2" t="s">
        <v>105</v>
      </c>
      <c r="BM155" s="113" t="s">
        <v>114</v>
      </c>
    </row>
    <row r="156" spans="2:65" s="9" customFormat="1" x14ac:dyDescent="0.35">
      <c r="B156" s="39"/>
      <c r="C156" s="115"/>
      <c r="D156" s="160" t="s">
        <v>96</v>
      </c>
      <c r="E156" s="41"/>
      <c r="F156" s="117" t="s">
        <v>115</v>
      </c>
      <c r="G156" s="41"/>
      <c r="H156" s="41"/>
      <c r="I156" s="41"/>
      <c r="J156" s="41"/>
      <c r="K156" s="41"/>
      <c r="L156" s="10"/>
      <c r="M156" s="118"/>
      <c r="N156" s="119"/>
      <c r="O156" s="119"/>
      <c r="P156" s="119"/>
      <c r="Q156" s="119"/>
      <c r="R156" s="119"/>
      <c r="S156" s="119"/>
      <c r="T156" s="120"/>
      <c r="AT156" s="2" t="s">
        <v>96</v>
      </c>
      <c r="AU156" s="2" t="s">
        <v>1</v>
      </c>
    </row>
    <row r="157" spans="2:65" s="171" customFormat="1" ht="10.199999999999999" x14ac:dyDescent="0.35">
      <c r="B157" s="161"/>
      <c r="C157" s="162"/>
      <c r="D157" s="160" t="s">
        <v>98</v>
      </c>
      <c r="E157" s="163"/>
      <c r="F157" s="164">
        <v>2</v>
      </c>
      <c r="G157" s="165"/>
      <c r="H157" s="166"/>
      <c r="I157" s="165"/>
      <c r="J157" s="165"/>
      <c r="K157" s="165"/>
      <c r="L157" s="167"/>
      <c r="M157" s="168"/>
      <c r="N157" s="169"/>
      <c r="O157" s="169"/>
      <c r="P157" s="169"/>
      <c r="Q157" s="169"/>
      <c r="R157" s="169"/>
      <c r="S157" s="169"/>
      <c r="T157" s="170"/>
      <c r="AT157" s="172" t="s">
        <v>98</v>
      </c>
      <c r="AU157" s="172" t="s">
        <v>1</v>
      </c>
      <c r="AV157" s="171" t="s">
        <v>1</v>
      </c>
      <c r="AW157" s="171" t="s">
        <v>100</v>
      </c>
      <c r="AX157" s="171" t="s">
        <v>88</v>
      </c>
      <c r="AY157" s="172" t="s">
        <v>85</v>
      </c>
    </row>
    <row r="158" spans="2:65" s="9" customFormat="1" ht="24" customHeight="1" x14ac:dyDescent="0.35">
      <c r="B158" s="39"/>
      <c r="C158" s="148" t="s">
        <v>116</v>
      </c>
      <c r="D158" s="149" t="s">
        <v>108</v>
      </c>
      <c r="E158" s="150"/>
      <c r="F158" s="151" t="s">
        <v>109</v>
      </c>
      <c r="G158" s="152" t="s">
        <v>110</v>
      </c>
      <c r="H158" s="153">
        <v>10</v>
      </c>
      <c r="I158" s="154"/>
      <c r="J158" s="154">
        <f>ROUND(I158*H158,2)</f>
        <v>0</v>
      </c>
      <c r="K158" s="151" t="s">
        <v>14</v>
      </c>
      <c r="L158" s="155"/>
      <c r="M158" s="156" t="s">
        <v>14</v>
      </c>
      <c r="N158" s="157" t="s">
        <v>34</v>
      </c>
      <c r="O158" s="158">
        <v>0</v>
      </c>
      <c r="P158" s="158">
        <f>O158*H158</f>
        <v>0</v>
      </c>
      <c r="Q158" s="158">
        <v>4.8000000000000001E-4</v>
      </c>
      <c r="R158" s="158">
        <f>Q158*H158</f>
        <v>4.8000000000000004E-3</v>
      </c>
      <c r="S158" s="158">
        <v>0</v>
      </c>
      <c r="T158" s="159">
        <f>S158*H158</f>
        <v>0</v>
      </c>
      <c r="AR158" s="113" t="s">
        <v>111</v>
      </c>
      <c r="AT158" s="113" t="s">
        <v>108</v>
      </c>
      <c r="AU158" s="113" t="s">
        <v>1</v>
      </c>
      <c r="AY158" s="2" t="s">
        <v>85</v>
      </c>
      <c r="BE158" s="114">
        <f>IF(N158="základní",J158,0)</f>
        <v>0</v>
      </c>
      <c r="BF158" s="114">
        <f>IF(N158="snížená",J158,0)</f>
        <v>0</v>
      </c>
      <c r="BG158" s="114">
        <f>IF(N158="zákl. přenesená",J158,0)</f>
        <v>0</v>
      </c>
      <c r="BH158" s="114">
        <f>IF(N158="sníž. přenesená",J158,0)</f>
        <v>0</v>
      </c>
      <c r="BI158" s="114">
        <f>IF(N158="nulová",J158,0)</f>
        <v>0</v>
      </c>
      <c r="BJ158" s="2" t="s">
        <v>88</v>
      </c>
      <c r="BK158" s="114">
        <f>ROUND(I158*H158,2)</f>
        <v>0</v>
      </c>
      <c r="BL158" s="2" t="s">
        <v>105</v>
      </c>
      <c r="BM158" s="113" t="s">
        <v>117</v>
      </c>
    </row>
    <row r="159" spans="2:65" s="9" customFormat="1" x14ac:dyDescent="0.35">
      <c r="B159" s="39"/>
      <c r="C159" s="115"/>
      <c r="D159" s="116" t="s">
        <v>96</v>
      </c>
      <c r="E159" s="41"/>
      <c r="F159" s="117" t="s">
        <v>118</v>
      </c>
      <c r="G159" s="41"/>
      <c r="H159" s="41"/>
      <c r="I159" s="41"/>
      <c r="J159" s="41"/>
      <c r="K159" s="41"/>
      <c r="L159" s="10"/>
      <c r="M159" s="118"/>
      <c r="N159" s="119"/>
      <c r="O159" s="119"/>
      <c r="P159" s="119"/>
      <c r="Q159" s="119"/>
      <c r="R159" s="119"/>
      <c r="S159" s="119"/>
      <c r="T159" s="120"/>
      <c r="AT159" s="2" t="s">
        <v>96</v>
      </c>
      <c r="AU159" s="2" t="s">
        <v>1</v>
      </c>
    </row>
    <row r="160" spans="2:65" s="131" customFormat="1" ht="10.199999999999999" x14ac:dyDescent="0.35">
      <c r="B160" s="121"/>
      <c r="C160" s="122"/>
      <c r="D160" s="116" t="s">
        <v>98</v>
      </c>
      <c r="E160" s="123" t="s">
        <v>14</v>
      </c>
      <c r="F160" s="173">
        <v>10</v>
      </c>
      <c r="G160" s="125"/>
      <c r="H160" s="126"/>
      <c r="I160" s="125"/>
      <c r="J160" s="125"/>
      <c r="K160" s="125"/>
      <c r="L160" s="127"/>
      <c r="M160" s="128"/>
      <c r="N160" s="129"/>
      <c r="O160" s="129"/>
      <c r="P160" s="129"/>
      <c r="Q160" s="129"/>
      <c r="R160" s="129"/>
      <c r="S160" s="129"/>
      <c r="T160" s="130"/>
      <c r="AT160" s="132" t="s">
        <v>98</v>
      </c>
      <c r="AU160" s="132" t="s">
        <v>1</v>
      </c>
      <c r="AV160" s="131" t="s">
        <v>1</v>
      </c>
      <c r="AW160" s="131" t="s">
        <v>100</v>
      </c>
      <c r="AX160" s="131" t="s">
        <v>88</v>
      </c>
      <c r="AY160" s="132" t="s">
        <v>85</v>
      </c>
    </row>
    <row r="161" spans="2:65" s="9" customFormat="1" ht="24" customHeight="1" x14ac:dyDescent="0.35">
      <c r="B161" s="39"/>
      <c r="C161" s="102" t="s">
        <v>119</v>
      </c>
      <c r="D161" s="103" t="s">
        <v>89</v>
      </c>
      <c r="E161" s="174" t="s">
        <v>120</v>
      </c>
      <c r="F161" s="145" t="s">
        <v>121</v>
      </c>
      <c r="G161" s="146" t="s">
        <v>122</v>
      </c>
      <c r="H161" s="147">
        <v>16</v>
      </c>
      <c r="I161" s="108"/>
      <c r="J161" s="108">
        <f>ROUND(I161*H161,2)</f>
        <v>0</v>
      </c>
      <c r="K161" s="145" t="s">
        <v>93</v>
      </c>
      <c r="L161" s="10"/>
      <c r="M161" s="109" t="s">
        <v>14</v>
      </c>
      <c r="N161" s="110" t="s">
        <v>34</v>
      </c>
      <c r="O161" s="111">
        <v>0.5</v>
      </c>
      <c r="P161" s="111">
        <f>O161*H161</f>
        <v>8</v>
      </c>
      <c r="Q161" s="111">
        <v>0</v>
      </c>
      <c r="R161" s="111">
        <f>Q161*H161</f>
        <v>0</v>
      </c>
      <c r="S161" s="111">
        <v>0</v>
      </c>
      <c r="T161" s="112">
        <f>S161*H161</f>
        <v>0</v>
      </c>
      <c r="AR161" s="113" t="s">
        <v>105</v>
      </c>
      <c r="AT161" s="113" t="s">
        <v>89</v>
      </c>
      <c r="AU161" s="113" t="s">
        <v>1</v>
      </c>
      <c r="AY161" s="2" t="s">
        <v>85</v>
      </c>
      <c r="BE161" s="114">
        <f>IF(N161="základní",J161,0)</f>
        <v>0</v>
      </c>
      <c r="BF161" s="114">
        <f>IF(N161="snížená",J161,0)</f>
        <v>0</v>
      </c>
      <c r="BG161" s="114">
        <f>IF(N161="zákl. přenesená",J161,0)</f>
        <v>0</v>
      </c>
      <c r="BH161" s="114">
        <f>IF(N161="sníž. přenesená",J161,0)</f>
        <v>0</v>
      </c>
      <c r="BI161" s="114">
        <f>IF(N161="nulová",J161,0)</f>
        <v>0</v>
      </c>
      <c r="BJ161" s="2" t="s">
        <v>88</v>
      </c>
      <c r="BK161" s="114">
        <f>ROUND(I161*H161,2)</f>
        <v>0</v>
      </c>
      <c r="BL161" s="2" t="s">
        <v>105</v>
      </c>
      <c r="BM161" s="113" t="s">
        <v>123</v>
      </c>
    </row>
    <row r="162" spans="2:65" s="9" customFormat="1" ht="19.2" x14ac:dyDescent="0.35">
      <c r="B162" s="39"/>
      <c r="C162" s="115"/>
      <c r="D162" s="116" t="s">
        <v>96</v>
      </c>
      <c r="E162" s="41"/>
      <c r="F162" s="117" t="s">
        <v>124</v>
      </c>
      <c r="G162" s="41"/>
      <c r="H162" s="41"/>
      <c r="I162" s="41"/>
      <c r="J162" s="41"/>
      <c r="K162" s="41"/>
      <c r="L162" s="10"/>
      <c r="M162" s="118"/>
      <c r="N162" s="119"/>
      <c r="O162" s="119"/>
      <c r="P162" s="119"/>
      <c r="Q162" s="119"/>
      <c r="R162" s="119"/>
      <c r="S162" s="119"/>
      <c r="T162" s="120"/>
      <c r="AT162" s="2" t="s">
        <v>96</v>
      </c>
      <c r="AU162" s="2" t="s">
        <v>1</v>
      </c>
    </row>
    <row r="163" spans="2:65" s="131" customFormat="1" ht="10.199999999999999" x14ac:dyDescent="0.35">
      <c r="B163" s="121"/>
      <c r="C163" s="122"/>
      <c r="D163" s="116" t="s">
        <v>98</v>
      </c>
      <c r="E163" s="123" t="s">
        <v>14</v>
      </c>
      <c r="F163" s="124" t="s">
        <v>125</v>
      </c>
      <c r="G163" s="125"/>
      <c r="H163" s="126"/>
      <c r="I163" s="125"/>
      <c r="J163" s="125"/>
      <c r="K163" s="125"/>
      <c r="L163" s="127"/>
      <c r="M163" s="128"/>
      <c r="N163" s="129"/>
      <c r="O163" s="129"/>
      <c r="P163" s="129"/>
      <c r="Q163" s="129"/>
      <c r="R163" s="129"/>
      <c r="S163" s="129"/>
      <c r="T163" s="130"/>
      <c r="AT163" s="132" t="s">
        <v>98</v>
      </c>
      <c r="AU163" s="132" t="s">
        <v>1</v>
      </c>
      <c r="AV163" s="131" t="s">
        <v>1</v>
      </c>
      <c r="AW163" s="131" t="s">
        <v>100</v>
      </c>
      <c r="AX163" s="131" t="s">
        <v>88</v>
      </c>
      <c r="AY163" s="132" t="s">
        <v>85</v>
      </c>
    </row>
    <row r="164" spans="2:65" s="9" customFormat="1" ht="24" customHeight="1" x14ac:dyDescent="0.35">
      <c r="B164" s="39"/>
      <c r="C164" s="102" t="s">
        <v>126</v>
      </c>
      <c r="D164" s="103" t="s">
        <v>89</v>
      </c>
      <c r="E164" s="174" t="s">
        <v>127</v>
      </c>
      <c r="F164" s="145" t="s">
        <v>128</v>
      </c>
      <c r="G164" s="146" t="s">
        <v>129</v>
      </c>
      <c r="H164" s="175">
        <v>0.03</v>
      </c>
      <c r="J164" s="108">
        <f>SUM(J138:J161)*H164</f>
        <v>0</v>
      </c>
      <c r="K164" s="145" t="s">
        <v>93</v>
      </c>
      <c r="L164" s="10"/>
      <c r="M164" s="109" t="s">
        <v>14</v>
      </c>
      <c r="N164" s="110" t="s">
        <v>34</v>
      </c>
      <c r="O164" s="111">
        <v>0</v>
      </c>
      <c r="P164" s="111">
        <f>O164*H164</f>
        <v>0</v>
      </c>
      <c r="Q164" s="111">
        <v>0</v>
      </c>
      <c r="R164" s="111">
        <f>Q164*H164</f>
        <v>0</v>
      </c>
      <c r="S164" s="111">
        <v>0</v>
      </c>
      <c r="T164" s="112">
        <f>S164*H164</f>
        <v>0</v>
      </c>
      <c r="AR164" s="113" t="s">
        <v>105</v>
      </c>
      <c r="AT164" s="113" t="s">
        <v>89</v>
      </c>
      <c r="AU164" s="113" t="s">
        <v>1</v>
      </c>
      <c r="AY164" s="2" t="s">
        <v>85</v>
      </c>
      <c r="BE164" s="114">
        <f>IF(N164="základní",J164,0)</f>
        <v>0</v>
      </c>
      <c r="BF164" s="114">
        <f>IF(N164="snížená",J164,0)</f>
        <v>0</v>
      </c>
      <c r="BG164" s="114">
        <f>IF(N164="zákl. přenesená",J164,0)</f>
        <v>0</v>
      </c>
      <c r="BH164" s="114">
        <f>IF(N164="sníž. přenesená",J164,0)</f>
        <v>0</v>
      </c>
      <c r="BI164" s="114">
        <f>IF(N164="nulová",J164,0)</f>
        <v>0</v>
      </c>
      <c r="BJ164" s="2" t="s">
        <v>88</v>
      </c>
      <c r="BK164" s="114">
        <f>ROUND(I164*H164,2)</f>
        <v>0</v>
      </c>
      <c r="BL164" s="2" t="s">
        <v>105</v>
      </c>
      <c r="BM164" s="113" t="s">
        <v>130</v>
      </c>
    </row>
    <row r="165" spans="2:65" s="9" customFormat="1" ht="28.8" x14ac:dyDescent="0.35">
      <c r="B165" s="39"/>
      <c r="C165" s="115"/>
      <c r="D165" s="116" t="s">
        <v>96</v>
      </c>
      <c r="E165" s="41"/>
      <c r="F165" s="117" t="s">
        <v>131</v>
      </c>
      <c r="G165" s="41"/>
      <c r="H165" s="41"/>
      <c r="I165" s="41"/>
      <c r="J165" s="41"/>
      <c r="K165" s="41"/>
      <c r="L165" s="10"/>
      <c r="M165" s="118"/>
      <c r="N165" s="119"/>
      <c r="O165" s="119"/>
      <c r="P165" s="119"/>
      <c r="Q165" s="119"/>
      <c r="R165" s="119"/>
      <c r="S165" s="119"/>
      <c r="T165" s="120"/>
      <c r="AT165" s="2" t="s">
        <v>96</v>
      </c>
      <c r="AU165" s="2" t="s">
        <v>1</v>
      </c>
    </row>
    <row r="166" spans="2:65" s="9" customFormat="1" ht="115.2" x14ac:dyDescent="0.35">
      <c r="B166" s="39"/>
      <c r="C166" s="115"/>
      <c r="D166" s="116" t="s">
        <v>97</v>
      </c>
      <c r="E166" s="41"/>
      <c r="F166" s="176" t="s">
        <v>132</v>
      </c>
      <c r="G166" s="41"/>
      <c r="H166" s="41"/>
      <c r="I166" s="41"/>
      <c r="J166" s="41"/>
      <c r="K166" s="41"/>
      <c r="L166" s="10"/>
      <c r="M166" s="118"/>
      <c r="N166" s="119"/>
      <c r="O166" s="119"/>
      <c r="P166" s="119"/>
      <c r="Q166" s="119"/>
      <c r="R166" s="119"/>
      <c r="S166" s="119"/>
      <c r="T166" s="120"/>
      <c r="AT166" s="2" t="s">
        <v>97</v>
      </c>
      <c r="AU166" s="2" t="s">
        <v>1</v>
      </c>
    </row>
    <row r="167" spans="2:65" s="9" customFormat="1" ht="24" customHeight="1" x14ac:dyDescent="0.35">
      <c r="B167" s="39"/>
      <c r="C167" s="102" t="s">
        <v>133</v>
      </c>
      <c r="D167" s="103" t="s">
        <v>89</v>
      </c>
      <c r="E167" s="174" t="s">
        <v>134</v>
      </c>
      <c r="F167" s="145" t="s">
        <v>135</v>
      </c>
      <c r="G167" s="146" t="s">
        <v>129</v>
      </c>
      <c r="H167" s="175">
        <v>1.4999999999999999E-2</v>
      </c>
      <c r="J167" s="108">
        <f>SUM(J138:J161)*H167</f>
        <v>0</v>
      </c>
      <c r="K167" s="145" t="s">
        <v>93</v>
      </c>
      <c r="L167" s="10"/>
      <c r="M167" s="109" t="s">
        <v>14</v>
      </c>
      <c r="N167" s="110" t="s">
        <v>34</v>
      </c>
      <c r="O167" s="111">
        <v>0</v>
      </c>
      <c r="P167" s="111">
        <f>O167*H167</f>
        <v>0</v>
      </c>
      <c r="Q167" s="111">
        <v>0</v>
      </c>
      <c r="R167" s="111">
        <f>Q167*H167</f>
        <v>0</v>
      </c>
      <c r="S167" s="111">
        <v>0</v>
      </c>
      <c r="T167" s="112">
        <f>S167*H167</f>
        <v>0</v>
      </c>
      <c r="AR167" s="113" t="s">
        <v>105</v>
      </c>
      <c r="AT167" s="113" t="s">
        <v>89</v>
      </c>
      <c r="AU167" s="113" t="s">
        <v>1</v>
      </c>
      <c r="AY167" s="2" t="s">
        <v>85</v>
      </c>
      <c r="BE167" s="114">
        <f>IF(N167="základní",J167,0)</f>
        <v>0</v>
      </c>
      <c r="BF167" s="114">
        <f>IF(N167="snížená",J167,0)</f>
        <v>0</v>
      </c>
      <c r="BG167" s="114">
        <f>IF(N167="zákl. přenesená",J167,0)</f>
        <v>0</v>
      </c>
      <c r="BH167" s="114">
        <f>IF(N167="sníž. přenesená",J167,0)</f>
        <v>0</v>
      </c>
      <c r="BI167" s="114">
        <f>IF(N167="nulová",J167,0)</f>
        <v>0</v>
      </c>
      <c r="BJ167" s="2" t="s">
        <v>88</v>
      </c>
      <c r="BK167" s="114">
        <f>ROUND(I167*H167,2)</f>
        <v>0</v>
      </c>
      <c r="BL167" s="2" t="s">
        <v>105</v>
      </c>
      <c r="BM167" s="113" t="s">
        <v>136</v>
      </c>
    </row>
    <row r="168" spans="2:65" s="9" customFormat="1" ht="28.8" x14ac:dyDescent="0.35">
      <c r="B168" s="39"/>
      <c r="C168" s="115"/>
      <c r="D168" s="116" t="s">
        <v>96</v>
      </c>
      <c r="E168" s="41"/>
      <c r="F168" s="117" t="s">
        <v>137</v>
      </c>
      <c r="G168" s="41"/>
      <c r="H168" s="41"/>
      <c r="I168" s="41"/>
      <c r="J168" s="41"/>
      <c r="K168" s="41"/>
      <c r="L168" s="10"/>
      <c r="M168" s="118"/>
      <c r="N168" s="119"/>
      <c r="O168" s="119"/>
      <c r="P168" s="119"/>
      <c r="Q168" s="119"/>
      <c r="R168" s="119"/>
      <c r="S168" s="119"/>
      <c r="T168" s="120"/>
      <c r="AT168" s="2" t="s">
        <v>96</v>
      </c>
      <c r="AU168" s="2" t="s">
        <v>1</v>
      </c>
    </row>
    <row r="169" spans="2:65" s="9" customFormat="1" ht="115.2" x14ac:dyDescent="0.35">
      <c r="B169" s="39"/>
      <c r="C169" s="115"/>
      <c r="D169" s="116" t="s">
        <v>97</v>
      </c>
      <c r="E169" s="41"/>
      <c r="F169" s="176" t="s">
        <v>132</v>
      </c>
      <c r="G169" s="41"/>
      <c r="H169" s="41"/>
      <c r="I169" s="41"/>
      <c r="J169" s="41"/>
      <c r="K169" s="41"/>
      <c r="L169" s="10"/>
      <c r="M169" s="118"/>
      <c r="N169" s="119"/>
      <c r="O169" s="119"/>
      <c r="P169" s="119"/>
      <c r="Q169" s="119"/>
      <c r="R169" s="119"/>
      <c r="S169" s="119"/>
      <c r="T169" s="120"/>
      <c r="AT169" s="2" t="s">
        <v>97</v>
      </c>
      <c r="AU169" s="2" t="s">
        <v>1</v>
      </c>
    </row>
    <row r="170" spans="2:65" s="96" customFormat="1" ht="22.8" hidden="1" customHeight="1" x14ac:dyDescent="0.25">
      <c r="B170" s="86"/>
      <c r="C170" s="177"/>
      <c r="D170" s="88" t="s">
        <v>81</v>
      </c>
      <c r="E170" s="100" t="s">
        <v>138</v>
      </c>
      <c r="F170" s="100" t="s">
        <v>139</v>
      </c>
      <c r="G170" s="87"/>
      <c r="H170" s="87"/>
      <c r="I170" s="87"/>
      <c r="J170" s="101">
        <f>BK170</f>
        <v>0</v>
      </c>
      <c r="K170" s="87"/>
      <c r="L170" s="91"/>
      <c r="M170" s="92"/>
      <c r="N170" s="93"/>
      <c r="O170" s="93"/>
      <c r="P170" s="94">
        <f>SUM(P171:P278)</f>
        <v>0</v>
      </c>
      <c r="Q170" s="93"/>
      <c r="R170" s="94">
        <f>SUM(R171:R278)</f>
        <v>0</v>
      </c>
      <c r="S170" s="93"/>
      <c r="T170" s="95">
        <f>SUM(T171:T278)</f>
        <v>0</v>
      </c>
      <c r="AR170" s="97" t="s">
        <v>1</v>
      </c>
      <c r="AT170" s="98" t="s">
        <v>81</v>
      </c>
      <c r="AU170" s="98" t="s">
        <v>88</v>
      </c>
      <c r="AY170" s="97" t="s">
        <v>85</v>
      </c>
      <c r="BK170" s="99">
        <f>SUM(BK171:BK278)</f>
        <v>0</v>
      </c>
    </row>
    <row r="171" spans="2:65" s="9" customFormat="1" ht="24" hidden="1" customHeight="1" x14ac:dyDescent="0.35">
      <c r="B171" s="39"/>
      <c r="C171" s="102" t="s">
        <v>140</v>
      </c>
      <c r="D171" s="103" t="s">
        <v>89</v>
      </c>
      <c r="E171" s="174" t="s">
        <v>141</v>
      </c>
      <c r="F171" s="145" t="s">
        <v>142</v>
      </c>
      <c r="G171" s="146" t="s">
        <v>110</v>
      </c>
      <c r="H171" s="147"/>
      <c r="I171" s="108"/>
      <c r="J171" s="108">
        <f>ROUND(I171*H171,2)</f>
        <v>0</v>
      </c>
      <c r="K171" s="145" t="s">
        <v>93</v>
      </c>
      <c r="L171" s="10"/>
      <c r="M171" s="109" t="s">
        <v>14</v>
      </c>
      <c r="N171" s="110" t="s">
        <v>34</v>
      </c>
      <c r="O171" s="111">
        <v>0.754</v>
      </c>
      <c r="P171" s="111">
        <f>O171*H171</f>
        <v>0</v>
      </c>
      <c r="Q171" s="111">
        <v>8.3700000000000007E-3</v>
      </c>
      <c r="R171" s="111">
        <f>Q171*H171</f>
        <v>0</v>
      </c>
      <c r="S171" s="111">
        <v>0</v>
      </c>
      <c r="T171" s="112">
        <f>S171*H171</f>
        <v>0</v>
      </c>
      <c r="AR171" s="113" t="s">
        <v>105</v>
      </c>
      <c r="AT171" s="113" t="s">
        <v>89</v>
      </c>
      <c r="AU171" s="113" t="s">
        <v>1</v>
      </c>
      <c r="AY171" s="2" t="s">
        <v>85</v>
      </c>
      <c r="BE171" s="114">
        <f>IF(N171="základní",J171,0)</f>
        <v>0</v>
      </c>
      <c r="BF171" s="114">
        <f>IF(N171="snížená",J171,0)</f>
        <v>0</v>
      </c>
      <c r="BG171" s="114">
        <f>IF(N171="zákl. přenesená",J171,0)</f>
        <v>0</v>
      </c>
      <c r="BH171" s="114">
        <f>IF(N171="sníž. přenesená",J171,0)</f>
        <v>0</v>
      </c>
      <c r="BI171" s="114">
        <f>IF(N171="nulová",J171,0)</f>
        <v>0</v>
      </c>
      <c r="BJ171" s="2" t="s">
        <v>88</v>
      </c>
      <c r="BK171" s="114">
        <f>ROUND(I171*H171,2)</f>
        <v>0</v>
      </c>
      <c r="BL171" s="2" t="s">
        <v>105</v>
      </c>
      <c r="BM171" s="113" t="s">
        <v>143</v>
      </c>
    </row>
    <row r="172" spans="2:65" s="9" customFormat="1" ht="19.2" hidden="1" x14ac:dyDescent="0.35">
      <c r="B172" s="39"/>
      <c r="C172" s="115"/>
      <c r="D172" s="116" t="s">
        <v>96</v>
      </c>
      <c r="E172" s="41"/>
      <c r="F172" s="117" t="s">
        <v>144</v>
      </c>
      <c r="G172" s="41"/>
      <c r="H172" s="41"/>
      <c r="I172" s="41"/>
      <c r="J172" s="41"/>
      <c r="K172" s="41"/>
      <c r="L172" s="10"/>
      <c r="M172" s="118"/>
      <c r="N172" s="119"/>
      <c r="O172" s="119"/>
      <c r="P172" s="119"/>
      <c r="Q172" s="119"/>
      <c r="R172" s="119"/>
      <c r="S172" s="119"/>
      <c r="T172" s="120"/>
      <c r="AT172" s="2" t="s">
        <v>96</v>
      </c>
      <c r="AU172" s="2" t="s">
        <v>1</v>
      </c>
    </row>
    <row r="173" spans="2:65" s="131" customFormat="1" ht="10.199999999999999" hidden="1" x14ac:dyDescent="0.35">
      <c r="B173" s="121"/>
      <c r="C173" s="122"/>
      <c r="D173" s="116" t="s">
        <v>98</v>
      </c>
      <c r="E173" s="123" t="s">
        <v>14</v>
      </c>
      <c r="F173" s="124" t="s">
        <v>145</v>
      </c>
      <c r="G173" s="125"/>
      <c r="H173" s="126"/>
      <c r="I173" s="125"/>
      <c r="J173" s="125"/>
      <c r="K173" s="125"/>
      <c r="L173" s="127"/>
      <c r="M173" s="128"/>
      <c r="N173" s="129"/>
      <c r="O173" s="129"/>
      <c r="P173" s="129"/>
      <c r="Q173" s="129"/>
      <c r="R173" s="129"/>
      <c r="S173" s="129"/>
      <c r="T173" s="130"/>
      <c r="AT173" s="132" t="s">
        <v>98</v>
      </c>
      <c r="AU173" s="132" t="s">
        <v>1</v>
      </c>
      <c r="AV173" s="131" t="s">
        <v>1</v>
      </c>
      <c r="AW173" s="131" t="s">
        <v>100</v>
      </c>
      <c r="AX173" s="131" t="s">
        <v>88</v>
      </c>
      <c r="AY173" s="132" t="s">
        <v>85</v>
      </c>
    </row>
    <row r="174" spans="2:65" s="9" customFormat="1" ht="24" hidden="1" customHeight="1" x14ac:dyDescent="0.35">
      <c r="B174" s="39"/>
      <c r="C174" s="102" t="s">
        <v>125</v>
      </c>
      <c r="D174" s="103" t="s">
        <v>89</v>
      </c>
      <c r="E174" s="174" t="s">
        <v>146</v>
      </c>
      <c r="F174" s="145" t="s">
        <v>147</v>
      </c>
      <c r="G174" s="146" t="s">
        <v>110</v>
      </c>
      <c r="H174" s="147"/>
      <c r="I174" s="108"/>
      <c r="J174" s="108">
        <f>ROUND(I174*H174,2)</f>
        <v>0</v>
      </c>
      <c r="K174" s="145" t="s">
        <v>93</v>
      </c>
      <c r="L174" s="10"/>
      <c r="M174" s="109" t="s">
        <v>14</v>
      </c>
      <c r="N174" s="110" t="s">
        <v>34</v>
      </c>
      <c r="O174" s="111">
        <v>0.52900000000000003</v>
      </c>
      <c r="P174" s="111">
        <f>O174*H174</f>
        <v>0</v>
      </c>
      <c r="Q174" s="111">
        <v>6.6330000000000002E-4</v>
      </c>
      <c r="R174" s="111">
        <f>Q174*H174</f>
        <v>0</v>
      </c>
      <c r="S174" s="111">
        <v>0</v>
      </c>
      <c r="T174" s="112">
        <f>S174*H174</f>
        <v>0</v>
      </c>
      <c r="AR174" s="113" t="s">
        <v>105</v>
      </c>
      <c r="AT174" s="113" t="s">
        <v>89</v>
      </c>
      <c r="AU174" s="113" t="s">
        <v>1</v>
      </c>
      <c r="AY174" s="2" t="s">
        <v>85</v>
      </c>
      <c r="BE174" s="114">
        <f>IF(N174="základní",J174,0)</f>
        <v>0</v>
      </c>
      <c r="BF174" s="114">
        <f>IF(N174="snížená",J174,0)</f>
        <v>0</v>
      </c>
      <c r="BG174" s="114">
        <f>IF(N174="zákl. přenesená",J174,0)</f>
        <v>0</v>
      </c>
      <c r="BH174" s="114">
        <f>IF(N174="sníž. přenesená",J174,0)</f>
        <v>0</v>
      </c>
      <c r="BI174" s="114">
        <f>IF(N174="nulová",J174,0)</f>
        <v>0</v>
      </c>
      <c r="BJ174" s="2" t="s">
        <v>88</v>
      </c>
      <c r="BK174" s="114">
        <f>ROUND(I174*H174,2)</f>
        <v>0</v>
      </c>
      <c r="BL174" s="2" t="s">
        <v>105</v>
      </c>
      <c r="BM174" s="113" t="s">
        <v>148</v>
      </c>
    </row>
    <row r="175" spans="2:65" s="9" customFormat="1" ht="19.2" hidden="1" x14ac:dyDescent="0.35">
      <c r="B175" s="39"/>
      <c r="C175" s="115"/>
      <c r="D175" s="116" t="s">
        <v>96</v>
      </c>
      <c r="E175" s="41"/>
      <c r="F175" s="117" t="s">
        <v>149</v>
      </c>
      <c r="G175" s="41"/>
      <c r="H175" s="41"/>
      <c r="I175" s="41"/>
      <c r="J175" s="41"/>
      <c r="K175" s="41"/>
      <c r="L175" s="10"/>
      <c r="M175" s="118"/>
      <c r="N175" s="119"/>
      <c r="O175" s="119"/>
      <c r="P175" s="119"/>
      <c r="Q175" s="119"/>
      <c r="R175" s="119"/>
      <c r="S175" s="119"/>
      <c r="T175" s="120"/>
      <c r="AT175" s="2" t="s">
        <v>96</v>
      </c>
      <c r="AU175" s="2" t="s">
        <v>1</v>
      </c>
    </row>
    <row r="176" spans="2:65" s="9" customFormat="1" ht="28.8" hidden="1" x14ac:dyDescent="0.35">
      <c r="B176" s="39"/>
      <c r="C176" s="115"/>
      <c r="D176" s="116" t="s">
        <v>97</v>
      </c>
      <c r="E176" s="41"/>
      <c r="F176" s="176" t="s">
        <v>150</v>
      </c>
      <c r="G176" s="41"/>
      <c r="H176" s="41"/>
      <c r="I176" s="41"/>
      <c r="J176" s="41"/>
      <c r="K176" s="41"/>
      <c r="L176" s="10"/>
      <c r="M176" s="118"/>
      <c r="N176" s="119"/>
      <c r="O176" s="119"/>
      <c r="P176" s="119"/>
      <c r="Q176" s="119"/>
      <c r="R176" s="119"/>
      <c r="S176" s="119"/>
      <c r="T176" s="120"/>
      <c r="AT176" s="2" t="s">
        <v>97</v>
      </c>
      <c r="AU176" s="2" t="s">
        <v>1</v>
      </c>
    </row>
    <row r="177" spans="2:65" s="131" customFormat="1" ht="10.199999999999999" hidden="1" x14ac:dyDescent="0.35">
      <c r="B177" s="121"/>
      <c r="C177" s="122"/>
      <c r="D177" s="116" t="s">
        <v>98</v>
      </c>
      <c r="E177" s="123" t="s">
        <v>14</v>
      </c>
      <c r="F177" s="124" t="s">
        <v>151</v>
      </c>
      <c r="G177" s="125"/>
      <c r="H177" s="126"/>
      <c r="I177" s="125"/>
      <c r="J177" s="125"/>
      <c r="K177" s="125"/>
      <c r="L177" s="127"/>
      <c r="M177" s="128"/>
      <c r="N177" s="129"/>
      <c r="O177" s="129"/>
      <c r="P177" s="129"/>
      <c r="Q177" s="129"/>
      <c r="R177" s="129"/>
      <c r="S177" s="129"/>
      <c r="T177" s="130"/>
      <c r="AT177" s="132" t="s">
        <v>98</v>
      </c>
      <c r="AU177" s="132" t="s">
        <v>1</v>
      </c>
      <c r="AV177" s="131" t="s">
        <v>1</v>
      </c>
      <c r="AW177" s="131" t="s">
        <v>100</v>
      </c>
      <c r="AX177" s="131" t="s">
        <v>88</v>
      </c>
      <c r="AY177" s="132" t="s">
        <v>85</v>
      </c>
    </row>
    <row r="178" spans="2:65" s="9" customFormat="1" ht="24" hidden="1" customHeight="1" x14ac:dyDescent="0.35">
      <c r="B178" s="39"/>
      <c r="C178" s="102" t="s">
        <v>152</v>
      </c>
      <c r="D178" s="103" t="s">
        <v>89</v>
      </c>
      <c r="E178" s="174" t="s">
        <v>153</v>
      </c>
      <c r="F178" s="145" t="s">
        <v>154</v>
      </c>
      <c r="G178" s="146" t="s">
        <v>110</v>
      </c>
      <c r="H178" s="147"/>
      <c r="I178" s="108"/>
      <c r="J178" s="108">
        <f>ROUND(I178*H178,2)</f>
        <v>0</v>
      </c>
      <c r="K178" s="145" t="s">
        <v>93</v>
      </c>
      <c r="L178" s="10"/>
      <c r="M178" s="109" t="s">
        <v>14</v>
      </c>
      <c r="N178" s="110" t="s">
        <v>34</v>
      </c>
      <c r="O178" s="111">
        <v>0.61599999999999999</v>
      </c>
      <c r="P178" s="111">
        <f>O178*H178</f>
        <v>0</v>
      </c>
      <c r="Q178" s="111">
        <v>9.1E-4</v>
      </c>
      <c r="R178" s="111">
        <f>Q178*H178</f>
        <v>0</v>
      </c>
      <c r="S178" s="111">
        <v>0</v>
      </c>
      <c r="T178" s="112">
        <f>S178*H178</f>
        <v>0</v>
      </c>
      <c r="AR178" s="113" t="s">
        <v>105</v>
      </c>
      <c r="AT178" s="113" t="s">
        <v>89</v>
      </c>
      <c r="AU178" s="113" t="s">
        <v>1</v>
      </c>
      <c r="AY178" s="2" t="s">
        <v>85</v>
      </c>
      <c r="BE178" s="114">
        <f>IF(N178="základní",J178,0)</f>
        <v>0</v>
      </c>
      <c r="BF178" s="114">
        <f>IF(N178="snížená",J178,0)</f>
        <v>0</v>
      </c>
      <c r="BG178" s="114">
        <f>IF(N178="zákl. přenesená",J178,0)</f>
        <v>0</v>
      </c>
      <c r="BH178" s="114">
        <f>IF(N178="sníž. přenesená",J178,0)</f>
        <v>0</v>
      </c>
      <c r="BI178" s="114">
        <f>IF(N178="nulová",J178,0)</f>
        <v>0</v>
      </c>
      <c r="BJ178" s="2" t="s">
        <v>88</v>
      </c>
      <c r="BK178" s="114">
        <f>ROUND(I178*H178,2)</f>
        <v>0</v>
      </c>
      <c r="BL178" s="2" t="s">
        <v>105</v>
      </c>
      <c r="BM178" s="113" t="s">
        <v>155</v>
      </c>
    </row>
    <row r="179" spans="2:65" s="9" customFormat="1" ht="19.2" hidden="1" x14ac:dyDescent="0.35">
      <c r="B179" s="39"/>
      <c r="C179" s="115"/>
      <c r="D179" s="116" t="s">
        <v>96</v>
      </c>
      <c r="E179" s="41"/>
      <c r="F179" s="117" t="s">
        <v>156</v>
      </c>
      <c r="G179" s="41"/>
      <c r="H179" s="41"/>
      <c r="I179" s="41"/>
      <c r="J179" s="41"/>
      <c r="K179" s="41"/>
      <c r="L179" s="10"/>
      <c r="M179" s="118"/>
      <c r="N179" s="119"/>
      <c r="O179" s="119"/>
      <c r="P179" s="119"/>
      <c r="Q179" s="119"/>
      <c r="R179" s="119"/>
      <c r="S179" s="119"/>
      <c r="T179" s="120"/>
      <c r="AT179" s="2" t="s">
        <v>96</v>
      </c>
      <c r="AU179" s="2" t="s">
        <v>1</v>
      </c>
    </row>
    <row r="180" spans="2:65" s="9" customFormat="1" ht="28.8" hidden="1" x14ac:dyDescent="0.35">
      <c r="B180" s="39"/>
      <c r="C180" s="115"/>
      <c r="D180" s="116" t="s">
        <v>97</v>
      </c>
      <c r="E180" s="41"/>
      <c r="F180" s="176" t="s">
        <v>150</v>
      </c>
      <c r="G180" s="41"/>
      <c r="H180" s="41"/>
      <c r="I180" s="41"/>
      <c r="J180" s="41"/>
      <c r="K180" s="41"/>
      <c r="L180" s="10"/>
      <c r="M180" s="118"/>
      <c r="N180" s="119"/>
      <c r="O180" s="119"/>
      <c r="P180" s="119"/>
      <c r="Q180" s="119"/>
      <c r="R180" s="119"/>
      <c r="S180" s="119"/>
      <c r="T180" s="120"/>
      <c r="AT180" s="2" t="s">
        <v>97</v>
      </c>
      <c r="AU180" s="2" t="s">
        <v>1</v>
      </c>
    </row>
    <row r="181" spans="2:65" s="131" customFormat="1" ht="10.199999999999999" hidden="1" x14ac:dyDescent="0.35">
      <c r="B181" s="121"/>
      <c r="C181" s="122"/>
      <c r="D181" s="116" t="s">
        <v>98</v>
      </c>
      <c r="E181" s="123" t="s">
        <v>14</v>
      </c>
      <c r="F181" s="124" t="s">
        <v>157</v>
      </c>
      <c r="G181" s="125"/>
      <c r="H181" s="126"/>
      <c r="I181" s="125"/>
      <c r="J181" s="125"/>
      <c r="K181" s="125"/>
      <c r="L181" s="127"/>
      <c r="M181" s="128"/>
      <c r="N181" s="129"/>
      <c r="O181" s="129"/>
      <c r="P181" s="129"/>
      <c r="Q181" s="129"/>
      <c r="R181" s="129"/>
      <c r="S181" s="129"/>
      <c r="T181" s="130"/>
      <c r="AT181" s="132" t="s">
        <v>98</v>
      </c>
      <c r="AU181" s="132" t="s">
        <v>1</v>
      </c>
      <c r="AV181" s="131" t="s">
        <v>1</v>
      </c>
      <c r="AW181" s="131" t="s">
        <v>100</v>
      </c>
      <c r="AX181" s="131" t="s">
        <v>88</v>
      </c>
      <c r="AY181" s="132" t="s">
        <v>85</v>
      </c>
    </row>
    <row r="182" spans="2:65" s="9" customFormat="1" ht="24" hidden="1" customHeight="1" x14ac:dyDescent="0.35">
      <c r="B182" s="39"/>
      <c r="C182" s="102" t="s">
        <v>158</v>
      </c>
      <c r="D182" s="103" t="s">
        <v>89</v>
      </c>
      <c r="E182" s="174" t="s">
        <v>159</v>
      </c>
      <c r="F182" s="145" t="s">
        <v>160</v>
      </c>
      <c r="G182" s="146" t="s">
        <v>110</v>
      </c>
      <c r="H182" s="147"/>
      <c r="I182" s="108"/>
      <c r="J182" s="108">
        <f>ROUND(I182*H182,2)</f>
        <v>0</v>
      </c>
      <c r="K182" s="145" t="s">
        <v>93</v>
      </c>
      <c r="L182" s="10"/>
      <c r="M182" s="109" t="s">
        <v>14</v>
      </c>
      <c r="N182" s="110" t="s">
        <v>34</v>
      </c>
      <c r="O182" s="111">
        <v>0.69599999999999995</v>
      </c>
      <c r="P182" s="111">
        <f>O182*H182</f>
        <v>0</v>
      </c>
      <c r="Q182" s="111">
        <v>1.185384E-3</v>
      </c>
      <c r="R182" s="111">
        <f>Q182*H182</f>
        <v>0</v>
      </c>
      <c r="S182" s="111">
        <v>0</v>
      </c>
      <c r="T182" s="112">
        <f>S182*H182</f>
        <v>0</v>
      </c>
      <c r="AR182" s="113" t="s">
        <v>105</v>
      </c>
      <c r="AT182" s="113" t="s">
        <v>89</v>
      </c>
      <c r="AU182" s="113" t="s">
        <v>1</v>
      </c>
      <c r="AY182" s="2" t="s">
        <v>85</v>
      </c>
      <c r="BE182" s="114">
        <f>IF(N182="základní",J182,0)</f>
        <v>0</v>
      </c>
      <c r="BF182" s="114">
        <f>IF(N182="snížená",J182,0)</f>
        <v>0</v>
      </c>
      <c r="BG182" s="114">
        <f>IF(N182="zákl. přenesená",J182,0)</f>
        <v>0</v>
      </c>
      <c r="BH182" s="114">
        <f>IF(N182="sníž. přenesená",J182,0)</f>
        <v>0</v>
      </c>
      <c r="BI182" s="114">
        <f>IF(N182="nulová",J182,0)</f>
        <v>0</v>
      </c>
      <c r="BJ182" s="2" t="s">
        <v>88</v>
      </c>
      <c r="BK182" s="114">
        <f>ROUND(I182*H182,2)</f>
        <v>0</v>
      </c>
      <c r="BL182" s="2" t="s">
        <v>105</v>
      </c>
      <c r="BM182" s="113" t="s">
        <v>161</v>
      </c>
    </row>
    <row r="183" spans="2:65" s="9" customFormat="1" ht="19.2" hidden="1" x14ac:dyDescent="0.35">
      <c r="B183" s="39"/>
      <c r="C183" s="115"/>
      <c r="D183" s="116" t="s">
        <v>96</v>
      </c>
      <c r="E183" s="41"/>
      <c r="F183" s="117" t="s">
        <v>162</v>
      </c>
      <c r="G183" s="41"/>
      <c r="H183" s="41"/>
      <c r="I183" s="41"/>
      <c r="J183" s="41"/>
      <c r="K183" s="41"/>
      <c r="L183" s="10"/>
      <c r="M183" s="118"/>
      <c r="N183" s="119"/>
      <c r="O183" s="119"/>
      <c r="P183" s="119"/>
      <c r="Q183" s="119"/>
      <c r="R183" s="119"/>
      <c r="S183" s="119"/>
      <c r="T183" s="120"/>
      <c r="AT183" s="2" t="s">
        <v>96</v>
      </c>
      <c r="AU183" s="2" t="s">
        <v>1</v>
      </c>
    </row>
    <row r="184" spans="2:65" s="9" customFormat="1" ht="28.8" hidden="1" x14ac:dyDescent="0.35">
      <c r="B184" s="39"/>
      <c r="C184" s="115"/>
      <c r="D184" s="116" t="s">
        <v>97</v>
      </c>
      <c r="E184" s="41"/>
      <c r="F184" s="176" t="s">
        <v>150</v>
      </c>
      <c r="G184" s="41"/>
      <c r="H184" s="41"/>
      <c r="I184" s="41"/>
      <c r="J184" s="41"/>
      <c r="K184" s="41"/>
      <c r="L184" s="10"/>
      <c r="M184" s="118"/>
      <c r="N184" s="119"/>
      <c r="O184" s="119"/>
      <c r="P184" s="119"/>
      <c r="Q184" s="119"/>
      <c r="R184" s="119"/>
      <c r="S184" s="119"/>
      <c r="T184" s="120"/>
      <c r="AT184" s="2" t="s">
        <v>97</v>
      </c>
      <c r="AU184" s="2" t="s">
        <v>1</v>
      </c>
    </row>
    <row r="185" spans="2:65" s="131" customFormat="1" ht="10.199999999999999" hidden="1" x14ac:dyDescent="0.35">
      <c r="B185" s="121"/>
      <c r="C185" s="122"/>
      <c r="D185" s="116" t="s">
        <v>98</v>
      </c>
      <c r="E185" s="123" t="s">
        <v>14</v>
      </c>
      <c r="F185" s="124" t="s">
        <v>163</v>
      </c>
      <c r="G185" s="125"/>
      <c r="H185" s="126"/>
      <c r="I185" s="125"/>
      <c r="J185" s="125"/>
      <c r="K185" s="125"/>
      <c r="L185" s="127"/>
      <c r="M185" s="128"/>
      <c r="N185" s="129"/>
      <c r="O185" s="129"/>
      <c r="P185" s="129"/>
      <c r="Q185" s="129"/>
      <c r="R185" s="129"/>
      <c r="S185" s="129"/>
      <c r="T185" s="130"/>
      <c r="AT185" s="132" t="s">
        <v>98</v>
      </c>
      <c r="AU185" s="132" t="s">
        <v>1</v>
      </c>
      <c r="AV185" s="131" t="s">
        <v>1</v>
      </c>
      <c r="AW185" s="131" t="s">
        <v>100</v>
      </c>
      <c r="AX185" s="131" t="s">
        <v>88</v>
      </c>
      <c r="AY185" s="132" t="s">
        <v>85</v>
      </c>
    </row>
    <row r="186" spans="2:65" s="9" customFormat="1" ht="24" hidden="1" customHeight="1" x14ac:dyDescent="0.35">
      <c r="B186" s="39"/>
      <c r="C186" s="102" t="s">
        <v>164</v>
      </c>
      <c r="D186" s="103" t="s">
        <v>89</v>
      </c>
      <c r="E186" s="174" t="s">
        <v>165</v>
      </c>
      <c r="F186" s="145" t="s">
        <v>166</v>
      </c>
      <c r="G186" s="146" t="s">
        <v>110</v>
      </c>
      <c r="H186" s="147"/>
      <c r="I186" s="108"/>
      <c r="J186" s="108">
        <f>ROUND(I186*H186,2)</f>
        <v>0</v>
      </c>
      <c r="K186" s="145" t="s">
        <v>93</v>
      </c>
      <c r="L186" s="10"/>
      <c r="M186" s="109" t="s">
        <v>14</v>
      </c>
      <c r="N186" s="110" t="s">
        <v>34</v>
      </c>
      <c r="O186" s="111">
        <v>0.74299999999999999</v>
      </c>
      <c r="P186" s="111">
        <f>O186*H186</f>
        <v>0</v>
      </c>
      <c r="Q186" s="111">
        <v>2.5200000000000001E-3</v>
      </c>
      <c r="R186" s="111">
        <f>Q186*H186</f>
        <v>0</v>
      </c>
      <c r="S186" s="111">
        <v>0</v>
      </c>
      <c r="T186" s="112">
        <f>S186*H186</f>
        <v>0</v>
      </c>
      <c r="AR186" s="113" t="s">
        <v>105</v>
      </c>
      <c r="AT186" s="113" t="s">
        <v>89</v>
      </c>
      <c r="AU186" s="113" t="s">
        <v>1</v>
      </c>
      <c r="AY186" s="2" t="s">
        <v>85</v>
      </c>
      <c r="BE186" s="114">
        <f>IF(N186="základní",J186,0)</f>
        <v>0</v>
      </c>
      <c r="BF186" s="114">
        <f>IF(N186="snížená",J186,0)</f>
        <v>0</v>
      </c>
      <c r="BG186" s="114">
        <f>IF(N186="zákl. přenesená",J186,0)</f>
        <v>0</v>
      </c>
      <c r="BH186" s="114">
        <f>IF(N186="sníž. přenesená",J186,0)</f>
        <v>0</v>
      </c>
      <c r="BI186" s="114">
        <f>IF(N186="nulová",J186,0)</f>
        <v>0</v>
      </c>
      <c r="BJ186" s="2" t="s">
        <v>88</v>
      </c>
      <c r="BK186" s="114">
        <f>ROUND(I186*H186,2)</f>
        <v>0</v>
      </c>
      <c r="BL186" s="2" t="s">
        <v>105</v>
      </c>
      <c r="BM186" s="113" t="s">
        <v>167</v>
      </c>
    </row>
    <row r="187" spans="2:65" s="9" customFormat="1" ht="19.2" hidden="1" x14ac:dyDescent="0.35">
      <c r="B187" s="39"/>
      <c r="C187" s="115"/>
      <c r="D187" s="116" t="s">
        <v>96</v>
      </c>
      <c r="E187" s="41"/>
      <c r="F187" s="117" t="s">
        <v>168</v>
      </c>
      <c r="G187" s="41"/>
      <c r="H187" s="41"/>
      <c r="I187" s="41"/>
      <c r="J187" s="41"/>
      <c r="K187" s="41"/>
      <c r="L187" s="10"/>
      <c r="M187" s="118"/>
      <c r="N187" s="119"/>
      <c r="O187" s="119"/>
      <c r="P187" s="119"/>
      <c r="Q187" s="119"/>
      <c r="R187" s="119"/>
      <c r="S187" s="119"/>
      <c r="T187" s="120"/>
      <c r="AT187" s="2" t="s">
        <v>96</v>
      </c>
      <c r="AU187" s="2" t="s">
        <v>1</v>
      </c>
    </row>
    <row r="188" spans="2:65" s="9" customFormat="1" ht="28.8" hidden="1" x14ac:dyDescent="0.35">
      <c r="B188" s="39"/>
      <c r="C188" s="115"/>
      <c r="D188" s="116" t="s">
        <v>97</v>
      </c>
      <c r="E188" s="41"/>
      <c r="F188" s="176" t="s">
        <v>150</v>
      </c>
      <c r="G188" s="41"/>
      <c r="H188" s="41"/>
      <c r="I188" s="41"/>
      <c r="J188" s="41"/>
      <c r="K188" s="41"/>
      <c r="L188" s="10"/>
      <c r="M188" s="118"/>
      <c r="N188" s="119"/>
      <c r="O188" s="119"/>
      <c r="P188" s="119"/>
      <c r="Q188" s="119"/>
      <c r="R188" s="119"/>
      <c r="S188" s="119"/>
      <c r="T188" s="120"/>
      <c r="AT188" s="2" t="s">
        <v>97</v>
      </c>
      <c r="AU188" s="2" t="s">
        <v>1</v>
      </c>
    </row>
    <row r="189" spans="2:65" s="131" customFormat="1" ht="10.199999999999999" hidden="1" x14ac:dyDescent="0.35">
      <c r="B189" s="121"/>
      <c r="C189" s="122"/>
      <c r="D189" s="116" t="s">
        <v>98</v>
      </c>
      <c r="E189" s="123" t="s">
        <v>14</v>
      </c>
      <c r="F189" s="124" t="s">
        <v>169</v>
      </c>
      <c r="G189" s="125"/>
      <c r="H189" s="126"/>
      <c r="I189" s="125"/>
      <c r="J189" s="125"/>
      <c r="K189" s="125"/>
      <c r="L189" s="127"/>
      <c r="M189" s="128"/>
      <c r="N189" s="129"/>
      <c r="O189" s="129"/>
      <c r="P189" s="129"/>
      <c r="Q189" s="129"/>
      <c r="R189" s="129"/>
      <c r="S189" s="129"/>
      <c r="T189" s="130"/>
      <c r="AT189" s="132" t="s">
        <v>98</v>
      </c>
      <c r="AU189" s="132" t="s">
        <v>1</v>
      </c>
      <c r="AV189" s="131" t="s">
        <v>1</v>
      </c>
      <c r="AW189" s="131" t="s">
        <v>100</v>
      </c>
      <c r="AX189" s="131" t="s">
        <v>88</v>
      </c>
      <c r="AY189" s="132" t="s">
        <v>85</v>
      </c>
    </row>
    <row r="190" spans="2:65" s="9" customFormat="1" ht="24" hidden="1" customHeight="1" x14ac:dyDescent="0.35">
      <c r="B190" s="39"/>
      <c r="C190" s="102" t="s">
        <v>170</v>
      </c>
      <c r="D190" s="103" t="s">
        <v>89</v>
      </c>
      <c r="E190" s="174" t="s">
        <v>171</v>
      </c>
      <c r="F190" s="145" t="s">
        <v>172</v>
      </c>
      <c r="G190" s="146" t="s">
        <v>110</v>
      </c>
      <c r="H190" s="147"/>
      <c r="I190" s="108"/>
      <c r="J190" s="108">
        <f>ROUND(I190*H190,2)</f>
        <v>0</v>
      </c>
      <c r="K190" s="145" t="s">
        <v>93</v>
      </c>
      <c r="L190" s="10"/>
      <c r="M190" s="109" t="s">
        <v>14</v>
      </c>
      <c r="N190" s="110" t="s">
        <v>34</v>
      </c>
      <c r="O190" s="111">
        <v>0.78900000000000003</v>
      </c>
      <c r="P190" s="111">
        <f>O190*H190</f>
        <v>0</v>
      </c>
      <c r="Q190" s="111">
        <v>3.5000000000000001E-3</v>
      </c>
      <c r="R190" s="111">
        <f>Q190*H190</f>
        <v>0</v>
      </c>
      <c r="S190" s="111">
        <v>0</v>
      </c>
      <c r="T190" s="112">
        <f>S190*H190</f>
        <v>0</v>
      </c>
      <c r="AR190" s="113" t="s">
        <v>105</v>
      </c>
      <c r="AT190" s="113" t="s">
        <v>89</v>
      </c>
      <c r="AU190" s="113" t="s">
        <v>1</v>
      </c>
      <c r="AY190" s="2" t="s">
        <v>85</v>
      </c>
      <c r="BE190" s="114">
        <f>IF(N190="základní",J190,0)</f>
        <v>0</v>
      </c>
      <c r="BF190" s="114">
        <f>IF(N190="snížená",J190,0)</f>
        <v>0</v>
      </c>
      <c r="BG190" s="114">
        <f>IF(N190="zákl. přenesená",J190,0)</f>
        <v>0</v>
      </c>
      <c r="BH190" s="114">
        <f>IF(N190="sníž. přenesená",J190,0)</f>
        <v>0</v>
      </c>
      <c r="BI190" s="114">
        <f>IF(N190="nulová",J190,0)</f>
        <v>0</v>
      </c>
      <c r="BJ190" s="2" t="s">
        <v>88</v>
      </c>
      <c r="BK190" s="114">
        <f>ROUND(I190*H190,2)</f>
        <v>0</v>
      </c>
      <c r="BL190" s="2" t="s">
        <v>105</v>
      </c>
      <c r="BM190" s="113" t="s">
        <v>173</v>
      </c>
    </row>
    <row r="191" spans="2:65" s="9" customFormat="1" ht="19.2" hidden="1" x14ac:dyDescent="0.35">
      <c r="B191" s="39"/>
      <c r="C191" s="115"/>
      <c r="D191" s="116" t="s">
        <v>96</v>
      </c>
      <c r="E191" s="41"/>
      <c r="F191" s="117" t="s">
        <v>174</v>
      </c>
      <c r="G191" s="41"/>
      <c r="H191" s="41"/>
      <c r="I191" s="41"/>
      <c r="J191" s="41"/>
      <c r="K191" s="41"/>
      <c r="L191" s="10"/>
      <c r="M191" s="118"/>
      <c r="N191" s="119"/>
      <c r="O191" s="119"/>
      <c r="P191" s="119"/>
      <c r="Q191" s="119"/>
      <c r="R191" s="119"/>
      <c r="S191" s="119"/>
      <c r="T191" s="120"/>
      <c r="AT191" s="2" t="s">
        <v>96</v>
      </c>
      <c r="AU191" s="2" t="s">
        <v>1</v>
      </c>
    </row>
    <row r="192" spans="2:65" s="9" customFormat="1" ht="28.8" hidden="1" x14ac:dyDescent="0.35">
      <c r="B192" s="39"/>
      <c r="C192" s="115"/>
      <c r="D192" s="116" t="s">
        <v>97</v>
      </c>
      <c r="E192" s="41"/>
      <c r="F192" s="176" t="s">
        <v>150</v>
      </c>
      <c r="G192" s="41"/>
      <c r="H192" s="41"/>
      <c r="I192" s="41"/>
      <c r="J192" s="41"/>
      <c r="K192" s="41"/>
      <c r="L192" s="10"/>
      <c r="M192" s="118"/>
      <c r="N192" s="119"/>
      <c r="O192" s="119"/>
      <c r="P192" s="119"/>
      <c r="Q192" s="119"/>
      <c r="R192" s="119"/>
      <c r="S192" s="119"/>
      <c r="T192" s="120"/>
      <c r="AT192" s="2" t="s">
        <v>97</v>
      </c>
      <c r="AU192" s="2" t="s">
        <v>1</v>
      </c>
    </row>
    <row r="193" spans="2:65" s="131" customFormat="1" ht="10.199999999999999" hidden="1" x14ac:dyDescent="0.35">
      <c r="B193" s="121"/>
      <c r="C193" s="122"/>
      <c r="D193" s="116" t="s">
        <v>98</v>
      </c>
      <c r="E193" s="123" t="s">
        <v>14</v>
      </c>
      <c r="F193" s="124" t="s">
        <v>116</v>
      </c>
      <c r="G193" s="125"/>
      <c r="H193" s="126"/>
      <c r="I193" s="125"/>
      <c r="J193" s="125"/>
      <c r="K193" s="125"/>
      <c r="L193" s="127"/>
      <c r="M193" s="128"/>
      <c r="N193" s="129"/>
      <c r="O193" s="129"/>
      <c r="P193" s="129"/>
      <c r="Q193" s="129"/>
      <c r="R193" s="129"/>
      <c r="S193" s="129"/>
      <c r="T193" s="130"/>
      <c r="AT193" s="132" t="s">
        <v>98</v>
      </c>
      <c r="AU193" s="132" t="s">
        <v>1</v>
      </c>
      <c r="AV193" s="131" t="s">
        <v>1</v>
      </c>
      <c r="AW193" s="131" t="s">
        <v>100</v>
      </c>
      <c r="AX193" s="131" t="s">
        <v>88</v>
      </c>
      <c r="AY193" s="132" t="s">
        <v>85</v>
      </c>
    </row>
    <row r="194" spans="2:65" s="9" customFormat="1" ht="16.5" hidden="1" customHeight="1" x14ac:dyDescent="0.35">
      <c r="B194" s="39"/>
      <c r="C194" s="102" t="s">
        <v>157</v>
      </c>
      <c r="D194" s="103" t="s">
        <v>89</v>
      </c>
      <c r="E194" s="174" t="s">
        <v>175</v>
      </c>
      <c r="F194" s="145" t="s">
        <v>176</v>
      </c>
      <c r="G194" s="146" t="s">
        <v>110</v>
      </c>
      <c r="H194" s="147"/>
      <c r="I194" s="108"/>
      <c r="J194" s="108">
        <f>ROUND(I194*H194,2)</f>
        <v>0</v>
      </c>
      <c r="K194" s="145" t="s">
        <v>93</v>
      </c>
      <c r="L194" s="10"/>
      <c r="M194" s="109" t="s">
        <v>14</v>
      </c>
      <c r="N194" s="110" t="s">
        <v>34</v>
      </c>
      <c r="O194" s="111">
        <v>1.7000000000000001E-2</v>
      </c>
      <c r="P194" s="111">
        <f>O194*H194</f>
        <v>0</v>
      </c>
      <c r="Q194" s="111">
        <v>1.76E-4</v>
      </c>
      <c r="R194" s="111">
        <f>Q194*H194</f>
        <v>0</v>
      </c>
      <c r="S194" s="111">
        <v>0</v>
      </c>
      <c r="T194" s="112">
        <f>S194*H194</f>
        <v>0</v>
      </c>
      <c r="AR194" s="113" t="s">
        <v>105</v>
      </c>
      <c r="AT194" s="113" t="s">
        <v>89</v>
      </c>
      <c r="AU194" s="113" t="s">
        <v>1</v>
      </c>
      <c r="AY194" s="2" t="s">
        <v>85</v>
      </c>
      <c r="BE194" s="114">
        <f>IF(N194="základní",J194,0)</f>
        <v>0</v>
      </c>
      <c r="BF194" s="114">
        <f>IF(N194="snížená",J194,0)</f>
        <v>0</v>
      </c>
      <c r="BG194" s="114">
        <f>IF(N194="zákl. přenesená",J194,0)</f>
        <v>0</v>
      </c>
      <c r="BH194" s="114">
        <f>IF(N194="sníž. přenesená",J194,0)</f>
        <v>0</v>
      </c>
      <c r="BI194" s="114">
        <f>IF(N194="nulová",J194,0)</f>
        <v>0</v>
      </c>
      <c r="BJ194" s="2" t="s">
        <v>88</v>
      </c>
      <c r="BK194" s="114">
        <f>ROUND(I194*H194,2)</f>
        <v>0</v>
      </c>
      <c r="BL194" s="2" t="s">
        <v>105</v>
      </c>
      <c r="BM194" s="113" t="s">
        <v>177</v>
      </c>
    </row>
    <row r="195" spans="2:65" s="9" customFormat="1" hidden="1" x14ac:dyDescent="0.35">
      <c r="B195" s="39"/>
      <c r="C195" s="115"/>
      <c r="D195" s="116" t="s">
        <v>96</v>
      </c>
      <c r="E195" s="41"/>
      <c r="F195" s="117" t="s">
        <v>178</v>
      </c>
      <c r="G195" s="41"/>
      <c r="H195" s="41"/>
      <c r="I195" s="41"/>
      <c r="J195" s="41"/>
      <c r="K195" s="41"/>
      <c r="L195" s="10"/>
      <c r="M195" s="118"/>
      <c r="N195" s="119"/>
      <c r="O195" s="119"/>
      <c r="P195" s="119"/>
      <c r="Q195" s="119"/>
      <c r="R195" s="119"/>
      <c r="S195" s="119"/>
      <c r="T195" s="120"/>
      <c r="AT195" s="2" t="s">
        <v>96</v>
      </c>
      <c r="AU195" s="2" t="s">
        <v>1</v>
      </c>
    </row>
    <row r="196" spans="2:65" s="9" customFormat="1" ht="38.4" hidden="1" x14ac:dyDescent="0.35">
      <c r="B196" s="39"/>
      <c r="C196" s="115"/>
      <c r="D196" s="116" t="s">
        <v>97</v>
      </c>
      <c r="E196" s="41"/>
      <c r="F196" s="176" t="s">
        <v>179</v>
      </c>
      <c r="G196" s="41"/>
      <c r="H196" s="41"/>
      <c r="I196" s="41"/>
      <c r="J196" s="41"/>
      <c r="K196" s="41"/>
      <c r="L196" s="10"/>
      <c r="M196" s="118"/>
      <c r="N196" s="119"/>
      <c r="O196" s="119"/>
      <c r="P196" s="119"/>
      <c r="Q196" s="119"/>
      <c r="R196" s="119"/>
      <c r="S196" s="119"/>
      <c r="T196" s="120"/>
      <c r="AT196" s="2" t="s">
        <v>97</v>
      </c>
      <c r="AU196" s="2" t="s">
        <v>1</v>
      </c>
    </row>
    <row r="197" spans="2:65" s="131" customFormat="1" ht="10.199999999999999" hidden="1" x14ac:dyDescent="0.35">
      <c r="B197" s="121"/>
      <c r="C197" s="122"/>
      <c r="D197" s="116" t="s">
        <v>98</v>
      </c>
      <c r="E197" s="123" t="s">
        <v>14</v>
      </c>
      <c r="F197" s="124" t="s">
        <v>151</v>
      </c>
      <c r="G197" s="125"/>
      <c r="H197" s="126"/>
      <c r="I197" s="125"/>
      <c r="J197" s="125"/>
      <c r="K197" s="125"/>
      <c r="L197" s="127"/>
      <c r="M197" s="128"/>
      <c r="N197" s="129"/>
      <c r="O197" s="129"/>
      <c r="P197" s="129"/>
      <c r="Q197" s="129"/>
      <c r="R197" s="129"/>
      <c r="S197" s="129"/>
      <c r="T197" s="130"/>
      <c r="AT197" s="132" t="s">
        <v>98</v>
      </c>
      <c r="AU197" s="132" t="s">
        <v>1</v>
      </c>
      <c r="AV197" s="131" t="s">
        <v>1</v>
      </c>
      <c r="AW197" s="131" t="s">
        <v>100</v>
      </c>
      <c r="AX197" s="131" t="s">
        <v>88</v>
      </c>
      <c r="AY197" s="132" t="s">
        <v>85</v>
      </c>
    </row>
    <row r="198" spans="2:65" s="9" customFormat="1" ht="16.5" hidden="1" customHeight="1" x14ac:dyDescent="0.35">
      <c r="B198" s="39"/>
      <c r="C198" s="102" t="s">
        <v>105</v>
      </c>
      <c r="D198" s="103" t="s">
        <v>89</v>
      </c>
      <c r="E198" s="174" t="s">
        <v>180</v>
      </c>
      <c r="F198" s="145" t="s">
        <v>181</v>
      </c>
      <c r="G198" s="146" t="s">
        <v>110</v>
      </c>
      <c r="H198" s="147"/>
      <c r="I198" s="108"/>
      <c r="J198" s="108">
        <f>ROUND(I198*H198,2)</f>
        <v>0</v>
      </c>
      <c r="K198" s="145" t="s">
        <v>93</v>
      </c>
      <c r="L198" s="10"/>
      <c r="M198" s="109" t="s">
        <v>14</v>
      </c>
      <c r="N198" s="110" t="s">
        <v>34</v>
      </c>
      <c r="O198" s="111">
        <v>1.7000000000000001E-2</v>
      </c>
      <c r="P198" s="111">
        <f>O198*H198</f>
        <v>0</v>
      </c>
      <c r="Q198" s="111">
        <v>2.1000000000000001E-4</v>
      </c>
      <c r="R198" s="111">
        <f>Q198*H198</f>
        <v>0</v>
      </c>
      <c r="S198" s="111">
        <v>0</v>
      </c>
      <c r="T198" s="112">
        <f>S198*H198</f>
        <v>0</v>
      </c>
      <c r="AR198" s="113" t="s">
        <v>105</v>
      </c>
      <c r="AT198" s="113" t="s">
        <v>89</v>
      </c>
      <c r="AU198" s="113" t="s">
        <v>1</v>
      </c>
      <c r="AY198" s="2" t="s">
        <v>85</v>
      </c>
      <c r="BE198" s="114">
        <f>IF(N198="základní",J198,0)</f>
        <v>0</v>
      </c>
      <c r="BF198" s="114">
        <f>IF(N198="snížená",J198,0)</f>
        <v>0</v>
      </c>
      <c r="BG198" s="114">
        <f>IF(N198="zákl. přenesená",J198,0)</f>
        <v>0</v>
      </c>
      <c r="BH198" s="114">
        <f>IF(N198="sníž. přenesená",J198,0)</f>
        <v>0</v>
      </c>
      <c r="BI198" s="114">
        <f>IF(N198="nulová",J198,0)</f>
        <v>0</v>
      </c>
      <c r="BJ198" s="2" t="s">
        <v>88</v>
      </c>
      <c r="BK198" s="114">
        <f>ROUND(I198*H198,2)</f>
        <v>0</v>
      </c>
      <c r="BL198" s="2" t="s">
        <v>105</v>
      </c>
      <c r="BM198" s="113" t="s">
        <v>182</v>
      </c>
    </row>
    <row r="199" spans="2:65" s="9" customFormat="1" hidden="1" x14ac:dyDescent="0.35">
      <c r="B199" s="39"/>
      <c r="C199" s="115"/>
      <c r="D199" s="116" t="s">
        <v>96</v>
      </c>
      <c r="E199" s="41"/>
      <c r="F199" s="117" t="s">
        <v>183</v>
      </c>
      <c r="G199" s="41"/>
      <c r="H199" s="41"/>
      <c r="I199" s="41"/>
      <c r="J199" s="41"/>
      <c r="K199" s="41"/>
      <c r="L199" s="10"/>
      <c r="M199" s="118"/>
      <c r="N199" s="119"/>
      <c r="O199" s="119"/>
      <c r="P199" s="119"/>
      <c r="Q199" s="119"/>
      <c r="R199" s="119"/>
      <c r="S199" s="119"/>
      <c r="T199" s="120"/>
      <c r="AT199" s="2" t="s">
        <v>96</v>
      </c>
      <c r="AU199" s="2" t="s">
        <v>1</v>
      </c>
    </row>
    <row r="200" spans="2:65" s="9" customFormat="1" ht="38.4" hidden="1" x14ac:dyDescent="0.35">
      <c r="B200" s="39"/>
      <c r="C200" s="115"/>
      <c r="D200" s="116" t="s">
        <v>97</v>
      </c>
      <c r="E200" s="41"/>
      <c r="F200" s="176" t="s">
        <v>179</v>
      </c>
      <c r="G200" s="41"/>
      <c r="H200" s="41"/>
      <c r="I200" s="41"/>
      <c r="J200" s="41"/>
      <c r="K200" s="41"/>
      <c r="L200" s="10"/>
      <c r="M200" s="118"/>
      <c r="N200" s="119"/>
      <c r="O200" s="119"/>
      <c r="P200" s="119"/>
      <c r="Q200" s="119"/>
      <c r="R200" s="119"/>
      <c r="S200" s="119"/>
      <c r="T200" s="120"/>
      <c r="AT200" s="2" t="s">
        <v>97</v>
      </c>
      <c r="AU200" s="2" t="s">
        <v>1</v>
      </c>
    </row>
    <row r="201" spans="2:65" s="131" customFormat="1" ht="10.199999999999999" hidden="1" x14ac:dyDescent="0.35">
      <c r="B201" s="121"/>
      <c r="C201" s="122"/>
      <c r="D201" s="116" t="s">
        <v>98</v>
      </c>
      <c r="E201" s="123" t="s">
        <v>14</v>
      </c>
      <c r="F201" s="124" t="s">
        <v>157</v>
      </c>
      <c r="G201" s="125"/>
      <c r="H201" s="126"/>
      <c r="I201" s="125"/>
      <c r="J201" s="125"/>
      <c r="K201" s="125"/>
      <c r="L201" s="127"/>
      <c r="M201" s="128"/>
      <c r="N201" s="129"/>
      <c r="O201" s="129"/>
      <c r="P201" s="129"/>
      <c r="Q201" s="129"/>
      <c r="R201" s="129"/>
      <c r="S201" s="129"/>
      <c r="T201" s="130"/>
      <c r="AT201" s="132" t="s">
        <v>98</v>
      </c>
      <c r="AU201" s="132" t="s">
        <v>1</v>
      </c>
      <c r="AV201" s="131" t="s">
        <v>1</v>
      </c>
      <c r="AW201" s="131" t="s">
        <v>100</v>
      </c>
      <c r="AX201" s="131" t="s">
        <v>88</v>
      </c>
      <c r="AY201" s="132" t="s">
        <v>85</v>
      </c>
    </row>
    <row r="202" spans="2:65" s="9" customFormat="1" ht="16.5" hidden="1" customHeight="1" x14ac:dyDescent="0.35">
      <c r="B202" s="39"/>
      <c r="C202" s="102" t="s">
        <v>184</v>
      </c>
      <c r="D202" s="103" t="s">
        <v>89</v>
      </c>
      <c r="E202" s="174" t="s">
        <v>185</v>
      </c>
      <c r="F202" s="145" t="s">
        <v>186</v>
      </c>
      <c r="G202" s="146" t="s">
        <v>110</v>
      </c>
      <c r="H202" s="147"/>
      <c r="I202" s="108"/>
      <c r="J202" s="108">
        <f>ROUND(I202*H202,2)</f>
        <v>0</v>
      </c>
      <c r="K202" s="145" t="s">
        <v>93</v>
      </c>
      <c r="L202" s="10"/>
      <c r="M202" s="109" t="s">
        <v>14</v>
      </c>
      <c r="N202" s="110" t="s">
        <v>34</v>
      </c>
      <c r="O202" s="111">
        <v>1.7000000000000001E-2</v>
      </c>
      <c r="P202" s="111">
        <f>O202*H202</f>
        <v>0</v>
      </c>
      <c r="Q202" s="111">
        <v>2.6400000000000002E-4</v>
      </c>
      <c r="R202" s="111">
        <f>Q202*H202</f>
        <v>0</v>
      </c>
      <c r="S202" s="111">
        <v>0</v>
      </c>
      <c r="T202" s="112">
        <f>S202*H202</f>
        <v>0</v>
      </c>
      <c r="AR202" s="113" t="s">
        <v>105</v>
      </c>
      <c r="AT202" s="113" t="s">
        <v>89</v>
      </c>
      <c r="AU202" s="113" t="s">
        <v>1</v>
      </c>
      <c r="AY202" s="2" t="s">
        <v>85</v>
      </c>
      <c r="BE202" s="114">
        <f>IF(N202="základní",J202,0)</f>
        <v>0</v>
      </c>
      <c r="BF202" s="114">
        <f>IF(N202="snížená",J202,0)</f>
        <v>0</v>
      </c>
      <c r="BG202" s="114">
        <f>IF(N202="zákl. přenesená",J202,0)</f>
        <v>0</v>
      </c>
      <c r="BH202" s="114">
        <f>IF(N202="sníž. přenesená",J202,0)</f>
        <v>0</v>
      </c>
      <c r="BI202" s="114">
        <f>IF(N202="nulová",J202,0)</f>
        <v>0</v>
      </c>
      <c r="BJ202" s="2" t="s">
        <v>88</v>
      </c>
      <c r="BK202" s="114">
        <f>ROUND(I202*H202,2)</f>
        <v>0</v>
      </c>
      <c r="BL202" s="2" t="s">
        <v>105</v>
      </c>
      <c r="BM202" s="113" t="s">
        <v>187</v>
      </c>
    </row>
    <row r="203" spans="2:65" s="9" customFormat="1" hidden="1" x14ac:dyDescent="0.35">
      <c r="B203" s="39"/>
      <c r="C203" s="115"/>
      <c r="D203" s="116" t="s">
        <v>96</v>
      </c>
      <c r="E203" s="41"/>
      <c r="F203" s="117" t="s">
        <v>188</v>
      </c>
      <c r="G203" s="41"/>
      <c r="H203" s="41"/>
      <c r="I203" s="41"/>
      <c r="J203" s="41"/>
      <c r="K203" s="41"/>
      <c r="L203" s="10"/>
      <c r="M203" s="118"/>
      <c r="N203" s="119"/>
      <c r="O203" s="119"/>
      <c r="P203" s="119"/>
      <c r="Q203" s="119"/>
      <c r="R203" s="119"/>
      <c r="S203" s="119"/>
      <c r="T203" s="120"/>
      <c r="AT203" s="2" t="s">
        <v>96</v>
      </c>
      <c r="AU203" s="2" t="s">
        <v>1</v>
      </c>
    </row>
    <row r="204" spans="2:65" s="9" customFormat="1" ht="38.4" hidden="1" x14ac:dyDescent="0.35">
      <c r="B204" s="39"/>
      <c r="C204" s="115"/>
      <c r="D204" s="116" t="s">
        <v>97</v>
      </c>
      <c r="E204" s="41"/>
      <c r="F204" s="176" t="s">
        <v>179</v>
      </c>
      <c r="G204" s="41"/>
      <c r="H204" s="41"/>
      <c r="I204" s="41"/>
      <c r="J204" s="41"/>
      <c r="K204" s="41"/>
      <c r="L204" s="10"/>
      <c r="M204" s="118"/>
      <c r="N204" s="119"/>
      <c r="O204" s="119"/>
      <c r="P204" s="119"/>
      <c r="Q204" s="119"/>
      <c r="R204" s="119"/>
      <c r="S204" s="119"/>
      <c r="T204" s="120"/>
      <c r="AT204" s="2" t="s">
        <v>97</v>
      </c>
      <c r="AU204" s="2" t="s">
        <v>1</v>
      </c>
    </row>
    <row r="205" spans="2:65" s="131" customFormat="1" ht="10.199999999999999" hidden="1" x14ac:dyDescent="0.35">
      <c r="B205" s="121"/>
      <c r="C205" s="122"/>
      <c r="D205" s="116" t="s">
        <v>98</v>
      </c>
      <c r="E205" s="123" t="s">
        <v>14</v>
      </c>
      <c r="F205" s="124" t="s">
        <v>163</v>
      </c>
      <c r="G205" s="125"/>
      <c r="H205" s="126"/>
      <c r="I205" s="125"/>
      <c r="J205" s="125"/>
      <c r="K205" s="125"/>
      <c r="L205" s="127"/>
      <c r="M205" s="128"/>
      <c r="N205" s="129"/>
      <c r="O205" s="129"/>
      <c r="P205" s="129"/>
      <c r="Q205" s="129"/>
      <c r="R205" s="129"/>
      <c r="S205" s="129"/>
      <c r="T205" s="130"/>
      <c r="AT205" s="132" t="s">
        <v>98</v>
      </c>
      <c r="AU205" s="132" t="s">
        <v>1</v>
      </c>
      <c r="AV205" s="131" t="s">
        <v>1</v>
      </c>
      <c r="AW205" s="131" t="s">
        <v>100</v>
      </c>
      <c r="AX205" s="131" t="s">
        <v>88</v>
      </c>
      <c r="AY205" s="132" t="s">
        <v>85</v>
      </c>
    </row>
    <row r="206" spans="2:65" s="9" customFormat="1" ht="16.5" hidden="1" customHeight="1" x14ac:dyDescent="0.35">
      <c r="B206" s="39"/>
      <c r="C206" s="102" t="s">
        <v>145</v>
      </c>
      <c r="D206" s="103" t="s">
        <v>89</v>
      </c>
      <c r="E206" s="174" t="s">
        <v>189</v>
      </c>
      <c r="F206" s="145" t="s">
        <v>190</v>
      </c>
      <c r="G206" s="146" t="s">
        <v>110</v>
      </c>
      <c r="H206" s="147"/>
      <c r="I206" s="108"/>
      <c r="J206" s="108">
        <f>ROUND(I206*H206,2)</f>
        <v>0</v>
      </c>
      <c r="K206" s="145" t="s">
        <v>93</v>
      </c>
      <c r="L206" s="10"/>
      <c r="M206" s="109" t="s">
        <v>14</v>
      </c>
      <c r="N206" s="110" t="s">
        <v>34</v>
      </c>
      <c r="O206" s="111">
        <v>1.7000000000000001E-2</v>
      </c>
      <c r="P206" s="111">
        <f>O206*H206</f>
        <v>0</v>
      </c>
      <c r="Q206" s="111">
        <v>2.9E-4</v>
      </c>
      <c r="R206" s="111">
        <f>Q206*H206</f>
        <v>0</v>
      </c>
      <c r="S206" s="111">
        <v>0</v>
      </c>
      <c r="T206" s="112">
        <f>S206*H206</f>
        <v>0</v>
      </c>
      <c r="AR206" s="113" t="s">
        <v>105</v>
      </c>
      <c r="AT206" s="113" t="s">
        <v>89</v>
      </c>
      <c r="AU206" s="113" t="s">
        <v>1</v>
      </c>
      <c r="AY206" s="2" t="s">
        <v>85</v>
      </c>
      <c r="BE206" s="114">
        <f>IF(N206="základní",J206,0)</f>
        <v>0</v>
      </c>
      <c r="BF206" s="114">
        <f>IF(N206="snížená",J206,0)</f>
        <v>0</v>
      </c>
      <c r="BG206" s="114">
        <f>IF(N206="zákl. přenesená",J206,0)</f>
        <v>0</v>
      </c>
      <c r="BH206" s="114">
        <f>IF(N206="sníž. přenesená",J206,0)</f>
        <v>0</v>
      </c>
      <c r="BI206" s="114">
        <f>IF(N206="nulová",J206,0)</f>
        <v>0</v>
      </c>
      <c r="BJ206" s="2" t="s">
        <v>88</v>
      </c>
      <c r="BK206" s="114">
        <f>ROUND(I206*H206,2)</f>
        <v>0</v>
      </c>
      <c r="BL206" s="2" t="s">
        <v>105</v>
      </c>
      <c r="BM206" s="113" t="s">
        <v>191</v>
      </c>
    </row>
    <row r="207" spans="2:65" s="9" customFormat="1" hidden="1" x14ac:dyDescent="0.35">
      <c r="B207" s="39"/>
      <c r="C207" s="115"/>
      <c r="D207" s="116" t="s">
        <v>96</v>
      </c>
      <c r="E207" s="41"/>
      <c r="F207" s="117" t="s">
        <v>192</v>
      </c>
      <c r="G207" s="41"/>
      <c r="H207" s="41"/>
      <c r="I207" s="41"/>
      <c r="J207" s="41"/>
      <c r="K207" s="41"/>
      <c r="L207" s="10"/>
      <c r="M207" s="118"/>
      <c r="N207" s="119"/>
      <c r="O207" s="119"/>
      <c r="P207" s="119"/>
      <c r="Q207" s="119"/>
      <c r="R207" s="119"/>
      <c r="S207" s="119"/>
      <c r="T207" s="120"/>
      <c r="AT207" s="2" t="s">
        <v>96</v>
      </c>
      <c r="AU207" s="2" t="s">
        <v>1</v>
      </c>
    </row>
    <row r="208" spans="2:65" s="9" customFormat="1" ht="38.4" hidden="1" x14ac:dyDescent="0.35">
      <c r="B208" s="39"/>
      <c r="C208" s="115"/>
      <c r="D208" s="116" t="s">
        <v>97</v>
      </c>
      <c r="E208" s="41"/>
      <c r="F208" s="176" t="s">
        <v>179</v>
      </c>
      <c r="G208" s="41"/>
      <c r="H208" s="41"/>
      <c r="I208" s="41"/>
      <c r="J208" s="41"/>
      <c r="K208" s="41"/>
      <c r="L208" s="10"/>
      <c r="M208" s="118"/>
      <c r="N208" s="119"/>
      <c r="O208" s="119"/>
      <c r="P208" s="119"/>
      <c r="Q208" s="119"/>
      <c r="R208" s="119"/>
      <c r="S208" s="119"/>
      <c r="T208" s="120"/>
      <c r="AT208" s="2" t="s">
        <v>97</v>
      </c>
      <c r="AU208" s="2" t="s">
        <v>1</v>
      </c>
    </row>
    <row r="209" spans="2:65" s="131" customFormat="1" ht="10.199999999999999" hidden="1" x14ac:dyDescent="0.35">
      <c r="B209" s="121"/>
      <c r="C209" s="122"/>
      <c r="D209" s="116" t="s">
        <v>98</v>
      </c>
      <c r="E209" s="123" t="s">
        <v>14</v>
      </c>
      <c r="F209" s="124" t="s">
        <v>169</v>
      </c>
      <c r="G209" s="125"/>
      <c r="H209" s="126"/>
      <c r="I209" s="125"/>
      <c r="J209" s="125"/>
      <c r="K209" s="125"/>
      <c r="L209" s="127"/>
      <c r="M209" s="128"/>
      <c r="N209" s="129"/>
      <c r="O209" s="129"/>
      <c r="P209" s="129"/>
      <c r="Q209" s="129"/>
      <c r="R209" s="129"/>
      <c r="S209" s="129"/>
      <c r="T209" s="130"/>
      <c r="AT209" s="132" t="s">
        <v>98</v>
      </c>
      <c r="AU209" s="132" t="s">
        <v>1</v>
      </c>
      <c r="AV209" s="131" t="s">
        <v>1</v>
      </c>
      <c r="AW209" s="131" t="s">
        <v>100</v>
      </c>
      <c r="AX209" s="131" t="s">
        <v>88</v>
      </c>
      <c r="AY209" s="132" t="s">
        <v>85</v>
      </c>
    </row>
    <row r="210" spans="2:65" s="9" customFormat="1" ht="16.5" hidden="1" customHeight="1" x14ac:dyDescent="0.35">
      <c r="B210" s="39"/>
      <c r="C210" s="102" t="s">
        <v>193</v>
      </c>
      <c r="D210" s="103" t="s">
        <v>89</v>
      </c>
      <c r="E210" s="174" t="s">
        <v>194</v>
      </c>
      <c r="F210" s="145" t="s">
        <v>195</v>
      </c>
      <c r="G210" s="146" t="s">
        <v>110</v>
      </c>
      <c r="H210" s="147"/>
      <c r="I210" s="108"/>
      <c r="J210" s="108">
        <f>ROUND(I210*H210,2)</f>
        <v>0</v>
      </c>
      <c r="K210" s="145" t="s">
        <v>93</v>
      </c>
      <c r="L210" s="10"/>
      <c r="M210" s="109" t="s">
        <v>14</v>
      </c>
      <c r="N210" s="110" t="s">
        <v>34</v>
      </c>
      <c r="O210" s="111">
        <v>1.7000000000000001E-2</v>
      </c>
      <c r="P210" s="111">
        <f>O210*H210</f>
        <v>0</v>
      </c>
      <c r="Q210" s="111">
        <v>4.2999999999999999E-4</v>
      </c>
      <c r="R210" s="111">
        <f>Q210*H210</f>
        <v>0</v>
      </c>
      <c r="S210" s="111">
        <v>0</v>
      </c>
      <c r="T210" s="112">
        <f>S210*H210</f>
        <v>0</v>
      </c>
      <c r="AR210" s="113" t="s">
        <v>105</v>
      </c>
      <c r="AT210" s="113" t="s">
        <v>89</v>
      </c>
      <c r="AU210" s="113" t="s">
        <v>1</v>
      </c>
      <c r="AY210" s="2" t="s">
        <v>85</v>
      </c>
      <c r="BE210" s="114">
        <f>IF(N210="základní",J210,0)</f>
        <v>0</v>
      </c>
      <c r="BF210" s="114">
        <f>IF(N210="snížená",J210,0)</f>
        <v>0</v>
      </c>
      <c r="BG210" s="114">
        <f>IF(N210="zákl. přenesená",J210,0)</f>
        <v>0</v>
      </c>
      <c r="BH210" s="114">
        <f>IF(N210="sníž. přenesená",J210,0)</f>
        <v>0</v>
      </c>
      <c r="BI210" s="114">
        <f>IF(N210="nulová",J210,0)</f>
        <v>0</v>
      </c>
      <c r="BJ210" s="2" t="s">
        <v>88</v>
      </c>
      <c r="BK210" s="114">
        <f>ROUND(I210*H210,2)</f>
        <v>0</v>
      </c>
      <c r="BL210" s="2" t="s">
        <v>105</v>
      </c>
      <c r="BM210" s="113" t="s">
        <v>196</v>
      </c>
    </row>
    <row r="211" spans="2:65" s="9" customFormat="1" hidden="1" x14ac:dyDescent="0.35">
      <c r="B211" s="39"/>
      <c r="C211" s="115"/>
      <c r="D211" s="116" t="s">
        <v>96</v>
      </c>
      <c r="E211" s="41"/>
      <c r="F211" s="117" t="s">
        <v>197</v>
      </c>
      <c r="G211" s="41"/>
      <c r="H211" s="41"/>
      <c r="I211" s="41"/>
      <c r="J211" s="41"/>
      <c r="K211" s="41"/>
      <c r="L211" s="10"/>
      <c r="M211" s="118"/>
      <c r="N211" s="119"/>
      <c r="O211" s="119"/>
      <c r="P211" s="119"/>
      <c r="Q211" s="119"/>
      <c r="R211" s="119"/>
      <c r="S211" s="119"/>
      <c r="T211" s="120"/>
      <c r="AT211" s="2" t="s">
        <v>96</v>
      </c>
      <c r="AU211" s="2" t="s">
        <v>1</v>
      </c>
    </row>
    <row r="212" spans="2:65" s="9" customFormat="1" ht="38.4" hidden="1" x14ac:dyDescent="0.35">
      <c r="B212" s="39"/>
      <c r="C212" s="115"/>
      <c r="D212" s="116" t="s">
        <v>97</v>
      </c>
      <c r="E212" s="41"/>
      <c r="F212" s="176" t="s">
        <v>179</v>
      </c>
      <c r="G212" s="41"/>
      <c r="H212" s="41"/>
      <c r="I212" s="41"/>
      <c r="J212" s="41"/>
      <c r="K212" s="41"/>
      <c r="L212" s="10"/>
      <c r="M212" s="118"/>
      <c r="N212" s="119"/>
      <c r="O212" s="119"/>
      <c r="P212" s="119"/>
      <c r="Q212" s="119"/>
      <c r="R212" s="119"/>
      <c r="S212" s="119"/>
      <c r="T212" s="120"/>
      <c r="AT212" s="2" t="s">
        <v>97</v>
      </c>
      <c r="AU212" s="2" t="s">
        <v>1</v>
      </c>
    </row>
    <row r="213" spans="2:65" s="131" customFormat="1" ht="10.199999999999999" hidden="1" x14ac:dyDescent="0.35">
      <c r="B213" s="121"/>
      <c r="C213" s="122"/>
      <c r="D213" s="116" t="s">
        <v>98</v>
      </c>
      <c r="E213" s="123" t="s">
        <v>14</v>
      </c>
      <c r="F213" s="124" t="s">
        <v>116</v>
      </c>
      <c r="G213" s="125"/>
      <c r="H213" s="126"/>
      <c r="I213" s="125"/>
      <c r="J213" s="125"/>
      <c r="K213" s="125"/>
      <c r="L213" s="127"/>
      <c r="M213" s="128"/>
      <c r="N213" s="129"/>
      <c r="O213" s="129"/>
      <c r="P213" s="129"/>
      <c r="Q213" s="129"/>
      <c r="R213" s="129"/>
      <c r="S213" s="129"/>
      <c r="T213" s="130"/>
      <c r="AT213" s="132" t="s">
        <v>98</v>
      </c>
      <c r="AU213" s="132" t="s">
        <v>1</v>
      </c>
      <c r="AV213" s="131" t="s">
        <v>1</v>
      </c>
      <c r="AW213" s="131" t="s">
        <v>100</v>
      </c>
      <c r="AX213" s="131" t="s">
        <v>88</v>
      </c>
      <c r="AY213" s="132" t="s">
        <v>85</v>
      </c>
    </row>
    <row r="214" spans="2:65" s="9" customFormat="1" ht="16.5" hidden="1" customHeight="1" x14ac:dyDescent="0.35">
      <c r="B214" s="39"/>
      <c r="C214" s="102" t="s">
        <v>198</v>
      </c>
      <c r="D214" s="103" t="s">
        <v>89</v>
      </c>
      <c r="E214" s="174" t="s">
        <v>199</v>
      </c>
      <c r="F214" s="145" t="s">
        <v>200</v>
      </c>
      <c r="G214" s="146" t="s">
        <v>201</v>
      </c>
      <c r="H214" s="147"/>
      <c r="I214" s="108"/>
      <c r="J214" s="108">
        <f>ROUND(I214*H214,2)</f>
        <v>0</v>
      </c>
      <c r="K214" s="145" t="s">
        <v>93</v>
      </c>
      <c r="L214" s="10"/>
      <c r="M214" s="109" t="s">
        <v>14</v>
      </c>
      <c r="N214" s="110" t="s">
        <v>34</v>
      </c>
      <c r="O214" s="111">
        <v>0.16</v>
      </c>
      <c r="P214" s="111">
        <f>O214*H214</f>
        <v>0</v>
      </c>
      <c r="Q214" s="111">
        <v>2.1004850000000001E-4</v>
      </c>
      <c r="R214" s="111">
        <f>Q214*H214</f>
        <v>0</v>
      </c>
      <c r="S214" s="111">
        <v>0</v>
      </c>
      <c r="T214" s="112">
        <f>S214*H214</f>
        <v>0</v>
      </c>
      <c r="AR214" s="113" t="s">
        <v>105</v>
      </c>
      <c r="AT214" s="113" t="s">
        <v>89</v>
      </c>
      <c r="AU214" s="113" t="s">
        <v>1</v>
      </c>
      <c r="AY214" s="2" t="s">
        <v>85</v>
      </c>
      <c r="BE214" s="114">
        <f>IF(N214="základní",J214,0)</f>
        <v>0</v>
      </c>
      <c r="BF214" s="114">
        <f>IF(N214="snížená",J214,0)</f>
        <v>0</v>
      </c>
      <c r="BG214" s="114">
        <f>IF(N214="zákl. přenesená",J214,0)</f>
        <v>0</v>
      </c>
      <c r="BH214" s="114">
        <f>IF(N214="sníž. přenesená",J214,0)</f>
        <v>0</v>
      </c>
      <c r="BI214" s="114">
        <f>IF(N214="nulová",J214,0)</f>
        <v>0</v>
      </c>
      <c r="BJ214" s="2" t="s">
        <v>88</v>
      </c>
      <c r="BK214" s="114">
        <f>ROUND(I214*H214,2)</f>
        <v>0</v>
      </c>
      <c r="BL214" s="2" t="s">
        <v>105</v>
      </c>
      <c r="BM214" s="113" t="s">
        <v>202</v>
      </c>
    </row>
    <row r="215" spans="2:65" s="9" customFormat="1" ht="19.2" hidden="1" x14ac:dyDescent="0.35">
      <c r="B215" s="39"/>
      <c r="C215" s="115"/>
      <c r="D215" s="116" t="s">
        <v>96</v>
      </c>
      <c r="E215" s="41"/>
      <c r="F215" s="117" t="s">
        <v>203</v>
      </c>
      <c r="G215" s="41"/>
      <c r="H215" s="41"/>
      <c r="I215" s="41"/>
      <c r="J215" s="41"/>
      <c r="K215" s="41"/>
      <c r="L215" s="10"/>
      <c r="M215" s="118"/>
      <c r="N215" s="119"/>
      <c r="O215" s="119"/>
      <c r="P215" s="119"/>
      <c r="Q215" s="119"/>
      <c r="R215" s="119"/>
      <c r="S215" s="119"/>
      <c r="T215" s="120"/>
      <c r="AT215" s="2" t="s">
        <v>96</v>
      </c>
      <c r="AU215" s="2" t="s">
        <v>1</v>
      </c>
    </row>
    <row r="216" spans="2:65" s="131" customFormat="1" ht="10.199999999999999" hidden="1" x14ac:dyDescent="0.35">
      <c r="B216" s="121"/>
      <c r="C216" s="122"/>
      <c r="D216" s="116" t="s">
        <v>98</v>
      </c>
      <c r="E216" s="123" t="s">
        <v>14</v>
      </c>
      <c r="F216" s="124" t="s">
        <v>116</v>
      </c>
      <c r="G216" s="125"/>
      <c r="H216" s="126"/>
      <c r="I216" s="125"/>
      <c r="J216" s="125"/>
      <c r="K216" s="125"/>
      <c r="L216" s="127"/>
      <c r="M216" s="128"/>
      <c r="N216" s="129"/>
      <c r="O216" s="129"/>
      <c r="P216" s="129"/>
      <c r="Q216" s="129"/>
      <c r="R216" s="129"/>
      <c r="S216" s="129"/>
      <c r="T216" s="130"/>
      <c r="AT216" s="132" t="s">
        <v>98</v>
      </c>
      <c r="AU216" s="132" t="s">
        <v>1</v>
      </c>
      <c r="AV216" s="131" t="s">
        <v>1</v>
      </c>
      <c r="AW216" s="131" t="s">
        <v>100</v>
      </c>
      <c r="AX216" s="131" t="s">
        <v>88</v>
      </c>
      <c r="AY216" s="132" t="s">
        <v>85</v>
      </c>
    </row>
    <row r="217" spans="2:65" s="9" customFormat="1" ht="16.5" hidden="1" customHeight="1" x14ac:dyDescent="0.35">
      <c r="B217" s="39"/>
      <c r="C217" s="102" t="s">
        <v>204</v>
      </c>
      <c r="D217" s="103" t="s">
        <v>89</v>
      </c>
      <c r="E217" s="174" t="s">
        <v>205</v>
      </c>
      <c r="F217" s="145" t="s">
        <v>206</v>
      </c>
      <c r="G217" s="146" t="s">
        <v>201</v>
      </c>
      <c r="H217" s="147"/>
      <c r="I217" s="108"/>
      <c r="J217" s="108">
        <f>ROUND(I217*H217,2)</f>
        <v>0</v>
      </c>
      <c r="K217" s="145" t="s">
        <v>93</v>
      </c>
      <c r="L217" s="10"/>
      <c r="M217" s="109" t="s">
        <v>14</v>
      </c>
      <c r="N217" s="110" t="s">
        <v>34</v>
      </c>
      <c r="O217" s="111">
        <v>0.22</v>
      </c>
      <c r="P217" s="111">
        <f>O217*H217</f>
        <v>0</v>
      </c>
      <c r="Q217" s="111">
        <v>5.0004849999999996E-4</v>
      </c>
      <c r="R217" s="111">
        <f>Q217*H217</f>
        <v>0</v>
      </c>
      <c r="S217" s="111">
        <v>0</v>
      </c>
      <c r="T217" s="112">
        <f>S217*H217</f>
        <v>0</v>
      </c>
      <c r="AR217" s="113" t="s">
        <v>105</v>
      </c>
      <c r="AT217" s="113" t="s">
        <v>89</v>
      </c>
      <c r="AU217" s="113" t="s">
        <v>1</v>
      </c>
      <c r="AY217" s="2" t="s">
        <v>85</v>
      </c>
      <c r="BE217" s="114">
        <f>IF(N217="základní",J217,0)</f>
        <v>0</v>
      </c>
      <c r="BF217" s="114">
        <f>IF(N217="snížená",J217,0)</f>
        <v>0</v>
      </c>
      <c r="BG217" s="114">
        <f>IF(N217="zákl. přenesená",J217,0)</f>
        <v>0</v>
      </c>
      <c r="BH217" s="114">
        <f>IF(N217="sníž. přenesená",J217,0)</f>
        <v>0</v>
      </c>
      <c r="BI217" s="114">
        <f>IF(N217="nulová",J217,0)</f>
        <v>0</v>
      </c>
      <c r="BJ217" s="2" t="s">
        <v>88</v>
      </c>
      <c r="BK217" s="114">
        <f>ROUND(I217*H217,2)</f>
        <v>0</v>
      </c>
      <c r="BL217" s="2" t="s">
        <v>105</v>
      </c>
      <c r="BM217" s="113" t="s">
        <v>207</v>
      </c>
    </row>
    <row r="218" spans="2:65" s="9" customFormat="1" ht="19.2" hidden="1" x14ac:dyDescent="0.35">
      <c r="B218" s="39"/>
      <c r="C218" s="115"/>
      <c r="D218" s="116" t="s">
        <v>96</v>
      </c>
      <c r="E218" s="41"/>
      <c r="F218" s="117" t="s">
        <v>208</v>
      </c>
      <c r="G218" s="41"/>
      <c r="H218" s="41"/>
      <c r="I218" s="41"/>
      <c r="J218" s="41"/>
      <c r="K218" s="41"/>
      <c r="L218" s="10"/>
      <c r="M218" s="118"/>
      <c r="N218" s="119"/>
      <c r="O218" s="119"/>
      <c r="P218" s="119"/>
      <c r="Q218" s="119"/>
      <c r="R218" s="119"/>
      <c r="S218" s="119"/>
      <c r="T218" s="120"/>
      <c r="AT218" s="2" t="s">
        <v>96</v>
      </c>
      <c r="AU218" s="2" t="s">
        <v>1</v>
      </c>
    </row>
    <row r="219" spans="2:65" s="131" customFormat="1" ht="10.199999999999999" hidden="1" x14ac:dyDescent="0.35">
      <c r="B219" s="121"/>
      <c r="C219" s="122"/>
      <c r="D219" s="116" t="s">
        <v>98</v>
      </c>
      <c r="E219" s="123" t="s">
        <v>14</v>
      </c>
      <c r="F219" s="124" t="s">
        <v>125</v>
      </c>
      <c r="G219" s="125"/>
      <c r="H219" s="126"/>
      <c r="I219" s="125"/>
      <c r="J219" s="125"/>
      <c r="K219" s="125"/>
      <c r="L219" s="127"/>
      <c r="M219" s="128"/>
      <c r="N219" s="129"/>
      <c r="O219" s="129"/>
      <c r="P219" s="129"/>
      <c r="Q219" s="129"/>
      <c r="R219" s="129"/>
      <c r="S219" s="129"/>
      <c r="T219" s="130"/>
      <c r="AT219" s="132" t="s">
        <v>98</v>
      </c>
      <c r="AU219" s="132" t="s">
        <v>1</v>
      </c>
      <c r="AV219" s="131" t="s">
        <v>1</v>
      </c>
      <c r="AW219" s="131" t="s">
        <v>100</v>
      </c>
      <c r="AX219" s="131" t="s">
        <v>88</v>
      </c>
      <c r="AY219" s="132" t="s">
        <v>85</v>
      </c>
    </row>
    <row r="220" spans="2:65" s="9" customFormat="1" ht="16.5" hidden="1" customHeight="1" x14ac:dyDescent="0.35">
      <c r="B220" s="39"/>
      <c r="C220" s="102" t="s">
        <v>209</v>
      </c>
      <c r="D220" s="103" t="s">
        <v>89</v>
      </c>
      <c r="E220" s="174" t="s">
        <v>210</v>
      </c>
      <c r="F220" s="145" t="s">
        <v>211</v>
      </c>
      <c r="G220" s="146" t="s">
        <v>201</v>
      </c>
      <c r="H220" s="147"/>
      <c r="I220" s="108"/>
      <c r="J220" s="108">
        <f>ROUND(I220*H220,2)</f>
        <v>0</v>
      </c>
      <c r="K220" s="145" t="s">
        <v>93</v>
      </c>
      <c r="L220" s="10"/>
      <c r="M220" s="109" t="s">
        <v>14</v>
      </c>
      <c r="N220" s="110" t="s">
        <v>34</v>
      </c>
      <c r="O220" s="111">
        <v>0.26</v>
      </c>
      <c r="P220" s="111">
        <f>O220*H220</f>
        <v>0</v>
      </c>
      <c r="Q220" s="111">
        <v>6.9999999999999999E-4</v>
      </c>
      <c r="R220" s="111">
        <f>Q220*H220</f>
        <v>0</v>
      </c>
      <c r="S220" s="111">
        <v>0</v>
      </c>
      <c r="T220" s="112">
        <f>S220*H220</f>
        <v>0</v>
      </c>
      <c r="AR220" s="113" t="s">
        <v>105</v>
      </c>
      <c r="AT220" s="113" t="s">
        <v>89</v>
      </c>
      <c r="AU220" s="113" t="s">
        <v>1</v>
      </c>
      <c r="AY220" s="2" t="s">
        <v>85</v>
      </c>
      <c r="BE220" s="114">
        <f>IF(N220="základní",J220,0)</f>
        <v>0</v>
      </c>
      <c r="BF220" s="114">
        <f>IF(N220="snížená",J220,0)</f>
        <v>0</v>
      </c>
      <c r="BG220" s="114">
        <f>IF(N220="zákl. přenesená",J220,0)</f>
        <v>0</v>
      </c>
      <c r="BH220" s="114">
        <f>IF(N220="sníž. přenesená",J220,0)</f>
        <v>0</v>
      </c>
      <c r="BI220" s="114">
        <f>IF(N220="nulová",J220,0)</f>
        <v>0</v>
      </c>
      <c r="BJ220" s="2" t="s">
        <v>88</v>
      </c>
      <c r="BK220" s="114">
        <f>ROUND(I220*H220,2)</f>
        <v>0</v>
      </c>
      <c r="BL220" s="2" t="s">
        <v>105</v>
      </c>
      <c r="BM220" s="113" t="s">
        <v>212</v>
      </c>
    </row>
    <row r="221" spans="2:65" s="9" customFormat="1" ht="19.2" hidden="1" x14ac:dyDescent="0.35">
      <c r="B221" s="39"/>
      <c r="C221" s="115"/>
      <c r="D221" s="116" t="s">
        <v>96</v>
      </c>
      <c r="E221" s="41"/>
      <c r="F221" s="117" t="s">
        <v>213</v>
      </c>
      <c r="G221" s="41"/>
      <c r="H221" s="41"/>
      <c r="I221" s="41"/>
      <c r="J221" s="41"/>
      <c r="K221" s="41"/>
      <c r="L221" s="10"/>
      <c r="M221" s="118"/>
      <c r="N221" s="119"/>
      <c r="O221" s="119"/>
      <c r="P221" s="119"/>
      <c r="Q221" s="119"/>
      <c r="R221" s="119"/>
      <c r="S221" s="119"/>
      <c r="T221" s="120"/>
      <c r="AT221" s="2" t="s">
        <v>96</v>
      </c>
      <c r="AU221" s="2" t="s">
        <v>1</v>
      </c>
    </row>
    <row r="222" spans="2:65" s="131" customFormat="1" ht="10.199999999999999" hidden="1" x14ac:dyDescent="0.35">
      <c r="B222" s="121"/>
      <c r="C222" s="122"/>
      <c r="D222" s="116" t="s">
        <v>98</v>
      </c>
      <c r="E222" s="123" t="s">
        <v>14</v>
      </c>
      <c r="F222" s="124" t="s">
        <v>88</v>
      </c>
      <c r="G222" s="125"/>
      <c r="H222" s="126"/>
      <c r="I222" s="125"/>
      <c r="J222" s="125"/>
      <c r="K222" s="125"/>
      <c r="L222" s="127"/>
      <c r="M222" s="128"/>
      <c r="N222" s="129"/>
      <c r="O222" s="129"/>
      <c r="P222" s="129"/>
      <c r="Q222" s="129"/>
      <c r="R222" s="129"/>
      <c r="S222" s="129"/>
      <c r="T222" s="130"/>
      <c r="AT222" s="132" t="s">
        <v>98</v>
      </c>
      <c r="AU222" s="132" t="s">
        <v>1</v>
      </c>
      <c r="AV222" s="131" t="s">
        <v>1</v>
      </c>
      <c r="AW222" s="131" t="s">
        <v>100</v>
      </c>
      <c r="AX222" s="131" t="s">
        <v>88</v>
      </c>
      <c r="AY222" s="132" t="s">
        <v>85</v>
      </c>
    </row>
    <row r="223" spans="2:65" s="9" customFormat="1" ht="16.5" hidden="1" customHeight="1" x14ac:dyDescent="0.35">
      <c r="B223" s="39"/>
      <c r="C223" s="102" t="s">
        <v>214</v>
      </c>
      <c r="D223" s="103" t="s">
        <v>89</v>
      </c>
      <c r="E223" s="174" t="s">
        <v>215</v>
      </c>
      <c r="F223" s="145" t="s">
        <v>216</v>
      </c>
      <c r="G223" s="146" t="s">
        <v>201</v>
      </c>
      <c r="H223" s="147"/>
      <c r="I223" s="108"/>
      <c r="J223" s="108">
        <f>ROUND(I223*H223,2)</f>
        <v>0</v>
      </c>
      <c r="K223" s="145" t="s">
        <v>93</v>
      </c>
      <c r="L223" s="10"/>
      <c r="M223" s="109" t="s">
        <v>14</v>
      </c>
      <c r="N223" s="110" t="s">
        <v>34</v>
      </c>
      <c r="O223" s="111">
        <v>0.34</v>
      </c>
      <c r="P223" s="111">
        <f>O223*H223</f>
        <v>0</v>
      </c>
      <c r="Q223" s="111">
        <v>1.07E-3</v>
      </c>
      <c r="R223" s="111">
        <f>Q223*H223</f>
        <v>0</v>
      </c>
      <c r="S223" s="111">
        <v>0</v>
      </c>
      <c r="T223" s="112">
        <f>S223*H223</f>
        <v>0</v>
      </c>
      <c r="AR223" s="113" t="s">
        <v>105</v>
      </c>
      <c r="AT223" s="113" t="s">
        <v>89</v>
      </c>
      <c r="AU223" s="113" t="s">
        <v>1</v>
      </c>
      <c r="AY223" s="2" t="s">
        <v>85</v>
      </c>
      <c r="BE223" s="114">
        <f>IF(N223="základní",J223,0)</f>
        <v>0</v>
      </c>
      <c r="BF223" s="114">
        <f>IF(N223="snížená",J223,0)</f>
        <v>0</v>
      </c>
      <c r="BG223" s="114">
        <f>IF(N223="zákl. přenesená",J223,0)</f>
        <v>0</v>
      </c>
      <c r="BH223" s="114">
        <f>IF(N223="sníž. přenesená",J223,0)</f>
        <v>0</v>
      </c>
      <c r="BI223" s="114">
        <f>IF(N223="nulová",J223,0)</f>
        <v>0</v>
      </c>
      <c r="BJ223" s="2" t="s">
        <v>88</v>
      </c>
      <c r="BK223" s="114">
        <f>ROUND(I223*H223,2)</f>
        <v>0</v>
      </c>
      <c r="BL223" s="2" t="s">
        <v>105</v>
      </c>
      <c r="BM223" s="113" t="s">
        <v>217</v>
      </c>
    </row>
    <row r="224" spans="2:65" s="9" customFormat="1" ht="19.2" hidden="1" x14ac:dyDescent="0.35">
      <c r="B224" s="39"/>
      <c r="C224" s="115"/>
      <c r="D224" s="116" t="s">
        <v>96</v>
      </c>
      <c r="E224" s="41"/>
      <c r="F224" s="117" t="s">
        <v>218</v>
      </c>
      <c r="G224" s="41"/>
      <c r="H224" s="41"/>
      <c r="I224" s="41"/>
      <c r="J224" s="41"/>
      <c r="K224" s="41"/>
      <c r="L224" s="10"/>
      <c r="M224" s="118"/>
      <c r="N224" s="119"/>
      <c r="O224" s="119"/>
      <c r="P224" s="119"/>
      <c r="Q224" s="119"/>
      <c r="R224" s="119"/>
      <c r="S224" s="119"/>
      <c r="T224" s="120"/>
      <c r="AT224" s="2" t="s">
        <v>96</v>
      </c>
      <c r="AU224" s="2" t="s">
        <v>1</v>
      </c>
    </row>
    <row r="225" spans="2:65" s="131" customFormat="1" ht="10.199999999999999" hidden="1" x14ac:dyDescent="0.35">
      <c r="B225" s="121"/>
      <c r="C225" s="122"/>
      <c r="D225" s="116" t="s">
        <v>98</v>
      </c>
      <c r="E225" s="123" t="s">
        <v>14</v>
      </c>
      <c r="F225" s="124" t="s">
        <v>88</v>
      </c>
      <c r="G225" s="125"/>
      <c r="H225" s="126"/>
      <c r="I225" s="125"/>
      <c r="J225" s="125"/>
      <c r="K225" s="125"/>
      <c r="L225" s="127"/>
      <c r="M225" s="128"/>
      <c r="N225" s="129"/>
      <c r="O225" s="129"/>
      <c r="P225" s="129"/>
      <c r="Q225" s="129"/>
      <c r="R225" s="129"/>
      <c r="S225" s="129"/>
      <c r="T225" s="130"/>
      <c r="AT225" s="132" t="s">
        <v>98</v>
      </c>
      <c r="AU225" s="132" t="s">
        <v>1</v>
      </c>
      <c r="AV225" s="131" t="s">
        <v>1</v>
      </c>
      <c r="AW225" s="131" t="s">
        <v>100</v>
      </c>
      <c r="AX225" s="131" t="s">
        <v>88</v>
      </c>
      <c r="AY225" s="132" t="s">
        <v>85</v>
      </c>
    </row>
    <row r="226" spans="2:65" s="9" customFormat="1" ht="24" hidden="1" customHeight="1" x14ac:dyDescent="0.35">
      <c r="B226" s="39"/>
      <c r="C226" s="102" t="s">
        <v>219</v>
      </c>
      <c r="D226" s="103" t="s">
        <v>89</v>
      </c>
      <c r="E226" s="174" t="s">
        <v>220</v>
      </c>
      <c r="F226" s="145" t="s">
        <v>221</v>
      </c>
      <c r="G226" s="146" t="s">
        <v>201</v>
      </c>
      <c r="H226" s="147"/>
      <c r="I226" s="108"/>
      <c r="J226" s="108">
        <f>ROUND(I226*H226,2)</f>
        <v>0</v>
      </c>
      <c r="K226" s="145" t="s">
        <v>14</v>
      </c>
      <c r="L226" s="10"/>
      <c r="M226" s="109" t="s">
        <v>14</v>
      </c>
      <c r="N226" s="110" t="s">
        <v>34</v>
      </c>
      <c r="O226" s="111">
        <v>0</v>
      </c>
      <c r="P226" s="111">
        <f>O226*H226</f>
        <v>0</v>
      </c>
      <c r="Q226" s="111">
        <v>0</v>
      </c>
      <c r="R226" s="111">
        <f>Q226*H226</f>
        <v>0</v>
      </c>
      <c r="S226" s="111">
        <v>0</v>
      </c>
      <c r="T226" s="112">
        <f>S226*H226</f>
        <v>0</v>
      </c>
      <c r="AR226" s="113" t="s">
        <v>105</v>
      </c>
      <c r="AT226" s="113" t="s">
        <v>89</v>
      </c>
      <c r="AU226" s="113" t="s">
        <v>1</v>
      </c>
      <c r="AY226" s="2" t="s">
        <v>85</v>
      </c>
      <c r="BE226" s="114">
        <f>IF(N226="základní",J226,0)</f>
        <v>0</v>
      </c>
      <c r="BF226" s="114">
        <f>IF(N226="snížená",J226,0)</f>
        <v>0</v>
      </c>
      <c r="BG226" s="114">
        <f>IF(N226="zákl. přenesená",J226,0)</f>
        <v>0</v>
      </c>
      <c r="BH226" s="114">
        <f>IF(N226="sníž. přenesená",J226,0)</f>
        <v>0</v>
      </c>
      <c r="BI226" s="114">
        <f>IF(N226="nulová",J226,0)</f>
        <v>0</v>
      </c>
      <c r="BJ226" s="2" t="s">
        <v>88</v>
      </c>
      <c r="BK226" s="114">
        <f>ROUND(I226*H226,2)</f>
        <v>0</v>
      </c>
      <c r="BL226" s="2" t="s">
        <v>105</v>
      </c>
      <c r="BM226" s="113" t="s">
        <v>222</v>
      </c>
    </row>
    <row r="227" spans="2:65" s="9" customFormat="1" hidden="1" x14ac:dyDescent="0.35">
      <c r="B227" s="39"/>
      <c r="C227" s="115"/>
      <c r="D227" s="116" t="s">
        <v>96</v>
      </c>
      <c r="E227" s="41"/>
      <c r="F227" s="117" t="s">
        <v>221</v>
      </c>
      <c r="G227" s="41"/>
      <c r="H227" s="41"/>
      <c r="I227" s="41"/>
      <c r="J227" s="41"/>
      <c r="K227" s="41"/>
      <c r="L227" s="10"/>
      <c r="M227" s="118"/>
      <c r="N227" s="119"/>
      <c r="O227" s="119"/>
      <c r="P227" s="119"/>
      <c r="Q227" s="119"/>
      <c r="R227" s="119"/>
      <c r="S227" s="119"/>
      <c r="T227" s="120"/>
      <c r="AT227" s="2" t="s">
        <v>96</v>
      </c>
      <c r="AU227" s="2" t="s">
        <v>1</v>
      </c>
    </row>
    <row r="228" spans="2:65" s="131" customFormat="1" ht="10.199999999999999" hidden="1" x14ac:dyDescent="0.35">
      <c r="B228" s="121"/>
      <c r="C228" s="122"/>
      <c r="D228" s="116" t="s">
        <v>98</v>
      </c>
      <c r="E228" s="123" t="s">
        <v>14</v>
      </c>
      <c r="F228" s="124" t="s">
        <v>116</v>
      </c>
      <c r="G228" s="125"/>
      <c r="H228" s="126"/>
      <c r="I228" s="125"/>
      <c r="J228" s="125"/>
      <c r="K228" s="125"/>
      <c r="L228" s="127"/>
      <c r="M228" s="128"/>
      <c r="N228" s="129"/>
      <c r="O228" s="129"/>
      <c r="P228" s="129"/>
      <c r="Q228" s="129"/>
      <c r="R228" s="129"/>
      <c r="S228" s="129"/>
      <c r="T228" s="130"/>
      <c r="AT228" s="132" t="s">
        <v>98</v>
      </c>
      <c r="AU228" s="132" t="s">
        <v>1</v>
      </c>
      <c r="AV228" s="131" t="s">
        <v>1</v>
      </c>
      <c r="AW228" s="131" t="s">
        <v>100</v>
      </c>
      <c r="AX228" s="131" t="s">
        <v>88</v>
      </c>
      <c r="AY228" s="132" t="s">
        <v>85</v>
      </c>
    </row>
    <row r="229" spans="2:65" s="9" customFormat="1" ht="16.5" hidden="1" customHeight="1" x14ac:dyDescent="0.35">
      <c r="B229" s="39"/>
      <c r="C229" s="102" t="s">
        <v>223</v>
      </c>
      <c r="D229" s="103" t="s">
        <v>89</v>
      </c>
      <c r="E229" s="174" t="s">
        <v>224</v>
      </c>
      <c r="F229" s="145" t="s">
        <v>225</v>
      </c>
      <c r="G229" s="146" t="s">
        <v>226</v>
      </c>
      <c r="H229" s="147"/>
      <c r="I229" s="108"/>
      <c r="J229" s="108">
        <f>ROUND(I229*H229,2)</f>
        <v>0</v>
      </c>
      <c r="K229" s="145" t="s">
        <v>14</v>
      </c>
      <c r="L229" s="10"/>
      <c r="M229" s="109" t="s">
        <v>14</v>
      </c>
      <c r="N229" s="110" t="s">
        <v>34</v>
      </c>
      <c r="O229" s="111">
        <v>0</v>
      </c>
      <c r="P229" s="111">
        <f>O229*H229</f>
        <v>0</v>
      </c>
      <c r="Q229" s="111">
        <v>0</v>
      </c>
      <c r="R229" s="111">
        <f>Q229*H229</f>
        <v>0</v>
      </c>
      <c r="S229" s="111">
        <v>0</v>
      </c>
      <c r="T229" s="112">
        <f>S229*H229</f>
        <v>0</v>
      </c>
      <c r="AR229" s="113" t="s">
        <v>105</v>
      </c>
      <c r="AT229" s="113" t="s">
        <v>89</v>
      </c>
      <c r="AU229" s="113" t="s">
        <v>1</v>
      </c>
      <c r="AY229" s="2" t="s">
        <v>85</v>
      </c>
      <c r="BE229" s="114">
        <f>IF(N229="základní",J229,0)</f>
        <v>0</v>
      </c>
      <c r="BF229" s="114">
        <f>IF(N229="snížená",J229,0)</f>
        <v>0</v>
      </c>
      <c r="BG229" s="114">
        <f>IF(N229="zákl. přenesená",J229,0)</f>
        <v>0</v>
      </c>
      <c r="BH229" s="114">
        <f>IF(N229="sníž. přenesená",J229,0)</f>
        <v>0</v>
      </c>
      <c r="BI229" s="114">
        <f>IF(N229="nulová",J229,0)</f>
        <v>0</v>
      </c>
      <c r="BJ229" s="2" t="s">
        <v>88</v>
      </c>
      <c r="BK229" s="114">
        <f>ROUND(I229*H229,2)</f>
        <v>0</v>
      </c>
      <c r="BL229" s="2" t="s">
        <v>105</v>
      </c>
      <c r="BM229" s="113" t="s">
        <v>227</v>
      </c>
    </row>
    <row r="230" spans="2:65" s="9" customFormat="1" ht="28.8" hidden="1" x14ac:dyDescent="0.35">
      <c r="B230" s="39"/>
      <c r="C230" s="115"/>
      <c r="D230" s="116" t="s">
        <v>96</v>
      </c>
      <c r="E230" s="41"/>
      <c r="F230" s="117" t="s">
        <v>228</v>
      </c>
      <c r="G230" s="41"/>
      <c r="H230" s="41"/>
      <c r="I230" s="41"/>
      <c r="J230" s="41"/>
      <c r="K230" s="41"/>
      <c r="L230" s="10"/>
      <c r="M230" s="118"/>
      <c r="N230" s="119"/>
      <c r="O230" s="119"/>
      <c r="P230" s="119"/>
      <c r="Q230" s="119"/>
      <c r="R230" s="119"/>
      <c r="S230" s="119"/>
      <c r="T230" s="120"/>
      <c r="AT230" s="2" t="s">
        <v>96</v>
      </c>
      <c r="AU230" s="2" t="s">
        <v>1</v>
      </c>
    </row>
    <row r="231" spans="2:65" s="131" customFormat="1" ht="10.199999999999999" hidden="1" x14ac:dyDescent="0.35">
      <c r="B231" s="121"/>
      <c r="C231" s="122"/>
      <c r="D231" s="116" t="s">
        <v>98</v>
      </c>
      <c r="E231" s="123" t="s">
        <v>14</v>
      </c>
      <c r="F231" s="124" t="s">
        <v>88</v>
      </c>
      <c r="G231" s="125"/>
      <c r="H231" s="126"/>
      <c r="I231" s="125"/>
      <c r="J231" s="125"/>
      <c r="K231" s="125"/>
      <c r="L231" s="127"/>
      <c r="M231" s="128"/>
      <c r="N231" s="129"/>
      <c r="O231" s="129"/>
      <c r="P231" s="129"/>
      <c r="Q231" s="129"/>
      <c r="R231" s="129"/>
      <c r="S231" s="129"/>
      <c r="T231" s="130"/>
      <c r="AT231" s="132" t="s">
        <v>98</v>
      </c>
      <c r="AU231" s="132" t="s">
        <v>1</v>
      </c>
      <c r="AV231" s="131" t="s">
        <v>1</v>
      </c>
      <c r="AW231" s="131" t="s">
        <v>100</v>
      </c>
      <c r="AX231" s="131" t="s">
        <v>88</v>
      </c>
      <c r="AY231" s="132" t="s">
        <v>85</v>
      </c>
    </row>
    <row r="232" spans="2:65" s="9" customFormat="1" ht="24" hidden="1" customHeight="1" x14ac:dyDescent="0.35">
      <c r="B232" s="39"/>
      <c r="C232" s="102" t="s">
        <v>229</v>
      </c>
      <c r="D232" s="103" t="s">
        <v>89</v>
      </c>
      <c r="E232" s="174" t="s">
        <v>230</v>
      </c>
      <c r="F232" s="145" t="s">
        <v>231</v>
      </c>
      <c r="G232" s="146" t="s">
        <v>110</v>
      </c>
      <c r="H232" s="147"/>
      <c r="I232" s="108"/>
      <c r="J232" s="108">
        <f>ROUND(I232*H232,2)</f>
        <v>0</v>
      </c>
      <c r="K232" s="145" t="s">
        <v>14</v>
      </c>
      <c r="L232" s="10"/>
      <c r="M232" s="109" t="s">
        <v>14</v>
      </c>
      <c r="N232" s="110" t="s">
        <v>34</v>
      </c>
      <c r="O232" s="111">
        <v>0</v>
      </c>
      <c r="P232" s="111">
        <f>O232*H232</f>
        <v>0</v>
      </c>
      <c r="Q232" s="111">
        <v>0</v>
      </c>
      <c r="R232" s="111">
        <f>Q232*H232</f>
        <v>0</v>
      </c>
      <c r="S232" s="111">
        <v>0</v>
      </c>
      <c r="T232" s="112">
        <f>S232*H232</f>
        <v>0</v>
      </c>
      <c r="AR232" s="113" t="s">
        <v>105</v>
      </c>
      <c r="AT232" s="113" t="s">
        <v>89</v>
      </c>
      <c r="AU232" s="113" t="s">
        <v>1</v>
      </c>
      <c r="AY232" s="2" t="s">
        <v>85</v>
      </c>
      <c r="BE232" s="114">
        <f>IF(N232="základní",J232,0)</f>
        <v>0</v>
      </c>
      <c r="BF232" s="114">
        <f>IF(N232="snížená",J232,0)</f>
        <v>0</v>
      </c>
      <c r="BG232" s="114">
        <f>IF(N232="zákl. přenesená",J232,0)</f>
        <v>0</v>
      </c>
      <c r="BH232" s="114">
        <f>IF(N232="sníž. přenesená",J232,0)</f>
        <v>0</v>
      </c>
      <c r="BI232" s="114">
        <f>IF(N232="nulová",J232,0)</f>
        <v>0</v>
      </c>
      <c r="BJ232" s="2" t="s">
        <v>88</v>
      </c>
      <c r="BK232" s="114">
        <f>ROUND(I232*H232,2)</f>
        <v>0</v>
      </c>
      <c r="BL232" s="2" t="s">
        <v>105</v>
      </c>
      <c r="BM232" s="113" t="s">
        <v>232</v>
      </c>
    </row>
    <row r="233" spans="2:65" s="9" customFormat="1" hidden="1" x14ac:dyDescent="0.35">
      <c r="B233" s="39"/>
      <c r="C233" s="115"/>
      <c r="D233" s="116" t="s">
        <v>96</v>
      </c>
      <c r="E233" s="41"/>
      <c r="F233" s="117" t="s">
        <v>231</v>
      </c>
      <c r="G233" s="41"/>
      <c r="H233" s="41"/>
      <c r="I233" s="41"/>
      <c r="J233" s="41"/>
      <c r="K233" s="41"/>
      <c r="L233" s="10"/>
      <c r="M233" s="118"/>
      <c r="N233" s="119"/>
      <c r="O233" s="119"/>
      <c r="P233" s="119"/>
      <c r="Q233" s="119"/>
      <c r="R233" s="119"/>
      <c r="S233" s="119"/>
      <c r="T233" s="120"/>
      <c r="AT233" s="2" t="s">
        <v>96</v>
      </c>
      <c r="AU233" s="2" t="s">
        <v>1</v>
      </c>
    </row>
    <row r="234" spans="2:65" s="131" customFormat="1" ht="10.199999999999999" hidden="1" x14ac:dyDescent="0.35">
      <c r="B234" s="121"/>
      <c r="C234" s="122"/>
      <c r="D234" s="116" t="s">
        <v>98</v>
      </c>
      <c r="E234" s="123" t="s">
        <v>14</v>
      </c>
      <c r="F234" s="124" t="s">
        <v>111</v>
      </c>
      <c r="G234" s="125"/>
      <c r="H234" s="126"/>
      <c r="I234" s="125"/>
      <c r="J234" s="125"/>
      <c r="K234" s="125"/>
      <c r="L234" s="127"/>
      <c r="M234" s="128"/>
      <c r="N234" s="129"/>
      <c r="O234" s="129"/>
      <c r="P234" s="129"/>
      <c r="Q234" s="129"/>
      <c r="R234" s="129"/>
      <c r="S234" s="129"/>
      <c r="T234" s="130"/>
      <c r="AT234" s="132" t="s">
        <v>98</v>
      </c>
      <c r="AU234" s="132" t="s">
        <v>1</v>
      </c>
      <c r="AV234" s="131" t="s">
        <v>1</v>
      </c>
      <c r="AW234" s="131" t="s">
        <v>100</v>
      </c>
      <c r="AX234" s="131" t="s">
        <v>88</v>
      </c>
      <c r="AY234" s="132" t="s">
        <v>85</v>
      </c>
    </row>
    <row r="235" spans="2:65" s="9" customFormat="1" ht="24" hidden="1" customHeight="1" x14ac:dyDescent="0.35">
      <c r="B235" s="39"/>
      <c r="C235" s="102" t="s">
        <v>233</v>
      </c>
      <c r="D235" s="103" t="s">
        <v>89</v>
      </c>
      <c r="E235" s="174" t="s">
        <v>234</v>
      </c>
      <c r="F235" s="145" t="s">
        <v>235</v>
      </c>
      <c r="G235" s="146" t="s">
        <v>110</v>
      </c>
      <c r="H235" s="147"/>
      <c r="I235" s="108"/>
      <c r="J235" s="108">
        <f>ROUND(I235*H235,2)</f>
        <v>0</v>
      </c>
      <c r="K235" s="145" t="s">
        <v>14</v>
      </c>
      <c r="L235" s="10"/>
      <c r="M235" s="109" t="s">
        <v>14</v>
      </c>
      <c r="N235" s="110" t="s">
        <v>34</v>
      </c>
      <c r="O235" s="111">
        <v>0</v>
      </c>
      <c r="P235" s="111">
        <f>O235*H235</f>
        <v>0</v>
      </c>
      <c r="Q235" s="111">
        <v>0</v>
      </c>
      <c r="R235" s="111">
        <f>Q235*H235</f>
        <v>0</v>
      </c>
      <c r="S235" s="111">
        <v>0</v>
      </c>
      <c r="T235" s="112">
        <f>S235*H235</f>
        <v>0</v>
      </c>
      <c r="AR235" s="113" t="s">
        <v>105</v>
      </c>
      <c r="AT235" s="113" t="s">
        <v>89</v>
      </c>
      <c r="AU235" s="113" t="s">
        <v>1</v>
      </c>
      <c r="AY235" s="2" t="s">
        <v>85</v>
      </c>
      <c r="BE235" s="114">
        <f>IF(N235="základní",J235,0)</f>
        <v>0</v>
      </c>
      <c r="BF235" s="114">
        <f>IF(N235="snížená",J235,0)</f>
        <v>0</v>
      </c>
      <c r="BG235" s="114">
        <f>IF(N235="zákl. přenesená",J235,0)</f>
        <v>0</v>
      </c>
      <c r="BH235" s="114">
        <f>IF(N235="sníž. přenesená",J235,0)</f>
        <v>0</v>
      </c>
      <c r="BI235" s="114">
        <f>IF(N235="nulová",J235,0)</f>
        <v>0</v>
      </c>
      <c r="BJ235" s="2" t="s">
        <v>88</v>
      </c>
      <c r="BK235" s="114">
        <f>ROUND(I235*H235,2)</f>
        <v>0</v>
      </c>
      <c r="BL235" s="2" t="s">
        <v>105</v>
      </c>
      <c r="BM235" s="113" t="s">
        <v>236</v>
      </c>
    </row>
    <row r="236" spans="2:65" s="9" customFormat="1" hidden="1" x14ac:dyDescent="0.35">
      <c r="B236" s="39"/>
      <c r="C236" s="115"/>
      <c r="D236" s="116" t="s">
        <v>96</v>
      </c>
      <c r="E236" s="41"/>
      <c r="F236" s="117" t="s">
        <v>235</v>
      </c>
      <c r="G236" s="41"/>
      <c r="H236" s="41"/>
      <c r="I236" s="41"/>
      <c r="J236" s="41"/>
      <c r="K236" s="41"/>
      <c r="L236" s="10"/>
      <c r="M236" s="118"/>
      <c r="N236" s="119"/>
      <c r="O236" s="119"/>
      <c r="P236" s="119"/>
      <c r="Q236" s="119"/>
      <c r="R236" s="119"/>
      <c r="S236" s="119"/>
      <c r="T236" s="120"/>
      <c r="AT236" s="2" t="s">
        <v>96</v>
      </c>
      <c r="AU236" s="2" t="s">
        <v>1</v>
      </c>
    </row>
    <row r="237" spans="2:65" s="131" customFormat="1" ht="10.199999999999999" hidden="1" x14ac:dyDescent="0.35">
      <c r="B237" s="121"/>
      <c r="C237" s="122"/>
      <c r="D237" s="116" t="s">
        <v>98</v>
      </c>
      <c r="E237" s="123" t="s">
        <v>14</v>
      </c>
      <c r="F237" s="124" t="s">
        <v>105</v>
      </c>
      <c r="G237" s="125"/>
      <c r="H237" s="126"/>
      <c r="I237" s="125"/>
      <c r="J237" s="125"/>
      <c r="K237" s="125"/>
      <c r="L237" s="127"/>
      <c r="M237" s="128"/>
      <c r="N237" s="129"/>
      <c r="O237" s="129"/>
      <c r="P237" s="129"/>
      <c r="Q237" s="129"/>
      <c r="R237" s="129"/>
      <c r="S237" s="129"/>
      <c r="T237" s="130"/>
      <c r="AT237" s="132" t="s">
        <v>98</v>
      </c>
      <c r="AU237" s="132" t="s">
        <v>1</v>
      </c>
      <c r="AV237" s="131" t="s">
        <v>1</v>
      </c>
      <c r="AW237" s="131" t="s">
        <v>100</v>
      </c>
      <c r="AX237" s="131" t="s">
        <v>88</v>
      </c>
      <c r="AY237" s="132" t="s">
        <v>85</v>
      </c>
    </row>
    <row r="238" spans="2:65" s="9" customFormat="1" ht="24" hidden="1" customHeight="1" x14ac:dyDescent="0.35">
      <c r="B238" s="39"/>
      <c r="C238" s="102" t="s">
        <v>237</v>
      </c>
      <c r="D238" s="103" t="s">
        <v>89</v>
      </c>
      <c r="E238" s="174" t="s">
        <v>238</v>
      </c>
      <c r="F238" s="145" t="s">
        <v>239</v>
      </c>
      <c r="G238" s="146" t="s">
        <v>110</v>
      </c>
      <c r="H238" s="147"/>
      <c r="I238" s="108"/>
      <c r="J238" s="108">
        <f>ROUND(I238*H238,2)</f>
        <v>0</v>
      </c>
      <c r="K238" s="145" t="s">
        <v>14</v>
      </c>
      <c r="L238" s="10"/>
      <c r="M238" s="109" t="s">
        <v>14</v>
      </c>
      <c r="N238" s="110" t="s">
        <v>34</v>
      </c>
      <c r="O238" s="111">
        <v>0</v>
      </c>
      <c r="P238" s="111">
        <f>O238*H238</f>
        <v>0</v>
      </c>
      <c r="Q238" s="111">
        <v>0</v>
      </c>
      <c r="R238" s="111">
        <f>Q238*H238</f>
        <v>0</v>
      </c>
      <c r="S238" s="111">
        <v>0</v>
      </c>
      <c r="T238" s="112">
        <f>S238*H238</f>
        <v>0</v>
      </c>
      <c r="AR238" s="113" t="s">
        <v>105</v>
      </c>
      <c r="AT238" s="113" t="s">
        <v>89</v>
      </c>
      <c r="AU238" s="113" t="s">
        <v>1</v>
      </c>
      <c r="AY238" s="2" t="s">
        <v>85</v>
      </c>
      <c r="BE238" s="114">
        <f>IF(N238="základní",J238,0)</f>
        <v>0</v>
      </c>
      <c r="BF238" s="114">
        <f>IF(N238="snížená",J238,0)</f>
        <v>0</v>
      </c>
      <c r="BG238" s="114">
        <f>IF(N238="zákl. přenesená",J238,0)</f>
        <v>0</v>
      </c>
      <c r="BH238" s="114">
        <f>IF(N238="sníž. přenesená",J238,0)</f>
        <v>0</v>
      </c>
      <c r="BI238" s="114">
        <f>IF(N238="nulová",J238,0)</f>
        <v>0</v>
      </c>
      <c r="BJ238" s="2" t="s">
        <v>88</v>
      </c>
      <c r="BK238" s="114">
        <f>ROUND(I238*H238,2)</f>
        <v>0</v>
      </c>
      <c r="BL238" s="2" t="s">
        <v>105</v>
      </c>
      <c r="BM238" s="113" t="s">
        <v>240</v>
      </c>
    </row>
    <row r="239" spans="2:65" s="9" customFormat="1" hidden="1" x14ac:dyDescent="0.35">
      <c r="B239" s="39"/>
      <c r="C239" s="115"/>
      <c r="D239" s="116" t="s">
        <v>96</v>
      </c>
      <c r="E239" s="41"/>
      <c r="F239" s="117" t="s">
        <v>239</v>
      </c>
      <c r="G239" s="41"/>
      <c r="H239" s="41"/>
      <c r="I239" s="41"/>
      <c r="J239" s="41"/>
      <c r="K239" s="41"/>
      <c r="L239" s="10"/>
      <c r="M239" s="118"/>
      <c r="N239" s="119"/>
      <c r="O239" s="119"/>
      <c r="P239" s="119"/>
      <c r="Q239" s="119"/>
      <c r="R239" s="119"/>
      <c r="S239" s="119"/>
      <c r="T239" s="120"/>
      <c r="AT239" s="2" t="s">
        <v>96</v>
      </c>
      <c r="AU239" s="2" t="s">
        <v>1</v>
      </c>
    </row>
    <row r="240" spans="2:65" s="131" customFormat="1" ht="10.199999999999999" hidden="1" x14ac:dyDescent="0.35">
      <c r="B240" s="121"/>
      <c r="C240" s="122"/>
      <c r="D240" s="116" t="s">
        <v>98</v>
      </c>
      <c r="E240" s="123" t="s">
        <v>14</v>
      </c>
      <c r="F240" s="124" t="s">
        <v>204</v>
      </c>
      <c r="G240" s="125"/>
      <c r="H240" s="126"/>
      <c r="I240" s="125"/>
      <c r="J240" s="125"/>
      <c r="K240" s="125"/>
      <c r="L240" s="127"/>
      <c r="M240" s="128"/>
      <c r="N240" s="129"/>
      <c r="O240" s="129"/>
      <c r="P240" s="129"/>
      <c r="Q240" s="129"/>
      <c r="R240" s="129"/>
      <c r="S240" s="129"/>
      <c r="T240" s="130"/>
      <c r="AT240" s="132" t="s">
        <v>98</v>
      </c>
      <c r="AU240" s="132" t="s">
        <v>1</v>
      </c>
      <c r="AV240" s="131" t="s">
        <v>1</v>
      </c>
      <c r="AW240" s="131" t="s">
        <v>100</v>
      </c>
      <c r="AX240" s="131" t="s">
        <v>88</v>
      </c>
      <c r="AY240" s="132" t="s">
        <v>85</v>
      </c>
    </row>
    <row r="241" spans="2:65" s="9" customFormat="1" ht="24" hidden="1" customHeight="1" x14ac:dyDescent="0.35">
      <c r="B241" s="39"/>
      <c r="C241" s="102" t="s">
        <v>151</v>
      </c>
      <c r="D241" s="103" t="s">
        <v>89</v>
      </c>
      <c r="E241" s="174" t="s">
        <v>241</v>
      </c>
      <c r="F241" s="145" t="s">
        <v>242</v>
      </c>
      <c r="G241" s="146" t="s">
        <v>110</v>
      </c>
      <c r="H241" s="147"/>
      <c r="I241" s="108"/>
      <c r="J241" s="108">
        <f>ROUND(I241*H241,2)</f>
        <v>0</v>
      </c>
      <c r="K241" s="145" t="s">
        <v>14</v>
      </c>
      <c r="L241" s="10"/>
      <c r="M241" s="109" t="s">
        <v>14</v>
      </c>
      <c r="N241" s="110" t="s">
        <v>34</v>
      </c>
      <c r="O241" s="111">
        <v>0</v>
      </c>
      <c r="P241" s="111">
        <f>O241*H241</f>
        <v>0</v>
      </c>
      <c r="Q241" s="111">
        <v>0</v>
      </c>
      <c r="R241" s="111">
        <f>Q241*H241</f>
        <v>0</v>
      </c>
      <c r="S241" s="111">
        <v>0</v>
      </c>
      <c r="T241" s="112">
        <f>S241*H241</f>
        <v>0</v>
      </c>
      <c r="AR241" s="113" t="s">
        <v>105</v>
      </c>
      <c r="AT241" s="113" t="s">
        <v>89</v>
      </c>
      <c r="AU241" s="113" t="s">
        <v>1</v>
      </c>
      <c r="AY241" s="2" t="s">
        <v>85</v>
      </c>
      <c r="BE241" s="114">
        <f>IF(N241="základní",J241,0)</f>
        <v>0</v>
      </c>
      <c r="BF241" s="114">
        <f>IF(N241="snížená",J241,0)</f>
        <v>0</v>
      </c>
      <c r="BG241" s="114">
        <f>IF(N241="zákl. přenesená",J241,0)</f>
        <v>0</v>
      </c>
      <c r="BH241" s="114">
        <f>IF(N241="sníž. přenesená",J241,0)</f>
        <v>0</v>
      </c>
      <c r="BI241" s="114">
        <f>IF(N241="nulová",J241,0)</f>
        <v>0</v>
      </c>
      <c r="BJ241" s="2" t="s">
        <v>88</v>
      </c>
      <c r="BK241" s="114">
        <f>ROUND(I241*H241,2)</f>
        <v>0</v>
      </c>
      <c r="BL241" s="2" t="s">
        <v>105</v>
      </c>
      <c r="BM241" s="113" t="s">
        <v>243</v>
      </c>
    </row>
    <row r="242" spans="2:65" s="9" customFormat="1" hidden="1" x14ac:dyDescent="0.35">
      <c r="B242" s="39"/>
      <c r="C242" s="115"/>
      <c r="D242" s="116" t="s">
        <v>96</v>
      </c>
      <c r="E242" s="41"/>
      <c r="F242" s="117" t="s">
        <v>242</v>
      </c>
      <c r="G242" s="41"/>
      <c r="H242" s="41"/>
      <c r="I242" s="41"/>
      <c r="J242" s="41"/>
      <c r="K242" s="41"/>
      <c r="L242" s="10"/>
      <c r="M242" s="118"/>
      <c r="N242" s="119"/>
      <c r="O242" s="119"/>
      <c r="P242" s="119"/>
      <c r="Q242" s="119"/>
      <c r="R242" s="119"/>
      <c r="S242" s="119"/>
      <c r="T242" s="120"/>
      <c r="AT242" s="2" t="s">
        <v>96</v>
      </c>
      <c r="AU242" s="2" t="s">
        <v>1</v>
      </c>
    </row>
    <row r="243" spans="2:65" s="131" customFormat="1" ht="10.199999999999999" hidden="1" x14ac:dyDescent="0.35">
      <c r="B243" s="121"/>
      <c r="C243" s="122"/>
      <c r="D243" s="116" t="s">
        <v>98</v>
      </c>
      <c r="E243" s="123" t="s">
        <v>14</v>
      </c>
      <c r="F243" s="124" t="s">
        <v>198</v>
      </c>
      <c r="G243" s="125"/>
      <c r="H243" s="126"/>
      <c r="I243" s="125"/>
      <c r="J243" s="125"/>
      <c r="K243" s="125"/>
      <c r="L243" s="127"/>
      <c r="M243" s="128"/>
      <c r="N243" s="129"/>
      <c r="O243" s="129"/>
      <c r="P243" s="129"/>
      <c r="Q243" s="129"/>
      <c r="R243" s="129"/>
      <c r="S243" s="129"/>
      <c r="T243" s="130"/>
      <c r="AT243" s="132" t="s">
        <v>98</v>
      </c>
      <c r="AU243" s="132" t="s">
        <v>1</v>
      </c>
      <c r="AV243" s="131" t="s">
        <v>1</v>
      </c>
      <c r="AW243" s="131" t="s">
        <v>100</v>
      </c>
      <c r="AX243" s="131" t="s">
        <v>88</v>
      </c>
      <c r="AY243" s="132" t="s">
        <v>85</v>
      </c>
    </row>
    <row r="244" spans="2:65" s="9" customFormat="1" ht="24" hidden="1" customHeight="1" x14ac:dyDescent="0.35">
      <c r="B244" s="39"/>
      <c r="C244" s="102" t="s">
        <v>244</v>
      </c>
      <c r="D244" s="103" t="s">
        <v>89</v>
      </c>
      <c r="E244" s="174" t="s">
        <v>245</v>
      </c>
      <c r="F244" s="145" t="s">
        <v>246</v>
      </c>
      <c r="G244" s="146" t="s">
        <v>110</v>
      </c>
      <c r="H244" s="147"/>
      <c r="I244" s="108"/>
      <c r="J244" s="108">
        <f>ROUND(I244*H244,2)</f>
        <v>0</v>
      </c>
      <c r="K244" s="145" t="s">
        <v>14</v>
      </c>
      <c r="L244" s="10"/>
      <c r="M244" s="109" t="s">
        <v>14</v>
      </c>
      <c r="N244" s="110" t="s">
        <v>34</v>
      </c>
      <c r="O244" s="111">
        <v>0</v>
      </c>
      <c r="P244" s="111">
        <f>O244*H244</f>
        <v>0</v>
      </c>
      <c r="Q244" s="111">
        <v>0</v>
      </c>
      <c r="R244" s="111">
        <f>Q244*H244</f>
        <v>0</v>
      </c>
      <c r="S244" s="111">
        <v>0</v>
      </c>
      <c r="T244" s="112">
        <f>S244*H244</f>
        <v>0</v>
      </c>
      <c r="AR244" s="113" t="s">
        <v>105</v>
      </c>
      <c r="AT244" s="113" t="s">
        <v>89</v>
      </c>
      <c r="AU244" s="113" t="s">
        <v>1</v>
      </c>
      <c r="AY244" s="2" t="s">
        <v>85</v>
      </c>
      <c r="BE244" s="114">
        <f>IF(N244="základní",J244,0)</f>
        <v>0</v>
      </c>
      <c r="BF244" s="114">
        <f>IF(N244="snížená",J244,0)</f>
        <v>0</v>
      </c>
      <c r="BG244" s="114">
        <f>IF(N244="zákl. přenesená",J244,0)</f>
        <v>0</v>
      </c>
      <c r="BH244" s="114">
        <f>IF(N244="sníž. přenesená",J244,0)</f>
        <v>0</v>
      </c>
      <c r="BI244" s="114">
        <f>IF(N244="nulová",J244,0)</f>
        <v>0</v>
      </c>
      <c r="BJ244" s="2" t="s">
        <v>88</v>
      </c>
      <c r="BK244" s="114">
        <f>ROUND(I244*H244,2)</f>
        <v>0</v>
      </c>
      <c r="BL244" s="2" t="s">
        <v>105</v>
      </c>
      <c r="BM244" s="113" t="s">
        <v>247</v>
      </c>
    </row>
    <row r="245" spans="2:65" s="9" customFormat="1" hidden="1" x14ac:dyDescent="0.35">
      <c r="B245" s="39"/>
      <c r="C245" s="115"/>
      <c r="D245" s="116" t="s">
        <v>96</v>
      </c>
      <c r="E245" s="41"/>
      <c r="F245" s="117" t="s">
        <v>246</v>
      </c>
      <c r="G245" s="41"/>
      <c r="H245" s="41"/>
      <c r="I245" s="41"/>
      <c r="J245" s="41"/>
      <c r="K245" s="41"/>
      <c r="L245" s="10"/>
      <c r="M245" s="118"/>
      <c r="N245" s="119"/>
      <c r="O245" s="119"/>
      <c r="P245" s="119"/>
      <c r="Q245" s="119"/>
      <c r="R245" s="119"/>
      <c r="S245" s="119"/>
      <c r="T245" s="120"/>
      <c r="AT245" s="2" t="s">
        <v>96</v>
      </c>
      <c r="AU245" s="2" t="s">
        <v>1</v>
      </c>
    </row>
    <row r="246" spans="2:65" s="131" customFormat="1" ht="10.199999999999999" hidden="1" x14ac:dyDescent="0.35">
      <c r="B246" s="121"/>
      <c r="C246" s="122"/>
      <c r="D246" s="116" t="s">
        <v>98</v>
      </c>
      <c r="E246" s="123" t="s">
        <v>14</v>
      </c>
      <c r="F246" s="124" t="s">
        <v>193</v>
      </c>
      <c r="G246" s="125"/>
      <c r="H246" s="126"/>
      <c r="I246" s="125"/>
      <c r="J246" s="125"/>
      <c r="K246" s="125"/>
      <c r="L246" s="127"/>
      <c r="M246" s="128"/>
      <c r="N246" s="129"/>
      <c r="O246" s="129"/>
      <c r="P246" s="129"/>
      <c r="Q246" s="129"/>
      <c r="R246" s="129"/>
      <c r="S246" s="129"/>
      <c r="T246" s="130"/>
      <c r="AT246" s="132" t="s">
        <v>98</v>
      </c>
      <c r="AU246" s="132" t="s">
        <v>1</v>
      </c>
      <c r="AV246" s="131" t="s">
        <v>1</v>
      </c>
      <c r="AW246" s="131" t="s">
        <v>100</v>
      </c>
      <c r="AX246" s="131" t="s">
        <v>88</v>
      </c>
      <c r="AY246" s="132" t="s">
        <v>85</v>
      </c>
    </row>
    <row r="247" spans="2:65" s="9" customFormat="1" ht="24" hidden="1" customHeight="1" x14ac:dyDescent="0.35">
      <c r="B247" s="39"/>
      <c r="C247" s="102" t="s">
        <v>248</v>
      </c>
      <c r="D247" s="103" t="s">
        <v>89</v>
      </c>
      <c r="E247" s="174" t="s">
        <v>249</v>
      </c>
      <c r="F247" s="145" t="s">
        <v>250</v>
      </c>
      <c r="G247" s="146" t="s">
        <v>110</v>
      </c>
      <c r="H247" s="147"/>
      <c r="I247" s="108"/>
      <c r="J247" s="108">
        <f>ROUND(I247*H247,2)</f>
        <v>0</v>
      </c>
      <c r="K247" s="145" t="s">
        <v>14</v>
      </c>
      <c r="L247" s="10"/>
      <c r="M247" s="109" t="s">
        <v>14</v>
      </c>
      <c r="N247" s="110" t="s">
        <v>34</v>
      </c>
      <c r="O247" s="111">
        <v>0</v>
      </c>
      <c r="P247" s="111">
        <f>O247*H247</f>
        <v>0</v>
      </c>
      <c r="Q247" s="111">
        <v>0</v>
      </c>
      <c r="R247" s="111">
        <f>Q247*H247</f>
        <v>0</v>
      </c>
      <c r="S247" s="111">
        <v>0</v>
      </c>
      <c r="T247" s="112">
        <f>S247*H247</f>
        <v>0</v>
      </c>
      <c r="AR247" s="113" t="s">
        <v>105</v>
      </c>
      <c r="AT247" s="113" t="s">
        <v>89</v>
      </c>
      <c r="AU247" s="113" t="s">
        <v>1</v>
      </c>
      <c r="AY247" s="2" t="s">
        <v>85</v>
      </c>
      <c r="BE247" s="114">
        <f>IF(N247="základní",J247,0)</f>
        <v>0</v>
      </c>
      <c r="BF247" s="114">
        <f>IF(N247="snížená",J247,0)</f>
        <v>0</v>
      </c>
      <c r="BG247" s="114">
        <f>IF(N247="zákl. přenesená",J247,0)</f>
        <v>0</v>
      </c>
      <c r="BH247" s="114">
        <f>IF(N247="sníž. přenesená",J247,0)</f>
        <v>0</v>
      </c>
      <c r="BI247" s="114">
        <f>IF(N247="nulová",J247,0)</f>
        <v>0</v>
      </c>
      <c r="BJ247" s="2" t="s">
        <v>88</v>
      </c>
      <c r="BK247" s="114">
        <f>ROUND(I247*H247,2)</f>
        <v>0</v>
      </c>
      <c r="BL247" s="2" t="s">
        <v>105</v>
      </c>
      <c r="BM247" s="113" t="s">
        <v>251</v>
      </c>
    </row>
    <row r="248" spans="2:65" s="9" customFormat="1" hidden="1" x14ac:dyDescent="0.35">
      <c r="B248" s="39"/>
      <c r="C248" s="115"/>
      <c r="D248" s="116" t="s">
        <v>96</v>
      </c>
      <c r="E248" s="41"/>
      <c r="F248" s="117" t="s">
        <v>250</v>
      </c>
      <c r="G248" s="41"/>
      <c r="H248" s="41"/>
      <c r="I248" s="41"/>
      <c r="J248" s="41"/>
      <c r="K248" s="41"/>
      <c r="L248" s="10"/>
      <c r="M248" s="118"/>
      <c r="N248" s="119"/>
      <c r="O248" s="119"/>
      <c r="P248" s="119"/>
      <c r="Q248" s="119"/>
      <c r="R248" s="119"/>
      <c r="S248" s="119"/>
      <c r="T248" s="120"/>
      <c r="AT248" s="2" t="s">
        <v>96</v>
      </c>
      <c r="AU248" s="2" t="s">
        <v>1</v>
      </c>
    </row>
    <row r="249" spans="2:65" s="131" customFormat="1" ht="10.199999999999999" hidden="1" x14ac:dyDescent="0.35">
      <c r="B249" s="121"/>
      <c r="C249" s="122"/>
      <c r="D249" s="116" t="s">
        <v>98</v>
      </c>
      <c r="E249" s="123" t="s">
        <v>14</v>
      </c>
      <c r="F249" s="124" t="s">
        <v>204</v>
      </c>
      <c r="G249" s="125"/>
      <c r="H249" s="126"/>
      <c r="I249" s="125"/>
      <c r="J249" s="125"/>
      <c r="K249" s="125"/>
      <c r="L249" s="127"/>
      <c r="M249" s="128"/>
      <c r="N249" s="129"/>
      <c r="O249" s="129"/>
      <c r="P249" s="129"/>
      <c r="Q249" s="129"/>
      <c r="R249" s="129"/>
      <c r="S249" s="129"/>
      <c r="T249" s="130"/>
      <c r="AT249" s="132" t="s">
        <v>98</v>
      </c>
      <c r="AU249" s="132" t="s">
        <v>1</v>
      </c>
      <c r="AV249" s="131" t="s">
        <v>1</v>
      </c>
      <c r="AW249" s="131" t="s">
        <v>100</v>
      </c>
      <c r="AX249" s="131" t="s">
        <v>88</v>
      </c>
      <c r="AY249" s="132" t="s">
        <v>85</v>
      </c>
    </row>
    <row r="250" spans="2:65" s="9" customFormat="1" ht="24" hidden="1" customHeight="1" x14ac:dyDescent="0.35">
      <c r="B250" s="39"/>
      <c r="C250" s="102" t="s">
        <v>111</v>
      </c>
      <c r="D250" s="103" t="s">
        <v>89</v>
      </c>
      <c r="E250" s="174" t="s">
        <v>252</v>
      </c>
      <c r="F250" s="145" t="s">
        <v>253</v>
      </c>
      <c r="G250" s="146" t="s">
        <v>110</v>
      </c>
      <c r="H250" s="147"/>
      <c r="I250" s="108"/>
      <c r="J250" s="108">
        <f>ROUND(I250*H250,2)</f>
        <v>0</v>
      </c>
      <c r="K250" s="145" t="s">
        <v>14</v>
      </c>
      <c r="L250" s="10"/>
      <c r="M250" s="109" t="s">
        <v>14</v>
      </c>
      <c r="N250" s="110" t="s">
        <v>34</v>
      </c>
      <c r="O250" s="111">
        <v>0</v>
      </c>
      <c r="P250" s="111">
        <f>O250*H250</f>
        <v>0</v>
      </c>
      <c r="Q250" s="111">
        <v>0</v>
      </c>
      <c r="R250" s="111">
        <f>Q250*H250</f>
        <v>0</v>
      </c>
      <c r="S250" s="111">
        <v>0</v>
      </c>
      <c r="T250" s="112">
        <f>S250*H250</f>
        <v>0</v>
      </c>
      <c r="AR250" s="113" t="s">
        <v>105</v>
      </c>
      <c r="AT250" s="113" t="s">
        <v>89</v>
      </c>
      <c r="AU250" s="113" t="s">
        <v>1</v>
      </c>
      <c r="AY250" s="2" t="s">
        <v>85</v>
      </c>
      <c r="BE250" s="114">
        <f>IF(N250="základní",J250,0)</f>
        <v>0</v>
      </c>
      <c r="BF250" s="114">
        <f>IF(N250="snížená",J250,0)</f>
        <v>0</v>
      </c>
      <c r="BG250" s="114">
        <f>IF(N250="zákl. přenesená",J250,0)</f>
        <v>0</v>
      </c>
      <c r="BH250" s="114">
        <f>IF(N250="sníž. přenesená",J250,0)</f>
        <v>0</v>
      </c>
      <c r="BI250" s="114">
        <f>IF(N250="nulová",J250,0)</f>
        <v>0</v>
      </c>
      <c r="BJ250" s="2" t="s">
        <v>88</v>
      </c>
      <c r="BK250" s="114">
        <f>ROUND(I250*H250,2)</f>
        <v>0</v>
      </c>
      <c r="BL250" s="2" t="s">
        <v>105</v>
      </c>
      <c r="BM250" s="113" t="s">
        <v>254</v>
      </c>
    </row>
    <row r="251" spans="2:65" s="9" customFormat="1" hidden="1" x14ac:dyDescent="0.35">
      <c r="B251" s="39"/>
      <c r="C251" s="115"/>
      <c r="D251" s="116" t="s">
        <v>96</v>
      </c>
      <c r="E251" s="41"/>
      <c r="F251" s="117" t="s">
        <v>253</v>
      </c>
      <c r="G251" s="41"/>
      <c r="H251" s="41"/>
      <c r="I251" s="41"/>
      <c r="J251" s="41"/>
      <c r="K251" s="41"/>
      <c r="L251" s="10"/>
      <c r="M251" s="118"/>
      <c r="N251" s="119"/>
      <c r="O251" s="119"/>
      <c r="P251" s="119"/>
      <c r="Q251" s="119"/>
      <c r="R251" s="119"/>
      <c r="S251" s="119"/>
      <c r="T251" s="120"/>
      <c r="AT251" s="2" t="s">
        <v>96</v>
      </c>
      <c r="AU251" s="2" t="s">
        <v>1</v>
      </c>
    </row>
    <row r="252" spans="2:65" s="131" customFormat="1" ht="10.199999999999999" hidden="1" x14ac:dyDescent="0.35">
      <c r="B252" s="121"/>
      <c r="C252" s="122"/>
      <c r="D252" s="116" t="s">
        <v>98</v>
      </c>
      <c r="E252" s="123" t="s">
        <v>14</v>
      </c>
      <c r="F252" s="124" t="s">
        <v>119</v>
      </c>
      <c r="G252" s="125"/>
      <c r="H252" s="126"/>
      <c r="I252" s="125"/>
      <c r="J252" s="125"/>
      <c r="K252" s="125"/>
      <c r="L252" s="127"/>
      <c r="M252" s="128"/>
      <c r="N252" s="129"/>
      <c r="O252" s="129"/>
      <c r="P252" s="129"/>
      <c r="Q252" s="129"/>
      <c r="R252" s="129"/>
      <c r="S252" s="129"/>
      <c r="T252" s="130"/>
      <c r="AT252" s="132" t="s">
        <v>98</v>
      </c>
      <c r="AU252" s="132" t="s">
        <v>1</v>
      </c>
      <c r="AV252" s="131" t="s">
        <v>1</v>
      </c>
      <c r="AW252" s="131" t="s">
        <v>100</v>
      </c>
      <c r="AX252" s="131" t="s">
        <v>88</v>
      </c>
      <c r="AY252" s="132" t="s">
        <v>85</v>
      </c>
    </row>
    <row r="253" spans="2:65" s="9" customFormat="1" ht="24" hidden="1" customHeight="1" x14ac:dyDescent="0.35">
      <c r="B253" s="39"/>
      <c r="C253" s="102" t="s">
        <v>255</v>
      </c>
      <c r="D253" s="103" t="s">
        <v>89</v>
      </c>
      <c r="E253" s="174" t="s">
        <v>256</v>
      </c>
      <c r="F253" s="145" t="s">
        <v>257</v>
      </c>
      <c r="G253" s="146" t="s">
        <v>110</v>
      </c>
      <c r="H253" s="147"/>
      <c r="I253" s="108"/>
      <c r="J253" s="108">
        <f>ROUND(I253*H253,2)</f>
        <v>0</v>
      </c>
      <c r="K253" s="145" t="s">
        <v>14</v>
      </c>
      <c r="L253" s="10"/>
      <c r="M253" s="109" t="s">
        <v>14</v>
      </c>
      <c r="N253" s="110" t="s">
        <v>34</v>
      </c>
      <c r="O253" s="111">
        <v>0</v>
      </c>
      <c r="P253" s="111">
        <f>O253*H253</f>
        <v>0</v>
      </c>
      <c r="Q253" s="111">
        <v>0</v>
      </c>
      <c r="R253" s="111">
        <f>Q253*H253</f>
        <v>0</v>
      </c>
      <c r="S253" s="111">
        <v>0</v>
      </c>
      <c r="T253" s="112">
        <f>S253*H253</f>
        <v>0</v>
      </c>
      <c r="AR253" s="113" t="s">
        <v>105</v>
      </c>
      <c r="AT253" s="113" t="s">
        <v>89</v>
      </c>
      <c r="AU253" s="113" t="s">
        <v>1</v>
      </c>
      <c r="AY253" s="2" t="s">
        <v>85</v>
      </c>
      <c r="BE253" s="114">
        <f>IF(N253="základní",J253,0)</f>
        <v>0</v>
      </c>
      <c r="BF253" s="114">
        <f>IF(N253="snížená",J253,0)</f>
        <v>0</v>
      </c>
      <c r="BG253" s="114">
        <f>IF(N253="zákl. přenesená",J253,0)</f>
        <v>0</v>
      </c>
      <c r="BH253" s="114">
        <f>IF(N253="sníž. přenesená",J253,0)</f>
        <v>0</v>
      </c>
      <c r="BI253" s="114">
        <f>IF(N253="nulová",J253,0)</f>
        <v>0</v>
      </c>
      <c r="BJ253" s="2" t="s">
        <v>88</v>
      </c>
      <c r="BK253" s="114">
        <f>ROUND(I253*H253,2)</f>
        <v>0</v>
      </c>
      <c r="BL253" s="2" t="s">
        <v>105</v>
      </c>
      <c r="BM253" s="113" t="s">
        <v>258</v>
      </c>
    </row>
    <row r="254" spans="2:65" s="9" customFormat="1" hidden="1" x14ac:dyDescent="0.35">
      <c r="B254" s="39"/>
      <c r="C254" s="115"/>
      <c r="D254" s="116" t="s">
        <v>96</v>
      </c>
      <c r="E254" s="41"/>
      <c r="F254" s="117" t="s">
        <v>257</v>
      </c>
      <c r="G254" s="41"/>
      <c r="H254" s="41"/>
      <c r="I254" s="41"/>
      <c r="J254" s="41"/>
      <c r="K254" s="41"/>
      <c r="L254" s="10"/>
      <c r="M254" s="118"/>
      <c r="N254" s="119"/>
      <c r="O254" s="119"/>
      <c r="P254" s="119"/>
      <c r="Q254" s="119"/>
      <c r="R254" s="119"/>
      <c r="S254" s="119"/>
      <c r="T254" s="120"/>
      <c r="AT254" s="2" t="s">
        <v>96</v>
      </c>
      <c r="AU254" s="2" t="s">
        <v>1</v>
      </c>
    </row>
    <row r="255" spans="2:65" s="131" customFormat="1" ht="10.199999999999999" hidden="1" x14ac:dyDescent="0.35">
      <c r="B255" s="121"/>
      <c r="C255" s="122"/>
      <c r="D255" s="116" t="s">
        <v>98</v>
      </c>
      <c r="E255" s="123" t="s">
        <v>14</v>
      </c>
      <c r="F255" s="124" t="s">
        <v>198</v>
      </c>
      <c r="G255" s="125"/>
      <c r="H255" s="126"/>
      <c r="I255" s="125"/>
      <c r="J255" s="125"/>
      <c r="K255" s="125"/>
      <c r="L255" s="127"/>
      <c r="M255" s="128"/>
      <c r="N255" s="129"/>
      <c r="O255" s="129"/>
      <c r="P255" s="129"/>
      <c r="Q255" s="129"/>
      <c r="R255" s="129"/>
      <c r="S255" s="129"/>
      <c r="T255" s="130"/>
      <c r="AT255" s="132" t="s">
        <v>98</v>
      </c>
      <c r="AU255" s="132" t="s">
        <v>1</v>
      </c>
      <c r="AV255" s="131" t="s">
        <v>1</v>
      </c>
      <c r="AW255" s="131" t="s">
        <v>100</v>
      </c>
      <c r="AX255" s="131" t="s">
        <v>88</v>
      </c>
      <c r="AY255" s="132" t="s">
        <v>85</v>
      </c>
    </row>
    <row r="256" spans="2:65" s="9" customFormat="1" ht="24" hidden="1" customHeight="1" x14ac:dyDescent="0.35">
      <c r="B256" s="39"/>
      <c r="C256" s="102" t="s">
        <v>259</v>
      </c>
      <c r="D256" s="103" t="s">
        <v>89</v>
      </c>
      <c r="E256" s="174" t="s">
        <v>260</v>
      </c>
      <c r="F256" s="145" t="s">
        <v>261</v>
      </c>
      <c r="G256" s="146" t="s">
        <v>201</v>
      </c>
      <c r="H256" s="147"/>
      <c r="I256" s="108"/>
      <c r="J256" s="108">
        <f>ROUND(I256*H256,2)</f>
        <v>0</v>
      </c>
      <c r="K256" s="145" t="s">
        <v>14</v>
      </c>
      <c r="L256" s="10"/>
      <c r="M256" s="109" t="s">
        <v>14</v>
      </c>
      <c r="N256" s="110" t="s">
        <v>34</v>
      </c>
      <c r="O256" s="111">
        <v>0</v>
      </c>
      <c r="P256" s="111">
        <f>O256*H256</f>
        <v>0</v>
      </c>
      <c r="Q256" s="111">
        <v>0</v>
      </c>
      <c r="R256" s="111">
        <f>Q256*H256</f>
        <v>0</v>
      </c>
      <c r="S256" s="111">
        <v>0</v>
      </c>
      <c r="T256" s="112">
        <f>S256*H256</f>
        <v>0</v>
      </c>
      <c r="AR256" s="113" t="s">
        <v>105</v>
      </c>
      <c r="AT256" s="113" t="s">
        <v>89</v>
      </c>
      <c r="AU256" s="113" t="s">
        <v>1</v>
      </c>
      <c r="AY256" s="2" t="s">
        <v>85</v>
      </c>
      <c r="BE256" s="114">
        <f>IF(N256="základní",J256,0)</f>
        <v>0</v>
      </c>
      <c r="BF256" s="114">
        <f>IF(N256="snížená",J256,0)</f>
        <v>0</v>
      </c>
      <c r="BG256" s="114">
        <f>IF(N256="zákl. přenesená",J256,0)</f>
        <v>0</v>
      </c>
      <c r="BH256" s="114">
        <f>IF(N256="sníž. přenesená",J256,0)</f>
        <v>0</v>
      </c>
      <c r="BI256" s="114">
        <f>IF(N256="nulová",J256,0)</f>
        <v>0</v>
      </c>
      <c r="BJ256" s="2" t="s">
        <v>88</v>
      </c>
      <c r="BK256" s="114">
        <f>ROUND(I256*H256,2)</f>
        <v>0</v>
      </c>
      <c r="BL256" s="2" t="s">
        <v>105</v>
      </c>
      <c r="BM256" s="113" t="s">
        <v>262</v>
      </c>
    </row>
    <row r="257" spans="2:65" s="9" customFormat="1" ht="48" hidden="1" x14ac:dyDescent="0.35">
      <c r="B257" s="39"/>
      <c r="C257" s="115"/>
      <c r="D257" s="116" t="s">
        <v>96</v>
      </c>
      <c r="E257" s="41"/>
      <c r="F257" s="117" t="s">
        <v>263</v>
      </c>
      <c r="G257" s="41"/>
      <c r="H257" s="41"/>
      <c r="I257" s="41"/>
      <c r="J257" s="41"/>
      <c r="K257" s="41"/>
      <c r="L257" s="10"/>
      <c r="M257" s="118"/>
      <c r="N257" s="119"/>
      <c r="O257" s="119"/>
      <c r="P257" s="119"/>
      <c r="Q257" s="119"/>
      <c r="R257" s="119"/>
      <c r="S257" s="119"/>
      <c r="T257" s="120"/>
      <c r="AT257" s="2" t="s">
        <v>96</v>
      </c>
      <c r="AU257" s="2" t="s">
        <v>1</v>
      </c>
    </row>
    <row r="258" spans="2:65" s="131" customFormat="1" ht="10.199999999999999" hidden="1" x14ac:dyDescent="0.35">
      <c r="B258" s="121"/>
      <c r="C258" s="122"/>
      <c r="D258" s="116" t="s">
        <v>98</v>
      </c>
      <c r="E258" s="123" t="s">
        <v>14</v>
      </c>
      <c r="F258" s="124" t="s">
        <v>88</v>
      </c>
      <c r="G258" s="125"/>
      <c r="H258" s="126"/>
      <c r="I258" s="125"/>
      <c r="J258" s="125"/>
      <c r="K258" s="125"/>
      <c r="L258" s="127"/>
      <c r="M258" s="128"/>
      <c r="N258" s="129"/>
      <c r="O258" s="129"/>
      <c r="P258" s="129"/>
      <c r="Q258" s="129"/>
      <c r="R258" s="129"/>
      <c r="S258" s="129"/>
      <c r="T258" s="130"/>
      <c r="AT258" s="132" t="s">
        <v>98</v>
      </c>
      <c r="AU258" s="132" t="s">
        <v>1</v>
      </c>
      <c r="AV258" s="131" t="s">
        <v>1</v>
      </c>
      <c r="AW258" s="131" t="s">
        <v>100</v>
      </c>
      <c r="AX258" s="131" t="s">
        <v>88</v>
      </c>
      <c r="AY258" s="132" t="s">
        <v>85</v>
      </c>
    </row>
    <row r="259" spans="2:65" s="9" customFormat="1" ht="24" hidden="1" customHeight="1" x14ac:dyDescent="0.35">
      <c r="B259" s="39"/>
      <c r="C259" s="102" t="s">
        <v>264</v>
      </c>
      <c r="D259" s="103" t="s">
        <v>89</v>
      </c>
      <c r="E259" s="174" t="s">
        <v>265</v>
      </c>
      <c r="F259" s="145" t="s">
        <v>266</v>
      </c>
      <c r="G259" s="146" t="s">
        <v>226</v>
      </c>
      <c r="H259" s="147"/>
      <c r="I259" s="108"/>
      <c r="J259" s="108">
        <f>ROUND(I259*H259,2)</f>
        <v>0</v>
      </c>
      <c r="K259" s="145" t="s">
        <v>14</v>
      </c>
      <c r="L259" s="10"/>
      <c r="M259" s="109" t="s">
        <v>14</v>
      </c>
      <c r="N259" s="110" t="s">
        <v>34</v>
      </c>
      <c r="O259" s="111">
        <v>0</v>
      </c>
      <c r="P259" s="111">
        <f>O259*H259</f>
        <v>0</v>
      </c>
      <c r="Q259" s="111">
        <v>0</v>
      </c>
      <c r="R259" s="111">
        <f>Q259*H259</f>
        <v>0</v>
      </c>
      <c r="S259" s="111">
        <v>0</v>
      </c>
      <c r="T259" s="112">
        <f>S259*H259</f>
        <v>0</v>
      </c>
      <c r="AR259" s="113" t="s">
        <v>105</v>
      </c>
      <c r="AT259" s="113" t="s">
        <v>89</v>
      </c>
      <c r="AU259" s="113" t="s">
        <v>1</v>
      </c>
      <c r="AY259" s="2" t="s">
        <v>85</v>
      </c>
      <c r="BE259" s="114">
        <f>IF(N259="základní",J259,0)</f>
        <v>0</v>
      </c>
      <c r="BF259" s="114">
        <f>IF(N259="snížená",J259,0)</f>
        <v>0</v>
      </c>
      <c r="BG259" s="114">
        <f>IF(N259="zákl. přenesená",J259,0)</f>
        <v>0</v>
      </c>
      <c r="BH259" s="114">
        <f>IF(N259="sníž. přenesená",J259,0)</f>
        <v>0</v>
      </c>
      <c r="BI259" s="114">
        <f>IF(N259="nulová",J259,0)</f>
        <v>0</v>
      </c>
      <c r="BJ259" s="2" t="s">
        <v>88</v>
      </c>
      <c r="BK259" s="114">
        <f>ROUND(I259*H259,2)</f>
        <v>0</v>
      </c>
      <c r="BL259" s="2" t="s">
        <v>105</v>
      </c>
      <c r="BM259" s="113" t="s">
        <v>267</v>
      </c>
    </row>
    <row r="260" spans="2:65" s="9" customFormat="1" ht="38.4" hidden="1" x14ac:dyDescent="0.35">
      <c r="B260" s="39"/>
      <c r="C260" s="115"/>
      <c r="D260" s="116" t="s">
        <v>96</v>
      </c>
      <c r="E260" s="41"/>
      <c r="F260" s="117" t="s">
        <v>268</v>
      </c>
      <c r="G260" s="41"/>
      <c r="H260" s="41"/>
      <c r="I260" s="41"/>
      <c r="J260" s="41"/>
      <c r="K260" s="41"/>
      <c r="L260" s="10"/>
      <c r="M260" s="118"/>
      <c r="N260" s="119"/>
      <c r="O260" s="119"/>
      <c r="P260" s="119"/>
      <c r="Q260" s="119"/>
      <c r="R260" s="119"/>
      <c r="S260" s="119"/>
      <c r="T260" s="120"/>
      <c r="AT260" s="2" t="s">
        <v>96</v>
      </c>
      <c r="AU260" s="2" t="s">
        <v>1</v>
      </c>
    </row>
    <row r="261" spans="2:65" s="131" customFormat="1" ht="10.199999999999999" hidden="1" x14ac:dyDescent="0.35">
      <c r="B261" s="121"/>
      <c r="C261" s="122"/>
      <c r="D261" s="116" t="s">
        <v>98</v>
      </c>
      <c r="E261" s="123" t="s">
        <v>14</v>
      </c>
      <c r="F261" s="124" t="s">
        <v>88</v>
      </c>
      <c r="G261" s="125"/>
      <c r="H261" s="126"/>
      <c r="I261" s="125"/>
      <c r="J261" s="125"/>
      <c r="K261" s="125"/>
      <c r="L261" s="127"/>
      <c r="M261" s="128"/>
      <c r="N261" s="129"/>
      <c r="O261" s="129"/>
      <c r="P261" s="129"/>
      <c r="Q261" s="129"/>
      <c r="R261" s="129"/>
      <c r="S261" s="129"/>
      <c r="T261" s="130"/>
      <c r="AT261" s="132" t="s">
        <v>98</v>
      </c>
      <c r="AU261" s="132" t="s">
        <v>1</v>
      </c>
      <c r="AV261" s="131" t="s">
        <v>1</v>
      </c>
      <c r="AW261" s="131" t="s">
        <v>100</v>
      </c>
      <c r="AX261" s="131" t="s">
        <v>88</v>
      </c>
      <c r="AY261" s="132" t="s">
        <v>85</v>
      </c>
    </row>
    <row r="262" spans="2:65" s="9" customFormat="1" ht="16.5" hidden="1" customHeight="1" x14ac:dyDescent="0.35">
      <c r="B262" s="39"/>
      <c r="C262" s="102" t="s">
        <v>269</v>
      </c>
      <c r="D262" s="103" t="s">
        <v>89</v>
      </c>
      <c r="E262" s="174" t="s">
        <v>270</v>
      </c>
      <c r="F262" s="145" t="s">
        <v>271</v>
      </c>
      <c r="G262" s="146" t="s">
        <v>226</v>
      </c>
      <c r="H262" s="147"/>
      <c r="I262" s="108"/>
      <c r="J262" s="108">
        <f>ROUND(I262*H262,2)</f>
        <v>0</v>
      </c>
      <c r="K262" s="145" t="s">
        <v>14</v>
      </c>
      <c r="L262" s="10"/>
      <c r="M262" s="109" t="s">
        <v>14</v>
      </c>
      <c r="N262" s="110" t="s">
        <v>34</v>
      </c>
      <c r="O262" s="111">
        <v>0</v>
      </c>
      <c r="P262" s="111">
        <f>O262*H262</f>
        <v>0</v>
      </c>
      <c r="Q262" s="111">
        <v>0</v>
      </c>
      <c r="R262" s="111">
        <f>Q262*H262</f>
        <v>0</v>
      </c>
      <c r="S262" s="111">
        <v>0</v>
      </c>
      <c r="T262" s="112">
        <f>S262*H262</f>
        <v>0</v>
      </c>
      <c r="AR262" s="113" t="s">
        <v>105</v>
      </c>
      <c r="AT262" s="113" t="s">
        <v>89</v>
      </c>
      <c r="AU262" s="113" t="s">
        <v>1</v>
      </c>
      <c r="AY262" s="2" t="s">
        <v>85</v>
      </c>
      <c r="BE262" s="114">
        <f>IF(N262="základní",J262,0)</f>
        <v>0</v>
      </c>
      <c r="BF262" s="114">
        <f>IF(N262="snížená",J262,0)</f>
        <v>0</v>
      </c>
      <c r="BG262" s="114">
        <f>IF(N262="zákl. přenesená",J262,0)</f>
        <v>0</v>
      </c>
      <c r="BH262" s="114">
        <f>IF(N262="sníž. přenesená",J262,0)</f>
        <v>0</v>
      </c>
      <c r="BI262" s="114">
        <f>IF(N262="nulová",J262,0)</f>
        <v>0</v>
      </c>
      <c r="BJ262" s="2" t="s">
        <v>88</v>
      </c>
      <c r="BK262" s="114">
        <f>ROUND(I262*H262,2)</f>
        <v>0</v>
      </c>
      <c r="BL262" s="2" t="s">
        <v>105</v>
      </c>
      <c r="BM262" s="113" t="s">
        <v>272</v>
      </c>
    </row>
    <row r="263" spans="2:65" s="9" customFormat="1" hidden="1" x14ac:dyDescent="0.35">
      <c r="B263" s="39"/>
      <c r="C263" s="115"/>
      <c r="D263" s="116" t="s">
        <v>96</v>
      </c>
      <c r="E263" s="41"/>
      <c r="F263" s="117" t="s">
        <v>271</v>
      </c>
      <c r="G263" s="41"/>
      <c r="H263" s="41"/>
      <c r="I263" s="41"/>
      <c r="J263" s="41"/>
      <c r="K263" s="41"/>
      <c r="L263" s="10"/>
      <c r="M263" s="118"/>
      <c r="N263" s="119"/>
      <c r="O263" s="119"/>
      <c r="P263" s="119"/>
      <c r="Q263" s="119"/>
      <c r="R263" s="119"/>
      <c r="S263" s="119"/>
      <c r="T263" s="120"/>
      <c r="AT263" s="2" t="s">
        <v>96</v>
      </c>
      <c r="AU263" s="2" t="s">
        <v>1</v>
      </c>
    </row>
    <row r="264" spans="2:65" s="131" customFormat="1" ht="10.199999999999999" hidden="1" x14ac:dyDescent="0.35">
      <c r="B264" s="121"/>
      <c r="C264" s="122"/>
      <c r="D264" s="116" t="s">
        <v>98</v>
      </c>
      <c r="E264" s="123" t="s">
        <v>14</v>
      </c>
      <c r="F264" s="124" t="s">
        <v>88</v>
      </c>
      <c r="G264" s="125"/>
      <c r="H264" s="126"/>
      <c r="I264" s="125"/>
      <c r="J264" s="125"/>
      <c r="K264" s="125"/>
      <c r="L264" s="127"/>
      <c r="M264" s="128"/>
      <c r="N264" s="129"/>
      <c r="O264" s="129"/>
      <c r="P264" s="129"/>
      <c r="Q264" s="129"/>
      <c r="R264" s="129"/>
      <c r="S264" s="129"/>
      <c r="T264" s="130"/>
      <c r="AT264" s="132" t="s">
        <v>98</v>
      </c>
      <c r="AU264" s="132" t="s">
        <v>1</v>
      </c>
      <c r="AV264" s="131" t="s">
        <v>1</v>
      </c>
      <c r="AW264" s="131" t="s">
        <v>100</v>
      </c>
      <c r="AX264" s="131" t="s">
        <v>88</v>
      </c>
      <c r="AY264" s="132" t="s">
        <v>85</v>
      </c>
    </row>
    <row r="265" spans="2:65" s="9" customFormat="1" ht="24" hidden="1" customHeight="1" x14ac:dyDescent="0.35">
      <c r="B265" s="39"/>
      <c r="C265" s="102" t="s">
        <v>169</v>
      </c>
      <c r="D265" s="103" t="s">
        <v>89</v>
      </c>
      <c r="E265" s="174" t="s">
        <v>273</v>
      </c>
      <c r="F265" s="145" t="s">
        <v>274</v>
      </c>
      <c r="G265" s="146" t="s">
        <v>110</v>
      </c>
      <c r="H265" s="147"/>
      <c r="I265" s="108"/>
      <c r="J265" s="108">
        <f>ROUND(I265*H265,2)</f>
        <v>0</v>
      </c>
      <c r="K265" s="145" t="s">
        <v>93</v>
      </c>
      <c r="L265" s="10"/>
      <c r="M265" s="109" t="s">
        <v>14</v>
      </c>
      <c r="N265" s="110" t="s">
        <v>34</v>
      </c>
      <c r="O265" s="111">
        <v>6.7000000000000004E-2</v>
      </c>
      <c r="P265" s="111">
        <f>O265*H265</f>
        <v>0</v>
      </c>
      <c r="Q265" s="111">
        <v>1.8979500000000001E-4</v>
      </c>
      <c r="R265" s="111">
        <f>Q265*H265</f>
        <v>0</v>
      </c>
      <c r="S265" s="111">
        <v>0</v>
      </c>
      <c r="T265" s="112">
        <f>S265*H265</f>
        <v>0</v>
      </c>
      <c r="AR265" s="113" t="s">
        <v>105</v>
      </c>
      <c r="AT265" s="113" t="s">
        <v>89</v>
      </c>
      <c r="AU265" s="113" t="s">
        <v>1</v>
      </c>
      <c r="AY265" s="2" t="s">
        <v>85</v>
      </c>
      <c r="BE265" s="114">
        <f>IF(N265="základní",J265,0)</f>
        <v>0</v>
      </c>
      <c r="BF265" s="114">
        <f>IF(N265="snížená",J265,0)</f>
        <v>0</v>
      </c>
      <c r="BG265" s="114">
        <f>IF(N265="zákl. přenesená",J265,0)</f>
        <v>0</v>
      </c>
      <c r="BH265" s="114">
        <f>IF(N265="sníž. přenesená",J265,0)</f>
        <v>0</v>
      </c>
      <c r="BI265" s="114">
        <f>IF(N265="nulová",J265,0)</f>
        <v>0</v>
      </c>
      <c r="BJ265" s="2" t="s">
        <v>88</v>
      </c>
      <c r="BK265" s="114">
        <f>ROUND(I265*H265,2)</f>
        <v>0</v>
      </c>
      <c r="BL265" s="2" t="s">
        <v>105</v>
      </c>
      <c r="BM265" s="113" t="s">
        <v>275</v>
      </c>
    </row>
    <row r="266" spans="2:65" s="9" customFormat="1" ht="19.2" hidden="1" x14ac:dyDescent="0.35">
      <c r="B266" s="39"/>
      <c r="C266" s="115"/>
      <c r="D266" s="116" t="s">
        <v>96</v>
      </c>
      <c r="E266" s="41"/>
      <c r="F266" s="117" t="s">
        <v>276</v>
      </c>
      <c r="G266" s="41"/>
      <c r="H266" s="41"/>
      <c r="I266" s="41"/>
      <c r="J266" s="41"/>
      <c r="K266" s="41"/>
      <c r="L266" s="10"/>
      <c r="M266" s="118"/>
      <c r="N266" s="119"/>
      <c r="O266" s="119"/>
      <c r="P266" s="119"/>
      <c r="Q266" s="119"/>
      <c r="R266" s="119"/>
      <c r="S266" s="119"/>
      <c r="T266" s="120"/>
      <c r="AT266" s="2" t="s">
        <v>96</v>
      </c>
      <c r="AU266" s="2" t="s">
        <v>1</v>
      </c>
    </row>
    <row r="267" spans="2:65" s="9" customFormat="1" ht="67.2" hidden="1" x14ac:dyDescent="0.35">
      <c r="B267" s="39"/>
      <c r="C267" s="115"/>
      <c r="D267" s="116" t="s">
        <v>97</v>
      </c>
      <c r="E267" s="41"/>
      <c r="F267" s="176" t="s">
        <v>277</v>
      </c>
      <c r="G267" s="41"/>
      <c r="H267" s="41"/>
      <c r="I267" s="41"/>
      <c r="J267" s="41"/>
      <c r="K267" s="41"/>
      <c r="L267" s="10"/>
      <c r="M267" s="118"/>
      <c r="N267" s="119"/>
      <c r="O267" s="119"/>
      <c r="P267" s="119"/>
      <c r="Q267" s="119"/>
      <c r="R267" s="119"/>
      <c r="S267" s="119"/>
      <c r="T267" s="120"/>
      <c r="AT267" s="2" t="s">
        <v>97</v>
      </c>
      <c r="AU267" s="2" t="s">
        <v>1</v>
      </c>
    </row>
    <row r="268" spans="2:65" s="131" customFormat="1" ht="10.199999999999999" hidden="1" x14ac:dyDescent="0.35">
      <c r="B268" s="121"/>
      <c r="C268" s="122"/>
      <c r="D268" s="116" t="s">
        <v>98</v>
      </c>
      <c r="E268" s="123" t="s">
        <v>14</v>
      </c>
      <c r="F268" s="124" t="s">
        <v>278</v>
      </c>
      <c r="G268" s="125"/>
      <c r="H268" s="126"/>
      <c r="I268" s="125"/>
      <c r="J268" s="125"/>
      <c r="K268" s="125"/>
      <c r="L268" s="127"/>
      <c r="M268" s="128"/>
      <c r="N268" s="129"/>
      <c r="O268" s="129"/>
      <c r="P268" s="129"/>
      <c r="Q268" s="129"/>
      <c r="R268" s="129"/>
      <c r="S268" s="129"/>
      <c r="T268" s="130"/>
      <c r="AT268" s="132" t="s">
        <v>98</v>
      </c>
      <c r="AU268" s="132" t="s">
        <v>1</v>
      </c>
      <c r="AV268" s="131" t="s">
        <v>1</v>
      </c>
      <c r="AW268" s="131" t="s">
        <v>100</v>
      </c>
      <c r="AX268" s="131" t="s">
        <v>88</v>
      </c>
      <c r="AY268" s="132" t="s">
        <v>85</v>
      </c>
    </row>
    <row r="269" spans="2:65" s="9" customFormat="1" ht="16.5" hidden="1" customHeight="1" x14ac:dyDescent="0.35">
      <c r="B269" s="39"/>
      <c r="C269" s="102" t="s">
        <v>163</v>
      </c>
      <c r="D269" s="103" t="s">
        <v>89</v>
      </c>
      <c r="E269" s="174" t="s">
        <v>279</v>
      </c>
      <c r="F269" s="145" t="s">
        <v>280</v>
      </c>
      <c r="G269" s="146" t="s">
        <v>110</v>
      </c>
      <c r="H269" s="147"/>
      <c r="I269" s="108"/>
      <c r="J269" s="108">
        <f>ROUND(I269*H269,2)</f>
        <v>0</v>
      </c>
      <c r="K269" s="145" t="s">
        <v>93</v>
      </c>
      <c r="L269" s="10"/>
      <c r="M269" s="109" t="s">
        <v>14</v>
      </c>
      <c r="N269" s="110" t="s">
        <v>34</v>
      </c>
      <c r="O269" s="111">
        <v>8.2000000000000003E-2</v>
      </c>
      <c r="P269" s="111">
        <f>O269*H269</f>
        <v>0</v>
      </c>
      <c r="Q269" s="111">
        <v>1.0000000000000001E-5</v>
      </c>
      <c r="R269" s="111">
        <f>Q269*H269</f>
        <v>0</v>
      </c>
      <c r="S269" s="111">
        <v>0</v>
      </c>
      <c r="T269" s="112">
        <f>S269*H269</f>
        <v>0</v>
      </c>
      <c r="AR269" s="113" t="s">
        <v>105</v>
      </c>
      <c r="AT269" s="113" t="s">
        <v>89</v>
      </c>
      <c r="AU269" s="113" t="s">
        <v>1</v>
      </c>
      <c r="AY269" s="2" t="s">
        <v>85</v>
      </c>
      <c r="BE269" s="114">
        <f>IF(N269="základní",J269,0)</f>
        <v>0</v>
      </c>
      <c r="BF269" s="114">
        <f>IF(N269="snížená",J269,0)</f>
        <v>0</v>
      </c>
      <c r="BG269" s="114">
        <f>IF(N269="zákl. přenesená",J269,0)</f>
        <v>0</v>
      </c>
      <c r="BH269" s="114">
        <f>IF(N269="sníž. přenesená",J269,0)</f>
        <v>0</v>
      </c>
      <c r="BI269" s="114">
        <f>IF(N269="nulová",J269,0)</f>
        <v>0</v>
      </c>
      <c r="BJ269" s="2" t="s">
        <v>88</v>
      </c>
      <c r="BK269" s="114">
        <f>ROUND(I269*H269,2)</f>
        <v>0</v>
      </c>
      <c r="BL269" s="2" t="s">
        <v>105</v>
      </c>
      <c r="BM269" s="113" t="s">
        <v>281</v>
      </c>
    </row>
    <row r="270" spans="2:65" s="9" customFormat="1" ht="19.2" hidden="1" x14ac:dyDescent="0.35">
      <c r="B270" s="39"/>
      <c r="C270" s="115"/>
      <c r="D270" s="116" t="s">
        <v>96</v>
      </c>
      <c r="E270" s="41"/>
      <c r="F270" s="117" t="s">
        <v>282</v>
      </c>
      <c r="G270" s="41"/>
      <c r="H270" s="41"/>
      <c r="I270" s="41"/>
      <c r="J270" s="41"/>
      <c r="K270" s="41"/>
      <c r="L270" s="10"/>
      <c r="M270" s="118"/>
      <c r="N270" s="119"/>
      <c r="O270" s="119"/>
      <c r="P270" s="119"/>
      <c r="Q270" s="119"/>
      <c r="R270" s="119"/>
      <c r="S270" s="119"/>
      <c r="T270" s="120"/>
      <c r="AT270" s="2" t="s">
        <v>96</v>
      </c>
      <c r="AU270" s="2" t="s">
        <v>1</v>
      </c>
    </row>
    <row r="271" spans="2:65" s="9" customFormat="1" ht="67.2" hidden="1" x14ac:dyDescent="0.35">
      <c r="B271" s="39"/>
      <c r="C271" s="115"/>
      <c r="D271" s="116" t="s">
        <v>97</v>
      </c>
      <c r="E271" s="41"/>
      <c r="F271" s="176" t="s">
        <v>277</v>
      </c>
      <c r="G271" s="41"/>
      <c r="H271" s="41"/>
      <c r="I271" s="41"/>
      <c r="J271" s="41"/>
      <c r="K271" s="41"/>
      <c r="L271" s="10"/>
      <c r="M271" s="118"/>
      <c r="N271" s="119"/>
      <c r="O271" s="119"/>
      <c r="P271" s="119"/>
      <c r="Q271" s="119"/>
      <c r="R271" s="119"/>
      <c r="S271" s="119"/>
      <c r="T271" s="120"/>
      <c r="AT271" s="2" t="s">
        <v>97</v>
      </c>
      <c r="AU271" s="2" t="s">
        <v>1</v>
      </c>
    </row>
    <row r="272" spans="2:65" s="131" customFormat="1" ht="10.199999999999999" hidden="1" x14ac:dyDescent="0.35">
      <c r="B272" s="121"/>
      <c r="C272" s="122"/>
      <c r="D272" s="116" t="s">
        <v>98</v>
      </c>
      <c r="E272" s="123" t="s">
        <v>14</v>
      </c>
      <c r="F272" s="124" t="s">
        <v>278</v>
      </c>
      <c r="G272" s="125"/>
      <c r="H272" s="126"/>
      <c r="I272" s="125"/>
      <c r="J272" s="125"/>
      <c r="K272" s="125"/>
      <c r="L272" s="127"/>
      <c r="M272" s="128"/>
      <c r="N272" s="129"/>
      <c r="O272" s="129"/>
      <c r="P272" s="129"/>
      <c r="Q272" s="129"/>
      <c r="R272" s="129"/>
      <c r="S272" s="129"/>
      <c r="T272" s="130"/>
      <c r="AT272" s="132" t="s">
        <v>98</v>
      </c>
      <c r="AU272" s="132" t="s">
        <v>1</v>
      </c>
      <c r="AV272" s="131" t="s">
        <v>1</v>
      </c>
      <c r="AW272" s="131" t="s">
        <v>100</v>
      </c>
      <c r="AX272" s="131" t="s">
        <v>88</v>
      </c>
      <c r="AY272" s="132" t="s">
        <v>85</v>
      </c>
    </row>
    <row r="273" spans="2:65" s="9" customFormat="1" ht="24" hidden="1" customHeight="1" x14ac:dyDescent="0.35">
      <c r="B273" s="39"/>
      <c r="C273" s="102" t="s">
        <v>283</v>
      </c>
      <c r="D273" s="103" t="s">
        <v>89</v>
      </c>
      <c r="E273" s="174" t="s">
        <v>284</v>
      </c>
      <c r="F273" s="145" t="s">
        <v>285</v>
      </c>
      <c r="G273" s="146" t="s">
        <v>129</v>
      </c>
      <c r="H273" s="147"/>
      <c r="I273" s="108"/>
      <c r="J273" s="108">
        <f>ROUND(I273*H273,2)</f>
        <v>0</v>
      </c>
      <c r="K273" s="145" t="s">
        <v>93</v>
      </c>
      <c r="L273" s="10"/>
      <c r="M273" s="109" t="s">
        <v>14</v>
      </c>
      <c r="N273" s="110" t="s">
        <v>34</v>
      </c>
      <c r="O273" s="111">
        <v>0</v>
      </c>
      <c r="P273" s="111">
        <f>O273*H273</f>
        <v>0</v>
      </c>
      <c r="Q273" s="111">
        <v>0</v>
      </c>
      <c r="R273" s="111">
        <f>Q273*H273</f>
        <v>0</v>
      </c>
      <c r="S273" s="111">
        <v>0</v>
      </c>
      <c r="T273" s="112">
        <f>S273*H273</f>
        <v>0</v>
      </c>
      <c r="AR273" s="113" t="s">
        <v>105</v>
      </c>
      <c r="AT273" s="113" t="s">
        <v>89</v>
      </c>
      <c r="AU273" s="113" t="s">
        <v>1</v>
      </c>
      <c r="AY273" s="2" t="s">
        <v>85</v>
      </c>
      <c r="BE273" s="114">
        <f>IF(N273="základní",J273,0)</f>
        <v>0</v>
      </c>
      <c r="BF273" s="114">
        <f>IF(N273="snížená",J273,0)</f>
        <v>0</v>
      </c>
      <c r="BG273" s="114">
        <f>IF(N273="zákl. přenesená",J273,0)</f>
        <v>0</v>
      </c>
      <c r="BH273" s="114">
        <f>IF(N273="sníž. přenesená",J273,0)</f>
        <v>0</v>
      </c>
      <c r="BI273" s="114">
        <f>IF(N273="nulová",J273,0)</f>
        <v>0</v>
      </c>
      <c r="BJ273" s="2" t="s">
        <v>88</v>
      </c>
      <c r="BK273" s="114">
        <f>ROUND(I273*H273,2)</f>
        <v>0</v>
      </c>
      <c r="BL273" s="2" t="s">
        <v>105</v>
      </c>
      <c r="BM273" s="113" t="s">
        <v>286</v>
      </c>
    </row>
    <row r="274" spans="2:65" s="9" customFormat="1" ht="28.8" hidden="1" x14ac:dyDescent="0.35">
      <c r="B274" s="39"/>
      <c r="C274" s="115"/>
      <c r="D274" s="116" t="s">
        <v>96</v>
      </c>
      <c r="E274" s="41"/>
      <c r="F274" s="117" t="s">
        <v>287</v>
      </c>
      <c r="G274" s="41"/>
      <c r="H274" s="41"/>
      <c r="I274" s="41"/>
      <c r="J274" s="41"/>
      <c r="K274" s="41"/>
      <c r="L274" s="10"/>
      <c r="M274" s="118"/>
      <c r="N274" s="119"/>
      <c r="O274" s="119"/>
      <c r="P274" s="119"/>
      <c r="Q274" s="119"/>
      <c r="R274" s="119"/>
      <c r="S274" s="119"/>
      <c r="T274" s="120"/>
      <c r="AT274" s="2" t="s">
        <v>96</v>
      </c>
      <c r="AU274" s="2" t="s">
        <v>1</v>
      </c>
    </row>
    <row r="275" spans="2:65" s="9" customFormat="1" ht="115.2" hidden="1" x14ac:dyDescent="0.35">
      <c r="B275" s="39"/>
      <c r="C275" s="115"/>
      <c r="D275" s="116" t="s">
        <v>97</v>
      </c>
      <c r="E275" s="41"/>
      <c r="F275" s="176" t="s">
        <v>288</v>
      </c>
      <c r="G275" s="41"/>
      <c r="H275" s="41"/>
      <c r="I275" s="41"/>
      <c r="J275" s="41"/>
      <c r="K275" s="41"/>
      <c r="L275" s="10"/>
      <c r="M275" s="118"/>
      <c r="N275" s="119"/>
      <c r="O275" s="119"/>
      <c r="P275" s="119"/>
      <c r="Q275" s="119"/>
      <c r="R275" s="119"/>
      <c r="S275" s="119"/>
      <c r="T275" s="120"/>
      <c r="AT275" s="2" t="s">
        <v>97</v>
      </c>
      <c r="AU275" s="2" t="s">
        <v>1</v>
      </c>
    </row>
    <row r="276" spans="2:65" s="9" customFormat="1" ht="24" hidden="1" customHeight="1" x14ac:dyDescent="0.35">
      <c r="B276" s="39"/>
      <c r="C276" s="102" t="s">
        <v>289</v>
      </c>
      <c r="D276" s="103" t="s">
        <v>89</v>
      </c>
      <c r="E276" s="174" t="s">
        <v>290</v>
      </c>
      <c r="F276" s="145" t="s">
        <v>291</v>
      </c>
      <c r="G276" s="146" t="s">
        <v>129</v>
      </c>
      <c r="H276" s="147"/>
      <c r="I276" s="108"/>
      <c r="J276" s="108">
        <f>ROUND(I276*H276,2)</f>
        <v>0</v>
      </c>
      <c r="K276" s="145" t="s">
        <v>93</v>
      </c>
      <c r="L276" s="10"/>
      <c r="M276" s="109" t="s">
        <v>14</v>
      </c>
      <c r="N276" s="110" t="s">
        <v>34</v>
      </c>
      <c r="O276" s="111">
        <v>0</v>
      </c>
      <c r="P276" s="111">
        <f>O276*H276</f>
        <v>0</v>
      </c>
      <c r="Q276" s="111">
        <v>0</v>
      </c>
      <c r="R276" s="111">
        <f>Q276*H276</f>
        <v>0</v>
      </c>
      <c r="S276" s="111">
        <v>0</v>
      </c>
      <c r="T276" s="112">
        <f>S276*H276</f>
        <v>0</v>
      </c>
      <c r="AR276" s="113" t="s">
        <v>105</v>
      </c>
      <c r="AT276" s="113" t="s">
        <v>89</v>
      </c>
      <c r="AU276" s="113" t="s">
        <v>1</v>
      </c>
      <c r="AY276" s="2" t="s">
        <v>85</v>
      </c>
      <c r="BE276" s="114">
        <f>IF(N276="základní",J276,0)</f>
        <v>0</v>
      </c>
      <c r="BF276" s="114">
        <f>IF(N276="snížená",J276,0)</f>
        <v>0</v>
      </c>
      <c r="BG276" s="114">
        <f>IF(N276="zákl. přenesená",J276,0)</f>
        <v>0</v>
      </c>
      <c r="BH276" s="114">
        <f>IF(N276="sníž. přenesená",J276,0)</f>
        <v>0</v>
      </c>
      <c r="BI276" s="114">
        <f>IF(N276="nulová",J276,0)</f>
        <v>0</v>
      </c>
      <c r="BJ276" s="2" t="s">
        <v>88</v>
      </c>
      <c r="BK276" s="114">
        <f>ROUND(I276*H276,2)</f>
        <v>0</v>
      </c>
      <c r="BL276" s="2" t="s">
        <v>105</v>
      </c>
      <c r="BM276" s="113" t="s">
        <v>292</v>
      </c>
    </row>
    <row r="277" spans="2:65" s="9" customFormat="1" ht="28.8" hidden="1" x14ac:dyDescent="0.35">
      <c r="B277" s="39"/>
      <c r="C277" s="115"/>
      <c r="D277" s="116" t="s">
        <v>96</v>
      </c>
      <c r="E277" s="41"/>
      <c r="F277" s="117" t="s">
        <v>293</v>
      </c>
      <c r="G277" s="41"/>
      <c r="H277" s="41"/>
      <c r="I277" s="41"/>
      <c r="J277" s="41"/>
      <c r="K277" s="41"/>
      <c r="L277" s="10"/>
      <c r="M277" s="118"/>
      <c r="N277" s="119"/>
      <c r="O277" s="119"/>
      <c r="P277" s="119"/>
      <c r="Q277" s="119"/>
      <c r="R277" s="119"/>
      <c r="S277" s="119"/>
      <c r="T277" s="120"/>
      <c r="AT277" s="2" t="s">
        <v>96</v>
      </c>
      <c r="AU277" s="2" t="s">
        <v>1</v>
      </c>
    </row>
    <row r="278" spans="2:65" s="9" customFormat="1" ht="115.2" hidden="1" x14ac:dyDescent="0.35">
      <c r="B278" s="39"/>
      <c r="C278" s="115"/>
      <c r="D278" s="116" t="s">
        <v>97</v>
      </c>
      <c r="E278" s="41"/>
      <c r="F278" s="176" t="s">
        <v>288</v>
      </c>
      <c r="G278" s="41"/>
      <c r="H278" s="41"/>
      <c r="I278" s="41"/>
      <c r="J278" s="41"/>
      <c r="K278" s="41"/>
      <c r="L278" s="10"/>
      <c r="M278" s="118"/>
      <c r="N278" s="119"/>
      <c r="O278" s="119"/>
      <c r="P278" s="119"/>
      <c r="Q278" s="119"/>
      <c r="R278" s="119"/>
      <c r="S278" s="119"/>
      <c r="T278" s="120"/>
      <c r="AT278" s="2" t="s">
        <v>97</v>
      </c>
      <c r="AU278" s="2" t="s">
        <v>1</v>
      </c>
    </row>
    <row r="279" spans="2:65" s="96" customFormat="1" ht="22.8" customHeight="1" x14ac:dyDescent="0.25">
      <c r="B279" s="86"/>
      <c r="C279" s="177"/>
      <c r="D279" s="88" t="s">
        <v>81</v>
      </c>
      <c r="E279" s="100" t="s">
        <v>294</v>
      </c>
      <c r="F279" s="100" t="s">
        <v>295</v>
      </c>
      <c r="G279" s="87"/>
      <c r="H279" s="87"/>
      <c r="I279" s="87"/>
      <c r="J279" s="101">
        <f>SUM(J280:J459)</f>
        <v>0</v>
      </c>
      <c r="K279" s="87"/>
      <c r="L279" s="91"/>
      <c r="M279" s="92"/>
      <c r="N279" s="93"/>
      <c r="O279" s="93"/>
      <c r="P279" s="94">
        <f>SUM(P280:P459)</f>
        <v>4120.7</v>
      </c>
      <c r="Q279" s="93"/>
      <c r="R279" s="94" t="e">
        <f>SUM(R280:R459)</f>
        <v>#REF!</v>
      </c>
      <c r="S279" s="93"/>
      <c r="T279" s="95">
        <f>SUM(T280:T459)</f>
        <v>0</v>
      </c>
      <c r="AR279" s="97" t="s">
        <v>1</v>
      </c>
      <c r="AT279" s="98" t="s">
        <v>81</v>
      </c>
      <c r="AU279" s="98" t="s">
        <v>88</v>
      </c>
      <c r="AY279" s="97" t="s">
        <v>85</v>
      </c>
      <c r="BK279" s="99">
        <f>SUM(BK280:BK459)</f>
        <v>0</v>
      </c>
    </row>
    <row r="280" spans="2:65" s="9" customFormat="1" ht="16.5" customHeight="1" x14ac:dyDescent="0.35">
      <c r="B280" s="39"/>
      <c r="C280" s="102">
        <v>9</v>
      </c>
      <c r="D280" s="103" t="s">
        <v>89</v>
      </c>
      <c r="E280" s="174" t="s">
        <v>296</v>
      </c>
      <c r="F280" s="145" t="s">
        <v>297</v>
      </c>
      <c r="G280" s="146" t="s">
        <v>226</v>
      </c>
      <c r="H280" s="147">
        <v>25</v>
      </c>
      <c r="I280" s="108"/>
      <c r="J280" s="108">
        <f>ROUND(I280*H280,2)</f>
        <v>0</v>
      </c>
      <c r="K280" s="145" t="s">
        <v>93</v>
      </c>
      <c r="L280" s="10"/>
      <c r="M280" s="109" t="s">
        <v>14</v>
      </c>
      <c r="N280" s="110" t="s">
        <v>34</v>
      </c>
      <c r="O280" s="111">
        <v>0.114</v>
      </c>
      <c r="P280" s="111">
        <f>O280*H280</f>
        <v>2.85</v>
      </c>
      <c r="Q280" s="111">
        <v>1.1272999999999999E-3</v>
      </c>
      <c r="R280" s="111">
        <f>Q280*H280</f>
        <v>2.8182499999999999E-2</v>
      </c>
      <c r="S280" s="111">
        <v>0</v>
      </c>
      <c r="T280" s="112">
        <f>S280*H280</f>
        <v>0</v>
      </c>
      <c r="AR280" s="113" t="s">
        <v>105</v>
      </c>
      <c r="AT280" s="113" t="s">
        <v>89</v>
      </c>
      <c r="AU280" s="113" t="s">
        <v>1</v>
      </c>
      <c r="AY280" s="2" t="s">
        <v>85</v>
      </c>
      <c r="BE280" s="114">
        <f>IF(N280="základní",J280,0)</f>
        <v>0</v>
      </c>
      <c r="BF280" s="114">
        <f>IF(N280="snížená",J280,0)</f>
        <v>0</v>
      </c>
      <c r="BG280" s="114">
        <f>IF(N280="zákl. přenesená",J280,0)</f>
        <v>0</v>
      </c>
      <c r="BH280" s="114">
        <f>IF(N280="sníž. přenesená",J280,0)</f>
        <v>0</v>
      </c>
      <c r="BI280" s="114">
        <f>IF(N280="nulová",J280,0)</f>
        <v>0</v>
      </c>
      <c r="BJ280" s="2" t="s">
        <v>88</v>
      </c>
      <c r="BK280" s="114">
        <f>ROUND(I280*H280,2)</f>
        <v>0</v>
      </c>
      <c r="BL280" s="2" t="s">
        <v>105</v>
      </c>
      <c r="BM280" s="113" t="s">
        <v>298</v>
      </c>
    </row>
    <row r="281" spans="2:65" s="9" customFormat="1" x14ac:dyDescent="0.35">
      <c r="B281" s="39"/>
      <c r="C281" s="115"/>
      <c r="D281" s="116" t="s">
        <v>96</v>
      </c>
      <c r="E281" s="41"/>
      <c r="F281" s="117" t="s">
        <v>299</v>
      </c>
      <c r="G281" s="41"/>
      <c r="H281" s="41"/>
      <c r="I281" s="41"/>
      <c r="J281" s="41"/>
      <c r="K281" s="41"/>
      <c r="L281" s="10"/>
      <c r="M281" s="118"/>
      <c r="N281" s="119"/>
      <c r="O281" s="119"/>
      <c r="P281" s="119"/>
      <c r="Q281" s="119"/>
      <c r="R281" s="119"/>
      <c r="S281" s="119"/>
      <c r="T281" s="120"/>
      <c r="AT281" s="2" t="s">
        <v>96</v>
      </c>
      <c r="AU281" s="2" t="s">
        <v>1</v>
      </c>
    </row>
    <row r="282" spans="2:65" s="131" customFormat="1" ht="10.199999999999999" x14ac:dyDescent="0.35">
      <c r="B282" s="121"/>
      <c r="C282" s="122"/>
      <c r="D282" s="116" t="s">
        <v>98</v>
      </c>
      <c r="E282" s="123" t="s">
        <v>14</v>
      </c>
      <c r="F282" s="124" t="s">
        <v>223</v>
      </c>
      <c r="G282" s="125"/>
      <c r="H282" s="126">
        <v>25</v>
      </c>
      <c r="I282" s="125"/>
      <c r="J282" s="125"/>
      <c r="K282" s="125"/>
      <c r="L282" s="127"/>
      <c r="M282" s="128"/>
      <c r="N282" s="129"/>
      <c r="O282" s="129"/>
      <c r="P282" s="129"/>
      <c r="Q282" s="129"/>
      <c r="R282" s="129"/>
      <c r="S282" s="129"/>
      <c r="T282" s="130"/>
      <c r="AT282" s="132" t="s">
        <v>98</v>
      </c>
      <c r="AU282" s="132" t="s">
        <v>1</v>
      </c>
      <c r="AV282" s="131" t="s">
        <v>1</v>
      </c>
      <c r="AW282" s="131" t="s">
        <v>100</v>
      </c>
      <c r="AX282" s="131" t="s">
        <v>88</v>
      </c>
      <c r="AY282" s="132" t="s">
        <v>85</v>
      </c>
    </row>
    <row r="283" spans="2:65" s="9" customFormat="1" ht="16.5" customHeight="1" x14ac:dyDescent="0.35">
      <c r="B283" s="39"/>
      <c r="C283" s="102">
        <v>10</v>
      </c>
      <c r="D283" s="103" t="s">
        <v>89</v>
      </c>
      <c r="E283" s="174" t="s">
        <v>300</v>
      </c>
      <c r="F283" s="145" t="s">
        <v>301</v>
      </c>
      <c r="G283" s="146" t="s">
        <v>201</v>
      </c>
      <c r="H283" s="147">
        <v>25</v>
      </c>
      <c r="I283" s="108"/>
      <c r="J283" s="108">
        <f>ROUND(I283*H283,2)</f>
        <v>0</v>
      </c>
      <c r="K283" s="145" t="s">
        <v>14</v>
      </c>
      <c r="L283" s="10"/>
      <c r="M283" s="109" t="s">
        <v>14</v>
      </c>
      <c r="N283" s="110" t="s">
        <v>34</v>
      </c>
      <c r="O283" s="111">
        <v>0.114</v>
      </c>
      <c r="P283" s="111">
        <f>O283*H283</f>
        <v>2.85</v>
      </c>
      <c r="Q283" s="111">
        <v>1.1299999999999999E-3</v>
      </c>
      <c r="R283" s="111">
        <f>Q283*H283</f>
        <v>2.8249999999999997E-2</v>
      </c>
      <c r="S283" s="111">
        <v>0</v>
      </c>
      <c r="T283" s="112">
        <f>S283*H283</f>
        <v>0</v>
      </c>
      <c r="AR283" s="113" t="s">
        <v>105</v>
      </c>
      <c r="AT283" s="113" t="s">
        <v>89</v>
      </c>
      <c r="AU283" s="113" t="s">
        <v>1</v>
      </c>
      <c r="AY283" s="2" t="s">
        <v>85</v>
      </c>
      <c r="BE283" s="114">
        <f>IF(N283="základní",J283,0)</f>
        <v>0</v>
      </c>
      <c r="BF283" s="114">
        <f>IF(N283="snížená",J283,0)</f>
        <v>0</v>
      </c>
      <c r="BG283" s="114">
        <f>IF(N283="zákl. přenesená",J283,0)</f>
        <v>0</v>
      </c>
      <c r="BH283" s="114">
        <f>IF(N283="sníž. přenesená",J283,0)</f>
        <v>0</v>
      </c>
      <c r="BI283" s="114">
        <f>IF(N283="nulová",J283,0)</f>
        <v>0</v>
      </c>
      <c r="BJ283" s="2" t="s">
        <v>88</v>
      </c>
      <c r="BK283" s="114">
        <f>ROUND(I283*H283,2)</f>
        <v>0</v>
      </c>
      <c r="BL283" s="2" t="s">
        <v>105</v>
      </c>
      <c r="BM283" s="113" t="s">
        <v>302</v>
      </c>
    </row>
    <row r="284" spans="2:65" s="9" customFormat="1" x14ac:dyDescent="0.35">
      <c r="B284" s="39"/>
      <c r="C284" s="115"/>
      <c r="D284" s="116" t="s">
        <v>96</v>
      </c>
      <c r="E284" s="41"/>
      <c r="F284" s="117" t="s">
        <v>301</v>
      </c>
      <c r="G284" s="41"/>
      <c r="H284" s="41"/>
      <c r="I284" s="41"/>
      <c r="J284" s="41"/>
      <c r="K284" s="41"/>
      <c r="L284" s="10"/>
      <c r="M284" s="118"/>
      <c r="N284" s="119"/>
      <c r="O284" s="119"/>
      <c r="P284" s="119"/>
      <c r="Q284" s="119"/>
      <c r="R284" s="119"/>
      <c r="S284" s="119"/>
      <c r="T284" s="120"/>
      <c r="AT284" s="2" t="s">
        <v>96</v>
      </c>
      <c r="AU284" s="2" t="s">
        <v>1</v>
      </c>
    </row>
    <row r="285" spans="2:65" s="131" customFormat="1" ht="10.199999999999999" x14ac:dyDescent="0.35">
      <c r="B285" s="121"/>
      <c r="C285" s="122"/>
      <c r="D285" s="116" t="s">
        <v>98</v>
      </c>
      <c r="E285" s="123" t="s">
        <v>14</v>
      </c>
      <c r="F285" s="124" t="s">
        <v>223</v>
      </c>
      <c r="G285" s="125"/>
      <c r="H285" s="126">
        <v>25</v>
      </c>
      <c r="I285" s="125"/>
      <c r="J285" s="125"/>
      <c r="K285" s="125"/>
      <c r="L285" s="127"/>
      <c r="M285" s="128"/>
      <c r="N285" s="129"/>
      <c r="O285" s="129"/>
      <c r="P285" s="129"/>
      <c r="Q285" s="129"/>
      <c r="R285" s="129"/>
      <c r="S285" s="129"/>
      <c r="T285" s="130"/>
      <c r="AT285" s="132" t="s">
        <v>98</v>
      </c>
      <c r="AU285" s="132" t="s">
        <v>1</v>
      </c>
      <c r="AV285" s="131" t="s">
        <v>1</v>
      </c>
      <c r="AW285" s="131" t="s">
        <v>100</v>
      </c>
      <c r="AX285" s="131" t="s">
        <v>88</v>
      </c>
      <c r="AY285" s="132" t="s">
        <v>85</v>
      </c>
    </row>
    <row r="286" spans="2:65" s="9" customFormat="1" ht="16.5" customHeight="1" x14ac:dyDescent="0.35">
      <c r="B286" s="39"/>
      <c r="C286" s="102">
        <v>11</v>
      </c>
      <c r="D286" s="103" t="s">
        <v>89</v>
      </c>
      <c r="E286" s="174"/>
      <c r="F286" s="145" t="s">
        <v>303</v>
      </c>
      <c r="G286" s="146" t="s">
        <v>92</v>
      </c>
      <c r="H286" s="147">
        <v>1</v>
      </c>
      <c r="I286" s="108"/>
      <c r="J286" s="108">
        <f>ROUND(I286*H286,2)</f>
        <v>0</v>
      </c>
      <c r="K286" s="145"/>
      <c r="L286" s="10"/>
      <c r="M286" s="109"/>
      <c r="N286" s="110"/>
      <c r="O286" s="111"/>
      <c r="P286" s="111"/>
      <c r="Q286" s="111"/>
      <c r="R286" s="111"/>
      <c r="S286" s="111"/>
      <c r="T286" s="112"/>
      <c r="AR286" s="113"/>
      <c r="AT286" s="113"/>
      <c r="AU286" s="113"/>
      <c r="AY286" s="2"/>
      <c r="BE286" s="114"/>
      <c r="BF286" s="114"/>
      <c r="BG286" s="114"/>
      <c r="BH286" s="114"/>
      <c r="BI286" s="114"/>
      <c r="BJ286" s="2"/>
      <c r="BK286" s="114"/>
      <c r="BL286" s="2"/>
      <c r="BM286" s="113"/>
    </row>
    <row r="287" spans="2:65" s="9" customFormat="1" x14ac:dyDescent="0.35">
      <c r="B287" s="39"/>
      <c r="C287" s="115"/>
      <c r="D287" s="116" t="s">
        <v>96</v>
      </c>
      <c r="E287" s="41"/>
      <c r="F287" s="117" t="s">
        <v>304</v>
      </c>
      <c r="G287" s="41"/>
      <c r="H287" s="41"/>
      <c r="I287" s="41"/>
      <c r="J287" s="41"/>
      <c r="K287" s="41"/>
      <c r="L287" s="10"/>
      <c r="M287" s="118"/>
      <c r="N287" s="119"/>
      <c r="O287" s="119"/>
      <c r="P287" s="119"/>
      <c r="Q287" s="119"/>
      <c r="R287" s="119"/>
      <c r="S287" s="119"/>
      <c r="T287" s="120"/>
      <c r="AT287" s="2"/>
      <c r="AU287" s="2"/>
    </row>
    <row r="288" spans="2:65" s="131" customFormat="1" ht="10.199999999999999" x14ac:dyDescent="0.35">
      <c r="B288" s="121"/>
      <c r="C288" s="122"/>
      <c r="D288" s="116" t="s">
        <v>98</v>
      </c>
      <c r="E288" s="123"/>
      <c r="F288" s="124" t="s">
        <v>305</v>
      </c>
      <c r="G288" s="125"/>
      <c r="H288" s="126"/>
      <c r="I288" s="125"/>
      <c r="J288" s="125"/>
      <c r="K288" s="125"/>
      <c r="L288" s="127"/>
      <c r="M288" s="128"/>
      <c r="N288" s="129"/>
      <c r="O288" s="129"/>
      <c r="P288" s="129"/>
      <c r="Q288" s="129"/>
      <c r="R288" s="129"/>
      <c r="S288" s="129"/>
      <c r="T288" s="130"/>
      <c r="AT288" s="132"/>
      <c r="AU288" s="132"/>
      <c r="AY288" s="132"/>
    </row>
    <row r="289" spans="2:65" s="9" customFormat="1" ht="16.5" customHeight="1" x14ac:dyDescent="0.35">
      <c r="B289" s="39"/>
      <c r="C289" s="102">
        <v>12</v>
      </c>
      <c r="D289" s="103" t="s">
        <v>89</v>
      </c>
      <c r="E289" s="174" t="s">
        <v>306</v>
      </c>
      <c r="F289" s="145" t="s">
        <v>307</v>
      </c>
      <c r="G289" s="146" t="s">
        <v>92</v>
      </c>
      <c r="H289" s="147">
        <v>1</v>
      </c>
      <c r="I289" s="108"/>
      <c r="J289" s="108">
        <f>ROUND(I289*H289,2)</f>
        <v>0</v>
      </c>
      <c r="K289" s="145"/>
      <c r="L289" s="10"/>
      <c r="M289" s="109"/>
      <c r="N289" s="110"/>
      <c r="O289" s="111"/>
      <c r="P289" s="111"/>
      <c r="Q289" s="111"/>
      <c r="R289" s="111"/>
      <c r="S289" s="111"/>
      <c r="T289" s="112"/>
      <c r="AR289" s="113"/>
      <c r="AT289" s="113"/>
      <c r="AU289" s="113"/>
      <c r="AY289" s="2"/>
      <c r="BE289" s="114"/>
      <c r="BF289" s="114"/>
      <c r="BG289" s="114"/>
      <c r="BH289" s="114"/>
      <c r="BI289" s="114"/>
      <c r="BJ289" s="2"/>
      <c r="BK289" s="114"/>
      <c r="BL289" s="2"/>
      <c r="BM289" s="113"/>
    </row>
    <row r="290" spans="2:65" s="9" customFormat="1" hidden="1" x14ac:dyDescent="0.35">
      <c r="B290" s="39"/>
      <c r="C290" s="115"/>
      <c r="D290" s="116" t="s">
        <v>96</v>
      </c>
      <c r="E290" s="41"/>
      <c r="F290" s="117"/>
      <c r="G290" s="41"/>
      <c r="H290" s="41"/>
      <c r="I290" s="41"/>
      <c r="J290" s="41"/>
      <c r="K290" s="41"/>
      <c r="L290" s="10"/>
      <c r="M290" s="118"/>
      <c r="N290" s="119">
        <v>1</v>
      </c>
      <c r="O290" s="119" t="s">
        <v>92</v>
      </c>
      <c r="P290" s="119">
        <v>1932</v>
      </c>
      <c r="Q290" s="119"/>
      <c r="R290" s="119"/>
      <c r="S290" s="119"/>
      <c r="T290" s="120"/>
      <c r="AT290" s="2"/>
      <c r="AU290" s="2"/>
    </row>
    <row r="291" spans="2:65" s="131" customFormat="1" ht="10.199999999999999" hidden="1" x14ac:dyDescent="0.35">
      <c r="B291" s="121"/>
      <c r="C291" s="122"/>
      <c r="D291" s="116" t="s">
        <v>98</v>
      </c>
      <c r="E291" s="123"/>
      <c r="F291" s="124"/>
      <c r="G291" s="125"/>
      <c r="H291" s="126"/>
      <c r="I291" s="125"/>
      <c r="J291" s="125"/>
      <c r="K291" s="125"/>
      <c r="L291" s="127"/>
      <c r="M291" s="128"/>
      <c r="N291" s="129">
        <v>1</v>
      </c>
      <c r="O291" s="129" t="s">
        <v>92</v>
      </c>
      <c r="P291" s="129">
        <v>2183</v>
      </c>
      <c r="Q291" s="129"/>
      <c r="R291" s="129"/>
      <c r="S291" s="129"/>
      <c r="T291" s="130"/>
      <c r="AT291" s="132"/>
      <c r="AU291" s="132"/>
      <c r="AY291" s="132"/>
    </row>
    <row r="292" spans="2:65" s="9" customFormat="1" ht="16.5" customHeight="1" x14ac:dyDescent="0.35">
      <c r="B292" s="39"/>
      <c r="C292" s="102"/>
      <c r="D292" s="103" t="s">
        <v>89</v>
      </c>
      <c r="E292" s="174"/>
      <c r="F292" s="145" t="s">
        <v>308</v>
      </c>
      <c r="G292" s="146" t="s">
        <v>92</v>
      </c>
      <c r="H292" s="147">
        <v>1</v>
      </c>
      <c r="I292" s="108"/>
      <c r="J292" s="108">
        <f>ROUND(I292*H292,2)</f>
        <v>0</v>
      </c>
      <c r="K292" s="145"/>
      <c r="L292" s="10"/>
      <c r="M292" s="109"/>
      <c r="N292" s="110"/>
      <c r="O292" s="111"/>
      <c r="P292" s="111"/>
      <c r="Q292" s="111"/>
      <c r="R292" s="111"/>
      <c r="S292" s="111"/>
      <c r="T292" s="112"/>
      <c r="AR292" s="113"/>
      <c r="AT292" s="113"/>
      <c r="AU292" s="113"/>
      <c r="AY292" s="2"/>
      <c r="BE292" s="114"/>
      <c r="BF292" s="114"/>
      <c r="BG292" s="114"/>
      <c r="BH292" s="114"/>
      <c r="BI292" s="114"/>
      <c r="BJ292" s="2"/>
      <c r="BK292" s="114"/>
      <c r="BL292" s="2"/>
      <c r="BM292" s="113"/>
    </row>
    <row r="293" spans="2:65" s="9" customFormat="1" x14ac:dyDescent="0.35">
      <c r="B293" s="39"/>
      <c r="C293" s="115"/>
      <c r="D293" s="116" t="s">
        <v>96</v>
      </c>
      <c r="E293" s="41"/>
      <c r="F293" s="117" t="s">
        <v>309</v>
      </c>
      <c r="G293" s="41"/>
      <c r="H293" s="41"/>
      <c r="I293" s="41"/>
      <c r="J293" s="41"/>
      <c r="K293" s="41"/>
      <c r="L293" s="10"/>
      <c r="M293" s="118"/>
      <c r="N293" s="119"/>
      <c r="O293" s="119"/>
      <c r="P293" s="119"/>
      <c r="Q293" s="119"/>
      <c r="R293" s="119"/>
      <c r="S293" s="119"/>
      <c r="T293" s="120"/>
      <c r="AT293" s="2"/>
      <c r="AU293" s="2"/>
    </row>
    <row r="294" spans="2:65" s="131" customFormat="1" ht="10.199999999999999" hidden="1" x14ac:dyDescent="0.35">
      <c r="B294" s="121"/>
      <c r="C294" s="122"/>
      <c r="D294" s="116" t="s">
        <v>98</v>
      </c>
      <c r="E294" s="123"/>
      <c r="F294" s="124"/>
      <c r="G294" s="125"/>
      <c r="H294" s="126"/>
      <c r="I294" s="125"/>
      <c r="J294" s="125"/>
      <c r="K294" s="125"/>
      <c r="L294" s="127"/>
      <c r="M294" s="128"/>
      <c r="N294" s="129"/>
      <c r="O294" s="129"/>
      <c r="P294" s="129"/>
      <c r="Q294" s="129"/>
      <c r="R294" s="129"/>
      <c r="S294" s="129"/>
      <c r="T294" s="130"/>
      <c r="AT294" s="132"/>
      <c r="AU294" s="132"/>
      <c r="AY294" s="132"/>
    </row>
    <row r="295" spans="2:65" s="9" customFormat="1" ht="16.5" customHeight="1" x14ac:dyDescent="0.35">
      <c r="B295" s="39"/>
      <c r="C295" s="102">
        <v>13</v>
      </c>
      <c r="D295" s="103" t="s">
        <v>89</v>
      </c>
      <c r="E295" s="174"/>
      <c r="F295" s="145" t="s">
        <v>310</v>
      </c>
      <c r="G295" s="146" t="s">
        <v>92</v>
      </c>
      <c r="H295" s="147">
        <v>1</v>
      </c>
      <c r="I295" s="108"/>
      <c r="J295" s="108">
        <f>ROUND(I295*H295,2)</f>
        <v>0</v>
      </c>
      <c r="K295" s="145"/>
      <c r="L295" s="10"/>
      <c r="M295" s="109"/>
      <c r="N295" s="110"/>
      <c r="O295" s="111"/>
      <c r="P295" s="111"/>
      <c r="Q295" s="111"/>
      <c r="R295" s="111"/>
      <c r="S295" s="111"/>
      <c r="T295" s="112"/>
      <c r="AR295" s="113"/>
      <c r="AT295" s="113"/>
      <c r="AU295" s="113"/>
      <c r="AY295" s="2"/>
      <c r="BE295" s="114"/>
      <c r="BF295" s="114"/>
      <c r="BG295" s="114"/>
      <c r="BH295" s="114"/>
      <c r="BI295" s="114"/>
      <c r="BJ295" s="2"/>
      <c r="BK295" s="114"/>
      <c r="BL295" s="2"/>
      <c r="BM295" s="113"/>
    </row>
    <row r="296" spans="2:65" s="9" customFormat="1" x14ac:dyDescent="0.35">
      <c r="B296" s="39"/>
      <c r="C296" s="115"/>
      <c r="D296" s="116" t="s">
        <v>96</v>
      </c>
      <c r="E296" s="41"/>
      <c r="F296" s="117" t="s">
        <v>311</v>
      </c>
      <c r="G296" s="41"/>
      <c r="H296" s="41"/>
      <c r="I296" s="41"/>
      <c r="J296" s="41"/>
      <c r="K296" s="41"/>
      <c r="L296" s="10"/>
      <c r="M296" s="118"/>
      <c r="N296" s="119"/>
      <c r="O296" s="119"/>
      <c r="P296" s="119"/>
      <c r="Q296" s="119"/>
      <c r="R296" s="119"/>
      <c r="S296" s="119"/>
      <c r="T296" s="120"/>
      <c r="AT296" s="2"/>
      <c r="AU296" s="2"/>
    </row>
    <row r="297" spans="2:65" s="131" customFormat="1" ht="10.199999999999999" x14ac:dyDescent="0.35">
      <c r="B297" s="121"/>
      <c r="C297" s="122"/>
      <c r="D297" s="116" t="s">
        <v>98</v>
      </c>
      <c r="E297" s="123"/>
      <c r="F297" s="124" t="s">
        <v>312</v>
      </c>
      <c r="G297" s="125"/>
      <c r="H297" s="126"/>
      <c r="I297" s="125"/>
      <c r="J297" s="125"/>
      <c r="K297" s="125"/>
      <c r="L297" s="127"/>
      <c r="M297" s="128"/>
      <c r="N297" s="129"/>
      <c r="O297" s="129"/>
      <c r="P297" s="129"/>
      <c r="Q297" s="129"/>
      <c r="R297" s="129"/>
      <c r="S297" s="129"/>
      <c r="T297" s="130"/>
      <c r="AT297" s="132"/>
      <c r="AU297" s="132"/>
      <c r="AY297" s="132"/>
    </row>
    <row r="298" spans="2:65" s="9" customFormat="1" ht="16.5" customHeight="1" x14ac:dyDescent="0.35">
      <c r="B298" s="39"/>
      <c r="C298" s="102">
        <v>14</v>
      </c>
      <c r="D298" s="103" t="s">
        <v>89</v>
      </c>
      <c r="E298" s="174"/>
      <c r="F298" s="145" t="s">
        <v>313</v>
      </c>
      <c r="G298" s="146" t="s">
        <v>92</v>
      </c>
      <c r="H298" s="147">
        <v>1</v>
      </c>
      <c r="I298" s="108"/>
      <c r="J298" s="108">
        <f>ROUND(I298*H298,2)</f>
        <v>0</v>
      </c>
      <c r="K298" s="145"/>
      <c r="L298" s="10"/>
      <c r="M298" s="109"/>
      <c r="N298" s="110"/>
      <c r="O298" s="111"/>
      <c r="P298" s="111"/>
      <c r="Q298" s="111"/>
      <c r="R298" s="111"/>
      <c r="S298" s="111"/>
      <c r="T298" s="112"/>
      <c r="AR298" s="113"/>
      <c r="AT298" s="113"/>
      <c r="AU298" s="113"/>
      <c r="AY298" s="2"/>
      <c r="BE298" s="114"/>
      <c r="BF298" s="114"/>
      <c r="BG298" s="114"/>
      <c r="BH298" s="114"/>
      <c r="BI298" s="114"/>
      <c r="BJ298" s="2"/>
      <c r="BK298" s="114"/>
      <c r="BL298" s="2"/>
      <c r="BM298" s="113"/>
    </row>
    <row r="299" spans="2:65" s="9" customFormat="1" hidden="1" x14ac:dyDescent="0.35">
      <c r="B299" s="39"/>
      <c r="C299" s="115"/>
      <c r="D299" s="116" t="s">
        <v>96</v>
      </c>
      <c r="E299" s="41"/>
      <c r="F299" s="117"/>
      <c r="G299" s="41"/>
      <c r="H299" s="41"/>
      <c r="I299" s="41"/>
      <c r="J299" s="41"/>
      <c r="K299" s="41"/>
      <c r="L299" s="10"/>
      <c r="M299" s="118"/>
      <c r="N299" s="119"/>
      <c r="O299" s="119"/>
      <c r="P299" s="119"/>
      <c r="Q299" s="119"/>
      <c r="R299" s="119"/>
      <c r="S299" s="119"/>
      <c r="T299" s="120"/>
      <c r="AT299" s="2"/>
      <c r="AU299" s="2"/>
    </row>
    <row r="300" spans="2:65" s="131" customFormat="1" ht="10.199999999999999" hidden="1" x14ac:dyDescent="0.35">
      <c r="B300" s="121"/>
      <c r="C300" s="122"/>
      <c r="D300" s="116" t="s">
        <v>98</v>
      </c>
      <c r="E300" s="123"/>
      <c r="F300" s="124"/>
      <c r="G300" s="125"/>
      <c r="H300" s="126"/>
      <c r="I300" s="125"/>
      <c r="J300" s="125"/>
      <c r="K300" s="125"/>
      <c r="L300" s="127"/>
      <c r="M300" s="128"/>
      <c r="N300" s="129"/>
      <c r="O300" s="129"/>
      <c r="P300" s="129"/>
      <c r="Q300" s="129"/>
      <c r="R300" s="129"/>
      <c r="S300" s="129"/>
      <c r="T300" s="130"/>
      <c r="AT300" s="132"/>
      <c r="AU300" s="132"/>
      <c r="AY300" s="132"/>
    </row>
    <row r="301" spans="2:65" s="9" customFormat="1" ht="16.5" customHeight="1" x14ac:dyDescent="0.35">
      <c r="B301" s="39"/>
      <c r="C301" s="102">
        <v>15</v>
      </c>
      <c r="D301" s="103" t="s">
        <v>89</v>
      </c>
      <c r="E301" s="174"/>
      <c r="F301" s="145" t="s">
        <v>314</v>
      </c>
      <c r="G301" s="146" t="s">
        <v>92</v>
      </c>
      <c r="H301" s="147">
        <v>1</v>
      </c>
      <c r="I301" s="108"/>
      <c r="J301" s="108">
        <f>ROUND(I301*H301,2)</f>
        <v>0</v>
      </c>
      <c r="K301" s="145"/>
      <c r="L301" s="10"/>
      <c r="M301" s="109"/>
      <c r="N301" s="110"/>
      <c r="O301" s="111"/>
      <c r="P301" s="111"/>
      <c r="Q301" s="111"/>
      <c r="R301" s="111"/>
      <c r="S301" s="111"/>
      <c r="T301" s="112"/>
      <c r="AR301" s="113"/>
      <c r="AT301" s="113"/>
      <c r="AU301" s="113"/>
      <c r="AY301" s="2"/>
      <c r="BE301" s="114"/>
      <c r="BF301" s="114"/>
      <c r="BG301" s="114"/>
      <c r="BH301" s="114"/>
      <c r="BI301" s="114"/>
      <c r="BJ301" s="2"/>
      <c r="BK301" s="114"/>
      <c r="BL301" s="2"/>
      <c r="BM301" s="113"/>
    </row>
    <row r="302" spans="2:65" s="9" customFormat="1" x14ac:dyDescent="0.35">
      <c r="B302" s="39"/>
      <c r="C302" s="115"/>
      <c r="D302" s="116" t="s">
        <v>96</v>
      </c>
      <c r="E302" s="41"/>
      <c r="F302" s="117" t="s">
        <v>315</v>
      </c>
      <c r="G302" s="41"/>
      <c r="H302" s="41"/>
      <c r="I302" s="41"/>
      <c r="J302" s="41"/>
      <c r="K302" s="41"/>
      <c r="L302" s="10"/>
      <c r="M302" s="118"/>
      <c r="N302" s="119"/>
      <c r="O302" s="119"/>
      <c r="P302" s="119"/>
      <c r="Q302" s="119"/>
      <c r="R302" s="119"/>
      <c r="S302" s="119"/>
      <c r="T302" s="120"/>
      <c r="AT302" s="2"/>
      <c r="AU302" s="2"/>
    </row>
    <row r="303" spans="2:65" s="131" customFormat="1" ht="10.199999999999999" x14ac:dyDescent="0.35">
      <c r="B303" s="121"/>
      <c r="C303" s="122"/>
      <c r="D303" s="116" t="s">
        <v>98</v>
      </c>
      <c r="E303" s="123"/>
      <c r="F303" s="124" t="s">
        <v>305</v>
      </c>
      <c r="G303" s="125"/>
      <c r="H303" s="126"/>
      <c r="I303" s="125"/>
      <c r="J303" s="125"/>
      <c r="K303" s="125"/>
      <c r="L303" s="127"/>
      <c r="M303" s="128"/>
      <c r="N303" s="129"/>
      <c r="O303" s="129"/>
      <c r="P303" s="129"/>
      <c r="Q303" s="129"/>
      <c r="R303" s="129"/>
      <c r="S303" s="129"/>
      <c r="T303" s="130"/>
      <c r="AT303" s="132"/>
      <c r="AU303" s="132"/>
      <c r="AY303" s="132"/>
    </row>
    <row r="304" spans="2:65" s="9" customFormat="1" ht="16.5" customHeight="1" x14ac:dyDescent="0.35">
      <c r="B304" s="39"/>
      <c r="C304" s="102">
        <v>16</v>
      </c>
      <c r="D304" s="103" t="s">
        <v>89</v>
      </c>
      <c r="E304" s="174"/>
      <c r="F304" s="145" t="s">
        <v>316</v>
      </c>
      <c r="G304" s="146" t="s">
        <v>92</v>
      </c>
      <c r="H304" s="147">
        <v>1</v>
      </c>
      <c r="I304" s="108"/>
      <c r="J304" s="108">
        <f>ROUND(I304*H304,2)</f>
        <v>0</v>
      </c>
      <c r="K304" s="145"/>
      <c r="L304" s="10"/>
      <c r="M304" s="109"/>
      <c r="N304" s="110"/>
      <c r="O304" s="111"/>
      <c r="P304" s="111"/>
      <c r="Q304" s="111"/>
      <c r="R304" s="111"/>
      <c r="S304" s="111"/>
      <c r="T304" s="112"/>
      <c r="AR304" s="113"/>
      <c r="AT304" s="113"/>
      <c r="AU304" s="113"/>
      <c r="AY304" s="2"/>
      <c r="BE304" s="114"/>
      <c r="BF304" s="114"/>
      <c r="BG304" s="114"/>
      <c r="BH304" s="114"/>
      <c r="BI304" s="114"/>
      <c r="BJ304" s="2"/>
      <c r="BK304" s="114"/>
      <c r="BL304" s="2"/>
      <c r="BM304" s="113"/>
    </row>
    <row r="305" spans="2:65" s="9" customFormat="1" x14ac:dyDescent="0.35">
      <c r="B305" s="39"/>
      <c r="C305" s="115"/>
      <c r="D305" s="116" t="s">
        <v>96</v>
      </c>
      <c r="E305" s="41"/>
      <c r="F305" s="117" t="s">
        <v>317</v>
      </c>
      <c r="G305" s="41"/>
      <c r="H305" s="41"/>
      <c r="I305" s="41"/>
      <c r="J305" s="41"/>
      <c r="K305" s="41"/>
      <c r="L305" s="10"/>
      <c r="M305" s="118"/>
      <c r="N305" s="119"/>
      <c r="O305" s="119"/>
      <c r="P305" s="119"/>
      <c r="Q305" s="119"/>
      <c r="R305" s="119"/>
      <c r="S305" s="119"/>
      <c r="T305" s="120"/>
      <c r="AT305" s="2"/>
      <c r="AU305" s="2"/>
    </row>
    <row r="306" spans="2:65" s="131" customFormat="1" ht="10.199999999999999" hidden="1" x14ac:dyDescent="0.35">
      <c r="B306" s="121"/>
      <c r="C306" s="122"/>
      <c r="D306" s="116" t="s">
        <v>98</v>
      </c>
      <c r="E306" s="123"/>
      <c r="F306" s="124"/>
      <c r="G306" s="125"/>
      <c r="H306" s="126"/>
      <c r="I306" s="125"/>
      <c r="J306" s="125"/>
      <c r="K306" s="125"/>
      <c r="L306" s="127"/>
      <c r="M306" s="128"/>
      <c r="N306" s="129"/>
      <c r="O306" s="129"/>
      <c r="P306" s="129"/>
      <c r="Q306" s="129"/>
      <c r="R306" s="129"/>
      <c r="S306" s="129"/>
      <c r="T306" s="130"/>
      <c r="AT306" s="132"/>
      <c r="AU306" s="132"/>
      <c r="AY306" s="132"/>
    </row>
    <row r="307" spans="2:65" s="9" customFormat="1" ht="16.5" customHeight="1" x14ac:dyDescent="0.35">
      <c r="B307" s="39"/>
      <c r="C307" s="102">
        <v>17</v>
      </c>
      <c r="D307" s="103" t="s">
        <v>89</v>
      </c>
      <c r="E307" s="174"/>
      <c r="F307" s="145" t="s">
        <v>318</v>
      </c>
      <c r="G307" s="146" t="s">
        <v>92</v>
      </c>
      <c r="H307" s="147">
        <v>5</v>
      </c>
      <c r="I307" s="108"/>
      <c r="J307" s="108">
        <f>ROUND(I307*H307,2)</f>
        <v>0</v>
      </c>
      <c r="K307" s="145"/>
      <c r="L307" s="10"/>
      <c r="M307" s="109"/>
      <c r="N307" s="110"/>
      <c r="O307" s="111"/>
      <c r="P307" s="111"/>
      <c r="Q307" s="111"/>
      <c r="R307" s="111"/>
      <c r="S307" s="111"/>
      <c r="T307" s="112"/>
      <c r="AR307" s="113"/>
      <c r="AT307" s="113"/>
      <c r="AU307" s="113"/>
      <c r="AY307" s="2"/>
      <c r="BE307" s="114"/>
      <c r="BF307" s="114"/>
      <c r="BG307" s="114"/>
      <c r="BH307" s="114"/>
      <c r="BI307" s="114"/>
      <c r="BJ307" s="2"/>
      <c r="BK307" s="114"/>
      <c r="BL307" s="2"/>
      <c r="BM307" s="113"/>
    </row>
    <row r="308" spans="2:65" s="9" customFormat="1" hidden="1" x14ac:dyDescent="0.35">
      <c r="B308" s="39"/>
      <c r="C308" s="115"/>
      <c r="D308" s="116" t="s">
        <v>96</v>
      </c>
      <c r="E308" s="41"/>
      <c r="F308" s="117"/>
      <c r="G308" s="41"/>
      <c r="H308" s="41"/>
      <c r="I308" s="41"/>
      <c r="J308" s="41"/>
      <c r="K308" s="41"/>
      <c r="L308" s="10"/>
      <c r="M308" s="118"/>
      <c r="N308" s="119"/>
      <c r="O308" s="119"/>
      <c r="P308" s="119"/>
      <c r="Q308" s="119"/>
      <c r="R308" s="119"/>
      <c r="S308" s="119"/>
      <c r="T308" s="120"/>
      <c r="AT308" s="2"/>
      <c r="AU308" s="2"/>
    </row>
    <row r="309" spans="2:65" s="131" customFormat="1" ht="10.199999999999999" hidden="1" x14ac:dyDescent="0.35">
      <c r="B309" s="121"/>
      <c r="C309" s="122"/>
      <c r="D309" s="116" t="s">
        <v>98</v>
      </c>
      <c r="E309" s="123"/>
      <c r="F309" s="124"/>
      <c r="G309" s="125"/>
      <c r="H309" s="126"/>
      <c r="I309" s="125"/>
      <c r="J309" s="125"/>
      <c r="K309" s="125"/>
      <c r="L309" s="127"/>
      <c r="M309" s="128"/>
      <c r="N309" s="129"/>
      <c r="O309" s="129"/>
      <c r="P309" s="129"/>
      <c r="Q309" s="129"/>
      <c r="R309" s="129"/>
      <c r="S309" s="129"/>
      <c r="T309" s="130"/>
      <c r="AT309" s="132"/>
      <c r="AU309" s="132"/>
      <c r="AY309" s="132"/>
    </row>
    <row r="310" spans="2:65" s="9" customFormat="1" ht="16.5" customHeight="1" x14ac:dyDescent="0.35">
      <c r="B310" s="39"/>
      <c r="C310" s="102">
        <v>18</v>
      </c>
      <c r="D310" s="103" t="s">
        <v>89</v>
      </c>
      <c r="E310" s="174"/>
      <c r="F310" s="145" t="s">
        <v>319</v>
      </c>
      <c r="G310" s="146" t="s">
        <v>320</v>
      </c>
      <c r="H310" s="147">
        <v>15</v>
      </c>
      <c r="I310" s="108"/>
      <c r="J310" s="108">
        <f>ROUND(I310*H310,2)</f>
        <v>0</v>
      </c>
      <c r="K310" s="145"/>
      <c r="L310" s="10"/>
      <c r="M310" s="109"/>
      <c r="N310" s="110"/>
      <c r="O310" s="111"/>
      <c r="P310" s="111"/>
      <c r="Q310" s="111"/>
      <c r="R310" s="111"/>
      <c r="S310" s="111"/>
      <c r="T310" s="112"/>
      <c r="AR310" s="113"/>
      <c r="AT310" s="113"/>
      <c r="AU310" s="113"/>
      <c r="AY310" s="2"/>
      <c r="BE310" s="114"/>
      <c r="BF310" s="114"/>
      <c r="BG310" s="114"/>
      <c r="BH310" s="114"/>
      <c r="BI310" s="114"/>
      <c r="BJ310" s="2"/>
      <c r="BK310" s="114"/>
      <c r="BL310" s="2"/>
      <c r="BM310" s="113"/>
    </row>
    <row r="311" spans="2:65" s="9" customFormat="1" hidden="1" x14ac:dyDescent="0.35">
      <c r="B311" s="39"/>
      <c r="C311" s="115"/>
      <c r="D311" s="116" t="s">
        <v>96</v>
      </c>
      <c r="E311" s="41"/>
      <c r="F311" s="117"/>
      <c r="G311" s="41"/>
      <c r="H311" s="41"/>
      <c r="I311" s="41"/>
      <c r="J311" s="41"/>
      <c r="K311" s="41"/>
      <c r="L311" s="10"/>
      <c r="M311" s="118"/>
      <c r="N311" s="119"/>
      <c r="O311" s="119"/>
      <c r="P311" s="119"/>
      <c r="Q311" s="119"/>
      <c r="R311" s="119"/>
      <c r="S311" s="119"/>
      <c r="T311" s="120"/>
      <c r="AT311" s="2"/>
      <c r="AU311" s="2"/>
    </row>
    <row r="312" spans="2:65" s="131" customFormat="1" ht="10.199999999999999" hidden="1" x14ac:dyDescent="0.35">
      <c r="B312" s="121"/>
      <c r="C312" s="122"/>
      <c r="D312" s="116" t="s">
        <v>98</v>
      </c>
      <c r="E312" s="123"/>
      <c r="F312" s="124"/>
      <c r="G312" s="125"/>
      <c r="H312" s="126"/>
      <c r="I312" s="125"/>
      <c r="J312" s="125"/>
      <c r="K312" s="125"/>
      <c r="L312" s="127"/>
      <c r="M312" s="128"/>
      <c r="N312" s="129"/>
      <c r="O312" s="129"/>
      <c r="P312" s="129"/>
      <c r="Q312" s="129"/>
      <c r="R312" s="129"/>
      <c r="S312" s="129"/>
      <c r="T312" s="130"/>
      <c r="AT312" s="132"/>
      <c r="AU312" s="132"/>
      <c r="AY312" s="132"/>
    </row>
    <row r="313" spans="2:65" s="9" customFormat="1" ht="16.5" customHeight="1" x14ac:dyDescent="0.35">
      <c r="B313" s="39"/>
      <c r="C313" s="102">
        <v>19</v>
      </c>
      <c r="D313" s="103" t="s">
        <v>89</v>
      </c>
      <c r="E313" s="174" t="s">
        <v>321</v>
      </c>
      <c r="F313" s="145" t="s">
        <v>322</v>
      </c>
      <c r="G313" s="146" t="s">
        <v>92</v>
      </c>
      <c r="H313" s="147">
        <v>2</v>
      </c>
      <c r="I313" s="108"/>
      <c r="J313" s="108">
        <f>ROUND(I313*H313,2)</f>
        <v>0</v>
      </c>
      <c r="K313" s="145"/>
      <c r="L313" s="10"/>
      <c r="M313" s="109"/>
      <c r="N313" s="110"/>
      <c r="O313" s="111"/>
      <c r="P313" s="111"/>
      <c r="Q313" s="111"/>
      <c r="R313" s="111"/>
      <c r="S313" s="111"/>
      <c r="T313" s="112"/>
      <c r="AR313" s="113"/>
      <c r="AT313" s="113"/>
      <c r="AU313" s="113"/>
      <c r="AY313" s="2"/>
      <c r="BE313" s="114"/>
      <c r="BF313" s="114"/>
      <c r="BG313" s="114"/>
      <c r="BH313" s="114"/>
      <c r="BI313" s="114"/>
      <c r="BJ313" s="2"/>
      <c r="BK313" s="114"/>
      <c r="BL313" s="2"/>
      <c r="BM313" s="113"/>
    </row>
    <row r="314" spans="2:65" s="9" customFormat="1" x14ac:dyDescent="0.35">
      <c r="B314" s="39"/>
      <c r="C314" s="115"/>
      <c r="D314" s="116" t="s">
        <v>96</v>
      </c>
      <c r="E314" s="41"/>
      <c r="F314" s="117" t="s">
        <v>323</v>
      </c>
      <c r="G314" s="41"/>
      <c r="H314" s="41"/>
      <c r="I314" s="41"/>
      <c r="J314" s="41"/>
      <c r="K314" s="41"/>
      <c r="L314" s="10"/>
      <c r="M314" s="118"/>
      <c r="N314" s="119"/>
      <c r="O314" s="119"/>
      <c r="P314" s="119"/>
      <c r="Q314" s="119"/>
      <c r="R314" s="119"/>
      <c r="S314" s="119"/>
      <c r="T314" s="120"/>
      <c r="AT314" s="2"/>
      <c r="AU314" s="2"/>
    </row>
    <row r="315" spans="2:65" s="131" customFormat="1" ht="10.199999999999999" x14ac:dyDescent="0.35">
      <c r="B315" s="121"/>
      <c r="C315" s="122"/>
      <c r="D315" s="116" t="s">
        <v>98</v>
      </c>
      <c r="E315" s="123"/>
      <c r="F315" s="124" t="s">
        <v>324</v>
      </c>
      <c r="G315" s="125"/>
      <c r="H315" s="126"/>
      <c r="I315" s="125"/>
      <c r="J315" s="125"/>
      <c r="K315" s="125"/>
      <c r="L315" s="127"/>
      <c r="M315" s="128"/>
      <c r="N315" s="129"/>
      <c r="O315" s="129"/>
      <c r="P315" s="129"/>
      <c r="Q315" s="129"/>
      <c r="R315" s="129"/>
      <c r="S315" s="129"/>
      <c r="T315" s="130"/>
      <c r="AT315" s="132"/>
      <c r="AU315" s="132"/>
      <c r="AY315" s="132"/>
    </row>
    <row r="316" spans="2:65" s="9" customFormat="1" ht="16.5" customHeight="1" x14ac:dyDescent="0.35">
      <c r="B316" s="39"/>
      <c r="C316" s="102">
        <v>20</v>
      </c>
      <c r="D316" s="103" t="s">
        <v>89</v>
      </c>
      <c r="E316" s="174" t="s">
        <v>321</v>
      </c>
      <c r="F316" s="145" t="s">
        <v>322</v>
      </c>
      <c r="G316" s="146" t="s">
        <v>92</v>
      </c>
      <c r="H316" s="147">
        <v>2</v>
      </c>
      <c r="I316" s="108"/>
      <c r="J316" s="108">
        <f>ROUND(I316*H316,2)</f>
        <v>0</v>
      </c>
      <c r="K316" s="145"/>
      <c r="L316" s="10"/>
      <c r="M316" s="109"/>
      <c r="N316" s="110"/>
      <c r="O316" s="111"/>
      <c r="P316" s="111"/>
      <c r="Q316" s="111"/>
      <c r="R316" s="111"/>
      <c r="S316" s="111"/>
      <c r="T316" s="112"/>
      <c r="AR316" s="113"/>
      <c r="AT316" s="113"/>
      <c r="AU316" s="113"/>
      <c r="AY316" s="2"/>
      <c r="BE316" s="114"/>
      <c r="BF316" s="114"/>
      <c r="BG316" s="114"/>
      <c r="BH316" s="114"/>
      <c r="BI316" s="114"/>
      <c r="BJ316" s="2"/>
      <c r="BK316" s="114"/>
      <c r="BL316" s="2"/>
      <c r="BM316" s="113"/>
    </row>
    <row r="317" spans="2:65" s="9" customFormat="1" x14ac:dyDescent="0.35">
      <c r="B317" s="39"/>
      <c r="C317" s="115"/>
      <c r="D317" s="116" t="s">
        <v>96</v>
      </c>
      <c r="E317" s="41"/>
      <c r="F317" s="117" t="s">
        <v>325</v>
      </c>
      <c r="G317" s="41"/>
      <c r="H317" s="41"/>
      <c r="I317" s="41"/>
      <c r="J317" s="41"/>
      <c r="K317" s="41"/>
      <c r="L317" s="10"/>
      <c r="M317" s="118"/>
      <c r="N317" s="119"/>
      <c r="O317" s="119"/>
      <c r="P317" s="119"/>
      <c r="Q317" s="119"/>
      <c r="R317" s="119"/>
      <c r="S317" s="119"/>
      <c r="T317" s="120"/>
      <c r="AT317" s="2"/>
      <c r="AU317" s="2"/>
    </row>
    <row r="318" spans="2:65" s="131" customFormat="1" ht="10.199999999999999" x14ac:dyDescent="0.35">
      <c r="B318" s="121"/>
      <c r="C318" s="122"/>
      <c r="D318" s="116" t="s">
        <v>98</v>
      </c>
      <c r="E318" s="123"/>
      <c r="F318" s="124" t="s">
        <v>326</v>
      </c>
      <c r="G318" s="125"/>
      <c r="H318" s="126"/>
      <c r="I318" s="125"/>
      <c r="J318" s="125"/>
      <c r="K318" s="125"/>
      <c r="L318" s="127"/>
      <c r="M318" s="128"/>
      <c r="N318" s="129"/>
      <c r="O318" s="129"/>
      <c r="P318" s="129"/>
      <c r="Q318" s="129"/>
      <c r="R318" s="129"/>
      <c r="S318" s="129"/>
      <c r="T318" s="130"/>
      <c r="AT318" s="132"/>
      <c r="AU318" s="132"/>
      <c r="AY318" s="132"/>
    </row>
    <row r="319" spans="2:65" s="9" customFormat="1" ht="16.5" customHeight="1" x14ac:dyDescent="0.35">
      <c r="B319" s="39"/>
      <c r="C319" s="102">
        <v>21</v>
      </c>
      <c r="D319" s="103" t="s">
        <v>89</v>
      </c>
      <c r="E319" s="174" t="s">
        <v>321</v>
      </c>
      <c r="F319" s="145" t="s">
        <v>327</v>
      </c>
      <c r="G319" s="146" t="s">
        <v>92</v>
      </c>
      <c r="H319" s="147">
        <v>1</v>
      </c>
      <c r="I319" s="108"/>
      <c r="J319" s="108">
        <f>ROUND(I319*H319,2)</f>
        <v>0</v>
      </c>
      <c r="K319" s="145"/>
      <c r="L319" s="10"/>
      <c r="M319" s="109"/>
      <c r="N319" s="110"/>
      <c r="O319" s="111"/>
      <c r="P319" s="111"/>
      <c r="Q319" s="111"/>
      <c r="R319" s="111"/>
      <c r="S319" s="111"/>
      <c r="T319" s="112"/>
      <c r="AR319" s="113"/>
      <c r="AT319" s="113"/>
      <c r="AU319" s="113"/>
      <c r="AY319" s="2"/>
      <c r="BE319" s="114"/>
      <c r="BF319" s="114"/>
      <c r="BG319" s="114"/>
      <c r="BH319" s="114"/>
      <c r="BI319" s="114"/>
      <c r="BJ319" s="2"/>
      <c r="BK319" s="114"/>
      <c r="BL319" s="2"/>
      <c r="BM319" s="113"/>
    </row>
    <row r="320" spans="2:65" s="9" customFormat="1" x14ac:dyDescent="0.35">
      <c r="B320" s="39"/>
      <c r="C320" s="115"/>
      <c r="D320" s="116" t="s">
        <v>96</v>
      </c>
      <c r="E320" s="41"/>
      <c r="F320" s="117" t="s">
        <v>328</v>
      </c>
      <c r="G320" s="41"/>
      <c r="H320" s="41"/>
      <c r="I320" s="41"/>
      <c r="J320" s="41"/>
      <c r="K320" s="41"/>
      <c r="L320" s="10"/>
      <c r="M320" s="118"/>
      <c r="N320" s="119"/>
      <c r="O320" s="119"/>
      <c r="P320" s="119"/>
      <c r="Q320" s="119"/>
      <c r="R320" s="119"/>
      <c r="S320" s="119"/>
      <c r="T320" s="120"/>
      <c r="AT320" s="2"/>
      <c r="AU320" s="2"/>
    </row>
    <row r="321" spans="2:65" s="131" customFormat="1" ht="10.199999999999999" x14ac:dyDescent="0.35">
      <c r="B321" s="121"/>
      <c r="C321" s="122"/>
      <c r="D321" s="116" t="s">
        <v>98</v>
      </c>
      <c r="E321" s="123"/>
      <c r="F321" s="124" t="s">
        <v>329</v>
      </c>
      <c r="G321" s="125"/>
      <c r="H321" s="126"/>
      <c r="I321" s="125"/>
      <c r="J321" s="125"/>
      <c r="K321" s="125"/>
      <c r="L321" s="127"/>
      <c r="M321" s="128"/>
      <c r="N321" s="129"/>
      <c r="O321" s="129"/>
      <c r="P321" s="129"/>
      <c r="Q321" s="129"/>
      <c r="R321" s="129"/>
      <c r="S321" s="129"/>
      <c r="T321" s="130"/>
      <c r="AT321" s="132"/>
      <c r="AU321" s="132"/>
      <c r="AY321" s="132"/>
    </row>
    <row r="322" spans="2:65" s="9" customFormat="1" ht="16.5" customHeight="1" x14ac:dyDescent="0.35">
      <c r="B322" s="39"/>
      <c r="C322" s="102">
        <v>22</v>
      </c>
      <c r="D322" s="103" t="s">
        <v>89</v>
      </c>
      <c r="E322" s="174" t="s">
        <v>330</v>
      </c>
      <c r="F322" s="145" t="s">
        <v>331</v>
      </c>
      <c r="G322" s="146" t="s">
        <v>92</v>
      </c>
      <c r="H322" s="147">
        <v>4</v>
      </c>
      <c r="I322" s="108"/>
      <c r="J322" s="108">
        <f>ROUND(I322*H322,2)</f>
        <v>0</v>
      </c>
      <c r="K322" s="145"/>
      <c r="L322" s="10"/>
      <c r="M322" s="109"/>
      <c r="N322" s="110"/>
      <c r="O322" s="111"/>
      <c r="P322" s="111"/>
      <c r="Q322" s="111"/>
      <c r="R322" s="111"/>
      <c r="S322" s="111"/>
      <c r="T322" s="112"/>
      <c r="AR322" s="113"/>
      <c r="AT322" s="113"/>
      <c r="AU322" s="113"/>
      <c r="AY322" s="2"/>
      <c r="BE322" s="114"/>
      <c r="BF322" s="114"/>
      <c r="BG322" s="114"/>
      <c r="BH322" s="114"/>
      <c r="BI322" s="114"/>
      <c r="BJ322" s="2"/>
      <c r="BK322" s="114"/>
      <c r="BL322" s="2"/>
      <c r="BM322" s="113"/>
    </row>
    <row r="323" spans="2:65" s="9" customFormat="1" hidden="1" x14ac:dyDescent="0.35">
      <c r="B323" s="39"/>
      <c r="C323" s="115"/>
      <c r="D323" s="116" t="s">
        <v>96</v>
      </c>
      <c r="E323" s="41"/>
      <c r="F323" s="117"/>
      <c r="G323" s="41"/>
      <c r="H323" s="41"/>
      <c r="I323" s="41"/>
      <c r="J323" s="41"/>
      <c r="K323" s="41"/>
      <c r="L323" s="10"/>
      <c r="M323" s="118"/>
      <c r="N323" s="119"/>
      <c r="O323" s="119"/>
      <c r="P323" s="119"/>
      <c r="Q323" s="119"/>
      <c r="R323" s="119"/>
      <c r="S323" s="119"/>
      <c r="T323" s="120"/>
      <c r="AT323" s="2"/>
      <c r="AU323" s="2"/>
    </row>
    <row r="324" spans="2:65" s="131" customFormat="1" ht="10.199999999999999" hidden="1" x14ac:dyDescent="0.35">
      <c r="B324" s="121"/>
      <c r="C324" s="122"/>
      <c r="D324" s="116" t="s">
        <v>98</v>
      </c>
      <c r="E324" s="123"/>
      <c r="F324" s="124"/>
      <c r="G324" s="125"/>
      <c r="H324" s="126"/>
      <c r="I324" s="125"/>
      <c r="J324" s="125"/>
      <c r="K324" s="125"/>
      <c r="L324" s="127"/>
      <c r="M324" s="128"/>
      <c r="N324" s="129"/>
      <c r="O324" s="129"/>
      <c r="P324" s="129"/>
      <c r="Q324" s="129"/>
      <c r="R324" s="129"/>
      <c r="S324" s="129"/>
      <c r="T324" s="130"/>
      <c r="AT324" s="132"/>
      <c r="AU324" s="132"/>
      <c r="AY324" s="132"/>
    </row>
    <row r="325" spans="2:65" s="9" customFormat="1" ht="16.5" customHeight="1" x14ac:dyDescent="0.35">
      <c r="B325" s="39"/>
      <c r="C325" s="102">
        <v>23</v>
      </c>
      <c r="D325" s="103" t="s">
        <v>89</v>
      </c>
      <c r="E325" s="174"/>
      <c r="F325" s="145" t="s">
        <v>332</v>
      </c>
      <c r="G325" s="146" t="s">
        <v>320</v>
      </c>
      <c r="H325" s="147">
        <v>4.5</v>
      </c>
      <c r="I325" s="108"/>
      <c r="J325" s="108">
        <f>ROUND(I325*H325,2)</f>
        <v>0</v>
      </c>
      <c r="K325" s="145"/>
      <c r="L325" s="10"/>
      <c r="M325" s="109"/>
      <c r="N325" s="110"/>
      <c r="O325" s="111"/>
      <c r="P325" s="111"/>
      <c r="Q325" s="111"/>
      <c r="R325" s="111"/>
      <c r="S325" s="111"/>
      <c r="T325" s="112"/>
      <c r="AR325" s="113"/>
      <c r="AT325" s="113"/>
      <c r="AU325" s="113"/>
      <c r="AY325" s="2"/>
      <c r="BE325" s="114"/>
      <c r="BF325" s="114"/>
      <c r="BG325" s="114"/>
      <c r="BH325" s="114"/>
      <c r="BI325" s="114"/>
      <c r="BJ325" s="2"/>
      <c r="BK325" s="114"/>
      <c r="BL325" s="2"/>
      <c r="BM325" s="113"/>
    </row>
    <row r="326" spans="2:65" s="9" customFormat="1" hidden="1" x14ac:dyDescent="0.35">
      <c r="B326" s="39"/>
      <c r="C326" s="115"/>
      <c r="D326" s="116" t="s">
        <v>96</v>
      </c>
      <c r="E326" s="41"/>
      <c r="F326" s="117"/>
      <c r="G326" s="41"/>
      <c r="H326" s="41"/>
      <c r="I326" s="41"/>
      <c r="J326" s="41"/>
      <c r="K326" s="41"/>
      <c r="L326" s="10"/>
      <c r="M326" s="118"/>
      <c r="N326" s="119"/>
      <c r="O326" s="119"/>
      <c r="P326" s="119"/>
      <c r="Q326" s="119"/>
      <c r="R326" s="119"/>
      <c r="S326" s="119"/>
      <c r="T326" s="120"/>
      <c r="AT326" s="2"/>
      <c r="AU326" s="2"/>
    </row>
    <row r="327" spans="2:65" s="131" customFormat="1" ht="10.199999999999999" hidden="1" x14ac:dyDescent="0.35">
      <c r="B327" s="121"/>
      <c r="C327" s="122"/>
      <c r="D327" s="116" t="s">
        <v>98</v>
      </c>
      <c r="E327" s="123"/>
      <c r="F327" s="124"/>
      <c r="G327" s="125"/>
      <c r="H327" s="126"/>
      <c r="I327" s="125"/>
      <c r="J327" s="125"/>
      <c r="K327" s="125"/>
      <c r="L327" s="127"/>
      <c r="M327" s="128"/>
      <c r="N327" s="129"/>
      <c r="O327" s="129"/>
      <c r="P327" s="129"/>
      <c r="Q327" s="129"/>
      <c r="R327" s="129"/>
      <c r="S327" s="129"/>
      <c r="T327" s="130"/>
      <c r="AT327" s="132"/>
      <c r="AU327" s="132"/>
      <c r="AY327" s="132"/>
    </row>
    <row r="328" spans="2:65" s="9" customFormat="1" ht="16.5" customHeight="1" x14ac:dyDescent="0.35">
      <c r="B328" s="39"/>
      <c r="C328" s="102">
        <v>24</v>
      </c>
      <c r="D328" s="103" t="s">
        <v>89</v>
      </c>
      <c r="E328" s="174"/>
      <c r="F328" s="145" t="s">
        <v>333</v>
      </c>
      <c r="G328" s="146" t="s">
        <v>92</v>
      </c>
      <c r="H328" s="147">
        <v>1</v>
      </c>
      <c r="I328" s="108"/>
      <c r="J328" s="108">
        <f>ROUND(I328*H328,2)</f>
        <v>0</v>
      </c>
      <c r="K328" s="145"/>
      <c r="L328" s="10"/>
      <c r="M328" s="109"/>
      <c r="N328" s="110"/>
      <c r="O328" s="111"/>
      <c r="P328" s="111"/>
      <c r="Q328" s="111"/>
      <c r="R328" s="111"/>
      <c r="S328" s="111"/>
      <c r="T328" s="112"/>
      <c r="AR328" s="113"/>
      <c r="AT328" s="113"/>
      <c r="AU328" s="113"/>
      <c r="AY328" s="2"/>
      <c r="BE328" s="114"/>
      <c r="BF328" s="114"/>
      <c r="BG328" s="114"/>
      <c r="BH328" s="114"/>
      <c r="BI328" s="114"/>
      <c r="BJ328" s="2"/>
      <c r="BK328" s="114"/>
      <c r="BL328" s="2"/>
      <c r="BM328" s="113"/>
    </row>
    <row r="329" spans="2:65" s="9" customFormat="1" x14ac:dyDescent="0.35">
      <c r="B329" s="39"/>
      <c r="C329" s="115"/>
      <c r="D329" s="116" t="s">
        <v>96</v>
      </c>
      <c r="E329" s="41"/>
      <c r="F329" s="117" t="s">
        <v>334</v>
      </c>
      <c r="G329" s="41"/>
      <c r="H329" s="41"/>
      <c r="I329" s="41"/>
      <c r="J329" s="41"/>
      <c r="K329" s="41"/>
      <c r="L329" s="10"/>
      <c r="M329" s="118"/>
      <c r="N329" s="119"/>
      <c r="O329" s="119"/>
      <c r="P329" s="119"/>
      <c r="Q329" s="119"/>
      <c r="R329" s="119"/>
      <c r="S329" s="119"/>
      <c r="T329" s="120"/>
      <c r="AT329" s="2"/>
      <c r="AU329" s="2"/>
    </row>
    <row r="330" spans="2:65" s="131" customFormat="1" ht="10.199999999999999" hidden="1" x14ac:dyDescent="0.35">
      <c r="B330" s="121"/>
      <c r="C330" s="122"/>
      <c r="D330" s="116" t="s">
        <v>98</v>
      </c>
      <c r="E330" s="123"/>
      <c r="F330" s="124"/>
      <c r="G330" s="125"/>
      <c r="H330" s="126"/>
      <c r="I330" s="125"/>
      <c r="J330" s="125"/>
      <c r="K330" s="125"/>
      <c r="L330" s="127"/>
      <c r="M330" s="128"/>
      <c r="N330" s="129"/>
      <c r="O330" s="129"/>
      <c r="P330" s="129"/>
      <c r="Q330" s="129"/>
      <c r="R330" s="129"/>
      <c r="S330" s="129"/>
      <c r="T330" s="130"/>
      <c r="AT330" s="132"/>
      <c r="AU330" s="132"/>
      <c r="AY330" s="132"/>
    </row>
    <row r="331" spans="2:65" s="9" customFormat="1" ht="16.5" customHeight="1" x14ac:dyDescent="0.35">
      <c r="B331" s="39"/>
      <c r="C331" s="102">
        <v>25</v>
      </c>
      <c r="D331" s="103" t="s">
        <v>89</v>
      </c>
      <c r="E331" s="174"/>
      <c r="F331" s="145" t="s">
        <v>335</v>
      </c>
      <c r="G331" s="146" t="s">
        <v>92</v>
      </c>
      <c r="H331" s="147">
        <v>1</v>
      </c>
      <c r="I331" s="108"/>
      <c r="J331" s="108">
        <f>ROUND(I331*H331,2)</f>
        <v>0</v>
      </c>
      <c r="K331" s="145"/>
      <c r="L331" s="10"/>
      <c r="M331" s="109"/>
      <c r="N331" s="110"/>
      <c r="O331" s="111"/>
      <c r="P331" s="111"/>
      <c r="Q331" s="111"/>
      <c r="R331" s="111"/>
      <c r="S331" s="111"/>
      <c r="T331" s="112"/>
      <c r="AR331" s="113"/>
      <c r="AT331" s="113"/>
      <c r="AU331" s="113"/>
      <c r="AY331" s="2"/>
      <c r="BE331" s="114"/>
      <c r="BF331" s="114"/>
      <c r="BG331" s="114"/>
      <c r="BH331" s="114"/>
      <c r="BI331" s="114"/>
      <c r="BJ331" s="2"/>
      <c r="BK331" s="114"/>
      <c r="BL331" s="2"/>
      <c r="BM331" s="113"/>
    </row>
    <row r="332" spans="2:65" s="9" customFormat="1" x14ac:dyDescent="0.35">
      <c r="B332" s="39"/>
      <c r="C332" s="115"/>
      <c r="D332" s="116" t="s">
        <v>96</v>
      </c>
      <c r="E332" s="41"/>
      <c r="F332" s="117" t="s">
        <v>336</v>
      </c>
      <c r="G332" s="41"/>
      <c r="H332" s="41"/>
      <c r="I332" s="41"/>
      <c r="J332" s="41"/>
      <c r="K332" s="41"/>
      <c r="L332" s="10"/>
      <c r="M332" s="118"/>
      <c r="N332" s="119"/>
      <c r="O332" s="119"/>
      <c r="P332" s="119"/>
      <c r="Q332" s="119"/>
      <c r="R332" s="119"/>
      <c r="S332" s="119"/>
      <c r="T332" s="120"/>
      <c r="AT332" s="2"/>
      <c r="AU332" s="2"/>
    </row>
    <row r="333" spans="2:65" s="131" customFormat="1" ht="10.199999999999999" hidden="1" x14ac:dyDescent="0.35">
      <c r="B333" s="121"/>
      <c r="C333" s="122"/>
      <c r="D333" s="116" t="s">
        <v>98</v>
      </c>
      <c r="E333" s="123"/>
      <c r="F333" s="124"/>
      <c r="G333" s="125"/>
      <c r="H333" s="126"/>
      <c r="I333" s="125"/>
      <c r="J333" s="125"/>
      <c r="K333" s="125"/>
      <c r="L333" s="127"/>
      <c r="M333" s="128"/>
      <c r="N333" s="129"/>
      <c r="O333" s="129"/>
      <c r="P333" s="129"/>
      <c r="Q333" s="129"/>
      <c r="R333" s="129"/>
      <c r="S333" s="129"/>
      <c r="T333" s="130"/>
      <c r="AT333" s="132"/>
      <c r="AU333" s="132"/>
      <c r="AY333" s="132"/>
    </row>
    <row r="334" spans="2:65" s="9" customFormat="1" ht="16.5" customHeight="1" x14ac:dyDescent="0.35">
      <c r="B334" s="39"/>
      <c r="C334" s="102">
        <v>26</v>
      </c>
      <c r="D334" s="103" t="s">
        <v>89</v>
      </c>
      <c r="E334" s="174" t="s">
        <v>337</v>
      </c>
      <c r="F334" s="145" t="s">
        <v>338</v>
      </c>
      <c r="G334" s="146" t="s">
        <v>92</v>
      </c>
      <c r="H334" s="147">
        <v>1</v>
      </c>
      <c r="I334" s="108"/>
      <c r="J334" s="108">
        <f>ROUND(I334*H334,2)</f>
        <v>0</v>
      </c>
      <c r="K334" s="145"/>
      <c r="L334" s="10"/>
      <c r="M334" s="109"/>
      <c r="N334" s="110"/>
      <c r="O334" s="111"/>
      <c r="P334" s="111"/>
      <c r="Q334" s="111"/>
      <c r="R334" s="111"/>
      <c r="S334" s="111"/>
      <c r="T334" s="112"/>
      <c r="AR334" s="113"/>
      <c r="AT334" s="113"/>
      <c r="AU334" s="113"/>
      <c r="AY334" s="2"/>
      <c r="BE334" s="114"/>
      <c r="BF334" s="114"/>
      <c r="BG334" s="114"/>
      <c r="BH334" s="114"/>
      <c r="BI334" s="114"/>
      <c r="BJ334" s="2"/>
      <c r="BK334" s="114"/>
      <c r="BL334" s="2"/>
      <c r="BM334" s="113"/>
    </row>
    <row r="335" spans="2:65" s="9" customFormat="1" hidden="1" x14ac:dyDescent="0.35">
      <c r="B335" s="39"/>
      <c r="C335" s="115"/>
      <c r="D335" s="116" t="s">
        <v>96</v>
      </c>
      <c r="E335" s="41"/>
      <c r="F335" s="117"/>
      <c r="G335" s="41"/>
      <c r="H335" s="41"/>
      <c r="I335" s="41"/>
      <c r="J335" s="41"/>
      <c r="K335" s="41"/>
      <c r="L335" s="10"/>
      <c r="M335" s="118"/>
      <c r="N335" s="119"/>
      <c r="O335" s="119"/>
      <c r="P335" s="119"/>
      <c r="Q335" s="119"/>
      <c r="R335" s="119"/>
      <c r="S335" s="119"/>
      <c r="T335" s="120"/>
      <c r="AT335" s="2"/>
      <c r="AU335" s="2"/>
    </row>
    <row r="336" spans="2:65" s="131" customFormat="1" ht="10.199999999999999" hidden="1" x14ac:dyDescent="0.35">
      <c r="B336" s="121"/>
      <c r="C336" s="122"/>
      <c r="D336" s="116" t="s">
        <v>98</v>
      </c>
      <c r="E336" s="123"/>
      <c r="F336" s="124"/>
      <c r="G336" s="125"/>
      <c r="H336" s="126"/>
      <c r="I336" s="125"/>
      <c r="J336" s="125"/>
      <c r="K336" s="125"/>
      <c r="L336" s="127"/>
      <c r="M336" s="128"/>
      <c r="N336" s="129"/>
      <c r="O336" s="129"/>
      <c r="P336" s="129"/>
      <c r="Q336" s="129"/>
      <c r="R336" s="129"/>
      <c r="S336" s="129"/>
      <c r="T336" s="130"/>
      <c r="AT336" s="132"/>
      <c r="AU336" s="132"/>
      <c r="AY336" s="132"/>
    </row>
    <row r="337" spans="2:65" s="9" customFormat="1" ht="16.5" customHeight="1" x14ac:dyDescent="0.35">
      <c r="B337" s="39"/>
      <c r="C337" s="102">
        <v>27</v>
      </c>
      <c r="D337" s="103" t="s">
        <v>89</v>
      </c>
      <c r="E337" s="174"/>
      <c r="F337" s="145" t="s">
        <v>339</v>
      </c>
      <c r="G337" s="146" t="s">
        <v>92</v>
      </c>
      <c r="H337" s="147">
        <v>1</v>
      </c>
      <c r="I337" s="108"/>
      <c r="J337" s="108">
        <f>ROUND(I337*H337,2)</f>
        <v>0</v>
      </c>
      <c r="K337" s="145"/>
      <c r="L337" s="10"/>
      <c r="M337" s="109"/>
      <c r="N337" s="110"/>
      <c r="O337" s="111"/>
      <c r="P337" s="111"/>
      <c r="Q337" s="111"/>
      <c r="R337" s="111"/>
      <c r="S337" s="111"/>
      <c r="T337" s="112"/>
      <c r="AR337" s="113"/>
      <c r="AT337" s="113"/>
      <c r="AU337" s="113"/>
      <c r="AY337" s="2"/>
      <c r="BE337" s="114"/>
      <c r="BF337" s="114"/>
      <c r="BG337" s="114"/>
      <c r="BH337" s="114"/>
      <c r="BI337" s="114"/>
      <c r="BJ337" s="2"/>
      <c r="BK337" s="114"/>
      <c r="BL337" s="2"/>
      <c r="BM337" s="113"/>
    </row>
    <row r="338" spans="2:65" s="9" customFormat="1" hidden="1" x14ac:dyDescent="0.35">
      <c r="B338" s="39"/>
      <c r="C338" s="115"/>
      <c r="D338" s="116" t="s">
        <v>96</v>
      </c>
      <c r="E338" s="41"/>
      <c r="F338" s="117"/>
      <c r="G338" s="41"/>
      <c r="H338" s="41"/>
      <c r="I338" s="41"/>
      <c r="J338" s="41"/>
      <c r="K338" s="41"/>
      <c r="L338" s="10"/>
      <c r="M338" s="118"/>
      <c r="N338" s="119"/>
      <c r="O338" s="119"/>
      <c r="P338" s="119"/>
      <c r="Q338" s="119"/>
      <c r="R338" s="119"/>
      <c r="S338" s="119"/>
      <c r="T338" s="120"/>
      <c r="AT338" s="2"/>
      <c r="AU338" s="2"/>
    </row>
    <row r="339" spans="2:65" s="131" customFormat="1" ht="10.199999999999999" hidden="1" x14ac:dyDescent="0.35">
      <c r="B339" s="121"/>
      <c r="C339" s="122"/>
      <c r="D339" s="116" t="s">
        <v>98</v>
      </c>
      <c r="E339" s="123"/>
      <c r="F339" s="124"/>
      <c r="G339" s="125"/>
      <c r="H339" s="126"/>
      <c r="I339" s="125"/>
      <c r="J339" s="125"/>
      <c r="K339" s="125"/>
      <c r="L339" s="127"/>
      <c r="M339" s="128"/>
      <c r="N339" s="129"/>
      <c r="O339" s="129"/>
      <c r="P339" s="129"/>
      <c r="Q339" s="129"/>
      <c r="R339" s="129"/>
      <c r="S339" s="129"/>
      <c r="T339" s="130"/>
      <c r="AT339" s="132"/>
      <c r="AU339" s="132"/>
      <c r="AY339" s="132"/>
    </row>
    <row r="340" spans="2:65" s="9" customFormat="1" ht="16.5" customHeight="1" x14ac:dyDescent="0.35">
      <c r="B340" s="39"/>
      <c r="C340" s="102">
        <v>28</v>
      </c>
      <c r="D340" s="103" t="s">
        <v>89</v>
      </c>
      <c r="E340" s="174" t="s">
        <v>340</v>
      </c>
      <c r="F340" s="145" t="s">
        <v>341</v>
      </c>
      <c r="G340" s="146" t="s">
        <v>92</v>
      </c>
      <c r="H340" s="147">
        <v>1</v>
      </c>
      <c r="I340" s="108"/>
      <c r="J340" s="108">
        <f>ROUND(I340*H340,2)</f>
        <v>0</v>
      </c>
      <c r="K340" s="145"/>
      <c r="L340" s="10"/>
      <c r="M340" s="109"/>
      <c r="N340" s="110"/>
      <c r="O340" s="111"/>
      <c r="P340" s="111"/>
      <c r="Q340" s="111"/>
      <c r="R340" s="111"/>
      <c r="S340" s="111"/>
      <c r="T340" s="112"/>
      <c r="AR340" s="113"/>
      <c r="AT340" s="113"/>
      <c r="AU340" s="113"/>
      <c r="AY340" s="2"/>
      <c r="BE340" s="114"/>
      <c r="BF340" s="114"/>
      <c r="BG340" s="114"/>
      <c r="BH340" s="114"/>
      <c r="BI340" s="114"/>
      <c r="BJ340" s="2"/>
      <c r="BK340" s="114"/>
      <c r="BL340" s="2"/>
      <c r="BM340" s="113"/>
    </row>
    <row r="341" spans="2:65" s="9" customFormat="1" x14ac:dyDescent="0.35">
      <c r="B341" s="39"/>
      <c r="C341" s="115"/>
      <c r="D341" s="116" t="s">
        <v>96</v>
      </c>
      <c r="E341" s="41"/>
      <c r="F341" s="117" t="s">
        <v>342</v>
      </c>
      <c r="G341" s="41"/>
      <c r="H341" s="41"/>
      <c r="I341" s="41"/>
      <c r="J341" s="41"/>
      <c r="K341" s="41"/>
      <c r="L341" s="10"/>
      <c r="M341" s="118"/>
      <c r="N341" s="119"/>
      <c r="O341" s="119"/>
      <c r="P341" s="119"/>
      <c r="Q341" s="119"/>
      <c r="R341" s="119"/>
      <c r="S341" s="119"/>
      <c r="T341" s="120"/>
      <c r="AT341" s="2"/>
      <c r="AU341" s="2"/>
    </row>
    <row r="342" spans="2:65" s="131" customFormat="1" ht="10.199999999999999" hidden="1" x14ac:dyDescent="0.35">
      <c r="B342" s="121"/>
      <c r="C342" s="122"/>
      <c r="D342" s="116" t="s">
        <v>98</v>
      </c>
      <c r="E342" s="123"/>
      <c r="F342" s="124"/>
      <c r="G342" s="125"/>
      <c r="H342" s="126"/>
      <c r="I342" s="125"/>
      <c r="J342" s="125"/>
      <c r="K342" s="125"/>
      <c r="L342" s="127"/>
      <c r="M342" s="128"/>
      <c r="N342" s="129"/>
      <c r="O342" s="129"/>
      <c r="P342" s="129"/>
      <c r="Q342" s="129"/>
      <c r="R342" s="129"/>
      <c r="S342" s="129"/>
      <c r="T342" s="130"/>
      <c r="AT342" s="132"/>
      <c r="AU342" s="132"/>
      <c r="AY342" s="132"/>
    </row>
    <row r="343" spans="2:65" s="9" customFormat="1" ht="16.5" customHeight="1" x14ac:dyDescent="0.35">
      <c r="B343" s="39"/>
      <c r="C343" s="102">
        <v>29</v>
      </c>
      <c r="D343" s="103" t="s">
        <v>89</v>
      </c>
      <c r="E343" s="174" t="s">
        <v>343</v>
      </c>
      <c r="F343" s="145" t="s">
        <v>344</v>
      </c>
      <c r="G343" s="146" t="s">
        <v>92</v>
      </c>
      <c r="H343" s="147">
        <v>1</v>
      </c>
      <c r="I343" s="108"/>
      <c r="J343" s="108">
        <f>ROUND(I343*H343,2)</f>
        <v>0</v>
      </c>
      <c r="K343" s="145"/>
      <c r="L343" s="10"/>
      <c r="M343" s="109"/>
      <c r="N343" s="110"/>
      <c r="O343" s="111"/>
      <c r="P343" s="111"/>
      <c r="Q343" s="111"/>
      <c r="R343" s="111"/>
      <c r="S343" s="111"/>
      <c r="T343" s="112"/>
      <c r="AR343" s="113"/>
      <c r="AT343" s="113"/>
      <c r="AU343" s="113"/>
      <c r="AY343" s="2"/>
      <c r="BE343" s="114"/>
      <c r="BF343" s="114"/>
      <c r="BG343" s="114"/>
      <c r="BH343" s="114"/>
      <c r="BI343" s="114"/>
      <c r="BJ343" s="2"/>
      <c r="BK343" s="114"/>
      <c r="BL343" s="2"/>
      <c r="BM343" s="113"/>
    </row>
    <row r="344" spans="2:65" s="9" customFormat="1" x14ac:dyDescent="0.35">
      <c r="B344" s="39"/>
      <c r="C344" s="115"/>
      <c r="D344" s="116" t="s">
        <v>96</v>
      </c>
      <c r="E344" s="41"/>
      <c r="F344" s="117" t="s">
        <v>345</v>
      </c>
      <c r="G344" s="41"/>
      <c r="H344" s="41"/>
      <c r="I344" s="41"/>
      <c r="J344" s="41"/>
      <c r="K344" s="41"/>
      <c r="L344" s="10"/>
      <c r="M344" s="118"/>
      <c r="N344" s="119"/>
      <c r="O344" s="119"/>
      <c r="P344" s="119"/>
      <c r="Q344" s="119"/>
      <c r="R344" s="119"/>
      <c r="S344" s="119"/>
      <c r="T344" s="120"/>
      <c r="AT344" s="2"/>
      <c r="AU344" s="2"/>
    </row>
    <row r="345" spans="2:65" s="131" customFormat="1" ht="10.199999999999999" hidden="1" x14ac:dyDescent="0.35">
      <c r="B345" s="121"/>
      <c r="C345" s="122"/>
      <c r="D345" s="116" t="s">
        <v>98</v>
      </c>
      <c r="E345" s="123"/>
      <c r="F345" s="124"/>
      <c r="G345" s="125"/>
      <c r="H345" s="126"/>
      <c r="I345" s="125"/>
      <c r="J345" s="125"/>
      <c r="K345" s="125"/>
      <c r="L345" s="127"/>
      <c r="M345" s="128"/>
      <c r="N345" s="129"/>
      <c r="O345" s="129"/>
      <c r="P345" s="129"/>
      <c r="Q345" s="129"/>
      <c r="R345" s="129"/>
      <c r="S345" s="129"/>
      <c r="T345" s="130"/>
      <c r="AT345" s="132"/>
      <c r="AU345" s="132"/>
      <c r="AY345" s="132"/>
    </row>
    <row r="346" spans="2:65" s="9" customFormat="1" ht="16.5" customHeight="1" x14ac:dyDescent="0.35">
      <c r="B346" s="39"/>
      <c r="C346" s="102">
        <v>30</v>
      </c>
      <c r="D346" s="103" t="s">
        <v>89</v>
      </c>
      <c r="E346" s="174" t="s">
        <v>346</v>
      </c>
      <c r="F346" s="145" t="s">
        <v>347</v>
      </c>
      <c r="G346" s="146" t="s">
        <v>92</v>
      </c>
      <c r="H346" s="147">
        <v>1</v>
      </c>
      <c r="I346" s="108"/>
      <c r="J346" s="108">
        <f>ROUND(I346*H346,2)</f>
        <v>0</v>
      </c>
      <c r="K346" s="145"/>
      <c r="L346" s="10"/>
      <c r="M346" s="109"/>
      <c r="N346" s="110"/>
      <c r="O346" s="111"/>
      <c r="P346" s="111"/>
      <c r="Q346" s="111"/>
      <c r="R346" s="111"/>
      <c r="S346" s="111"/>
      <c r="T346" s="112"/>
      <c r="AR346" s="113"/>
      <c r="AT346" s="113"/>
      <c r="AU346" s="113"/>
      <c r="AY346" s="2"/>
      <c r="BE346" s="114"/>
      <c r="BF346" s="114"/>
      <c r="BG346" s="114"/>
      <c r="BH346" s="114"/>
      <c r="BI346" s="114"/>
      <c r="BJ346" s="2"/>
      <c r="BK346" s="114"/>
      <c r="BL346" s="2"/>
      <c r="BM346" s="113"/>
    </row>
    <row r="347" spans="2:65" s="9" customFormat="1" x14ac:dyDescent="0.35">
      <c r="B347" s="39"/>
      <c r="C347" s="115"/>
      <c r="D347" s="116" t="s">
        <v>96</v>
      </c>
      <c r="E347" s="41"/>
      <c r="F347" s="117" t="s">
        <v>348</v>
      </c>
      <c r="G347" s="41"/>
      <c r="H347" s="41"/>
      <c r="I347" s="41"/>
      <c r="J347" s="41"/>
      <c r="K347" s="41"/>
      <c r="L347" s="10"/>
      <c r="M347" s="118"/>
      <c r="N347" s="119"/>
      <c r="O347" s="119"/>
      <c r="P347" s="119"/>
      <c r="Q347" s="119"/>
      <c r="R347" s="119"/>
      <c r="S347" s="119"/>
      <c r="T347" s="120"/>
      <c r="AT347" s="2"/>
      <c r="AU347" s="2"/>
    </row>
    <row r="348" spans="2:65" s="131" customFormat="1" ht="10.199999999999999" hidden="1" x14ac:dyDescent="0.35">
      <c r="B348" s="121"/>
      <c r="C348" s="122"/>
      <c r="D348" s="116" t="s">
        <v>98</v>
      </c>
      <c r="E348" s="123"/>
      <c r="F348" s="124"/>
      <c r="G348" s="125"/>
      <c r="H348" s="126"/>
      <c r="I348" s="125"/>
      <c r="J348" s="125"/>
      <c r="K348" s="125"/>
      <c r="L348" s="127"/>
      <c r="M348" s="128"/>
      <c r="N348" s="129"/>
      <c r="O348" s="129"/>
      <c r="P348" s="129"/>
      <c r="Q348" s="129"/>
      <c r="R348" s="129"/>
      <c r="S348" s="129"/>
      <c r="T348" s="130"/>
      <c r="AT348" s="132"/>
      <c r="AU348" s="132"/>
      <c r="AY348" s="132"/>
    </row>
    <row r="349" spans="2:65" s="9" customFormat="1" ht="16.5" customHeight="1" x14ac:dyDescent="0.35">
      <c r="B349" s="39"/>
      <c r="C349" s="102">
        <v>31</v>
      </c>
      <c r="D349" s="103" t="s">
        <v>89</v>
      </c>
      <c r="E349" s="174"/>
      <c r="F349" s="145" t="s">
        <v>349</v>
      </c>
      <c r="G349" s="146" t="s">
        <v>92</v>
      </c>
      <c r="H349" s="147">
        <v>2</v>
      </c>
      <c r="I349" s="108"/>
      <c r="J349" s="108">
        <f>ROUND(I349*H349,2)</f>
        <v>0</v>
      </c>
      <c r="K349" s="145"/>
      <c r="L349" s="10"/>
      <c r="M349" s="109"/>
      <c r="N349" s="110"/>
      <c r="O349" s="111"/>
      <c r="P349" s="111"/>
      <c r="Q349" s="111"/>
      <c r="R349" s="111"/>
      <c r="S349" s="111"/>
      <c r="T349" s="112"/>
      <c r="AR349" s="113"/>
      <c r="AT349" s="113"/>
      <c r="AU349" s="113"/>
      <c r="AY349" s="2"/>
      <c r="BE349" s="114"/>
      <c r="BF349" s="114"/>
      <c r="BG349" s="114"/>
      <c r="BH349" s="114"/>
      <c r="BI349" s="114"/>
      <c r="BJ349" s="2"/>
      <c r="BK349" s="114"/>
      <c r="BL349" s="2"/>
      <c r="BM349" s="113"/>
    </row>
    <row r="350" spans="2:65" s="9" customFormat="1" x14ac:dyDescent="0.35">
      <c r="B350" s="39"/>
      <c r="C350" s="115"/>
      <c r="D350" s="116" t="s">
        <v>96</v>
      </c>
      <c r="E350" s="41"/>
      <c r="F350" s="117" t="s">
        <v>348</v>
      </c>
      <c r="G350" s="41"/>
      <c r="H350" s="41"/>
      <c r="I350" s="41"/>
      <c r="J350" s="41"/>
      <c r="K350" s="41"/>
      <c r="L350" s="10"/>
      <c r="M350" s="118"/>
      <c r="N350" s="119"/>
      <c r="O350" s="119"/>
      <c r="P350" s="119"/>
      <c r="Q350" s="119"/>
      <c r="R350" s="119"/>
      <c r="S350" s="119"/>
      <c r="T350" s="120"/>
      <c r="AT350" s="2"/>
      <c r="AU350" s="2"/>
    </row>
    <row r="351" spans="2:65" s="131" customFormat="1" ht="10.199999999999999" hidden="1" x14ac:dyDescent="0.35">
      <c r="B351" s="121"/>
      <c r="C351" s="122"/>
      <c r="D351" s="116" t="s">
        <v>98</v>
      </c>
      <c r="E351" s="123"/>
      <c r="F351" s="124"/>
      <c r="G351" s="125"/>
      <c r="H351" s="126"/>
      <c r="I351" s="125"/>
      <c r="J351" s="125"/>
      <c r="K351" s="125"/>
      <c r="L351" s="127"/>
      <c r="M351" s="128"/>
      <c r="N351" s="129"/>
      <c r="O351" s="129"/>
      <c r="P351" s="129"/>
      <c r="Q351" s="129"/>
      <c r="R351" s="129"/>
      <c r="S351" s="129"/>
      <c r="T351" s="130"/>
      <c r="AT351" s="132"/>
      <c r="AU351" s="132"/>
      <c r="AY351" s="132"/>
    </row>
    <row r="352" spans="2:65" s="9" customFormat="1" ht="22.8" x14ac:dyDescent="0.35">
      <c r="B352" s="39"/>
      <c r="C352" s="102">
        <v>32</v>
      </c>
      <c r="D352" s="103" t="s">
        <v>89</v>
      </c>
      <c r="E352" s="174"/>
      <c r="F352" s="105" t="s">
        <v>350</v>
      </c>
      <c r="G352" s="106" t="s">
        <v>351</v>
      </c>
      <c r="H352" s="107">
        <v>1</v>
      </c>
      <c r="I352" s="178"/>
      <c r="J352" s="178">
        <f>ROUND(I352*H352,2)</f>
        <v>0</v>
      </c>
      <c r="K352" s="145"/>
      <c r="L352" s="10"/>
      <c r="M352" s="109"/>
      <c r="N352" s="110"/>
      <c r="O352" s="111"/>
      <c r="P352" s="111"/>
      <c r="Q352" s="111"/>
      <c r="R352" s="111"/>
      <c r="S352" s="111"/>
      <c r="T352" s="112"/>
      <c r="AR352" s="113"/>
      <c r="AT352" s="113"/>
      <c r="AU352" s="113"/>
      <c r="AY352" s="2"/>
      <c r="BE352" s="114"/>
      <c r="BF352" s="114"/>
      <c r="BG352" s="114"/>
      <c r="BH352" s="114"/>
      <c r="BI352" s="114"/>
      <c r="BJ352" s="2"/>
      <c r="BK352" s="114"/>
      <c r="BL352" s="2"/>
      <c r="BM352" s="113"/>
    </row>
    <row r="353" spans="2:65" s="9" customFormat="1" ht="13.8" hidden="1" customHeight="1" x14ac:dyDescent="0.35">
      <c r="B353" s="39"/>
      <c r="C353" s="115"/>
      <c r="D353" s="116" t="s">
        <v>96</v>
      </c>
      <c r="E353" s="41"/>
      <c r="F353" s="117"/>
      <c r="G353" s="41"/>
      <c r="H353" s="41"/>
      <c r="I353" s="41"/>
      <c r="J353" s="41"/>
      <c r="K353" s="41"/>
      <c r="L353" s="10"/>
      <c r="M353" s="118"/>
      <c r="N353" s="119"/>
      <c r="O353" s="119"/>
      <c r="P353" s="119"/>
      <c r="Q353" s="119"/>
      <c r="R353" s="119"/>
      <c r="S353" s="119"/>
      <c r="T353" s="120"/>
      <c r="AT353" s="2"/>
      <c r="AU353" s="2"/>
    </row>
    <row r="354" spans="2:65" s="131" customFormat="1" ht="10.199999999999999" hidden="1" x14ac:dyDescent="0.35">
      <c r="B354" s="121"/>
      <c r="C354" s="122"/>
      <c r="D354" s="116" t="s">
        <v>98</v>
      </c>
      <c r="E354" s="123"/>
      <c r="F354" s="124"/>
      <c r="G354" s="125"/>
      <c r="H354" s="126"/>
      <c r="I354" s="125"/>
      <c r="J354" s="125"/>
      <c r="K354" s="125"/>
      <c r="L354" s="127"/>
      <c r="M354" s="128"/>
      <c r="N354" s="129"/>
      <c r="O354" s="129"/>
      <c r="P354" s="129"/>
      <c r="Q354" s="129"/>
      <c r="R354" s="129"/>
      <c r="S354" s="129"/>
      <c r="T354" s="130"/>
      <c r="AT354" s="132"/>
      <c r="AU354" s="132"/>
      <c r="AY354" s="132"/>
    </row>
    <row r="355" spans="2:65" s="9" customFormat="1" ht="16.5" customHeight="1" x14ac:dyDescent="0.35">
      <c r="B355" s="39"/>
      <c r="C355" s="102">
        <v>33</v>
      </c>
      <c r="D355" s="103" t="s">
        <v>89</v>
      </c>
      <c r="E355" s="174"/>
      <c r="F355" s="145" t="s">
        <v>352</v>
      </c>
      <c r="G355" s="146" t="s">
        <v>92</v>
      </c>
      <c r="H355" s="147">
        <v>1</v>
      </c>
      <c r="I355" s="108"/>
      <c r="J355" s="108">
        <f>ROUND(I355*H355,2)</f>
        <v>0</v>
      </c>
      <c r="K355" s="145"/>
      <c r="L355" s="10"/>
      <c r="M355" s="109"/>
      <c r="N355" s="110"/>
      <c r="O355" s="111"/>
      <c r="P355" s="111"/>
      <c r="Q355" s="111"/>
      <c r="R355" s="111"/>
      <c r="S355" s="111"/>
      <c r="T355" s="112"/>
      <c r="AR355" s="113"/>
      <c r="AT355" s="113"/>
      <c r="AU355" s="113"/>
      <c r="AY355" s="2"/>
      <c r="BE355" s="114"/>
      <c r="BF355" s="114"/>
      <c r="BG355" s="114"/>
      <c r="BH355" s="114"/>
      <c r="BI355" s="114"/>
      <c r="BJ355" s="2"/>
      <c r="BK355" s="114"/>
      <c r="BL355" s="2"/>
      <c r="BM355" s="113"/>
    </row>
    <row r="356" spans="2:65" s="9" customFormat="1" x14ac:dyDescent="0.35">
      <c r="B356" s="39"/>
      <c r="C356" s="115"/>
      <c r="D356" s="116" t="s">
        <v>96</v>
      </c>
      <c r="E356" s="41"/>
      <c r="F356" s="117" t="s">
        <v>345</v>
      </c>
      <c r="G356" s="41"/>
      <c r="H356" s="41"/>
      <c r="I356" s="41"/>
      <c r="J356" s="41"/>
      <c r="K356" s="41"/>
      <c r="L356" s="10"/>
      <c r="M356" s="118"/>
      <c r="N356" s="119"/>
      <c r="O356" s="119"/>
      <c r="P356" s="119"/>
      <c r="Q356" s="119"/>
      <c r="R356" s="119"/>
      <c r="S356" s="119"/>
      <c r="T356" s="120"/>
      <c r="AT356" s="2"/>
      <c r="AU356" s="2"/>
    </row>
    <row r="357" spans="2:65" s="131" customFormat="1" ht="10.199999999999999" hidden="1" x14ac:dyDescent="0.35">
      <c r="B357" s="121"/>
      <c r="C357" s="122"/>
      <c r="D357" s="116" t="s">
        <v>98</v>
      </c>
      <c r="E357" s="123"/>
      <c r="F357" s="124"/>
      <c r="G357" s="125"/>
      <c r="H357" s="126"/>
      <c r="I357" s="125"/>
      <c r="J357" s="125"/>
      <c r="K357" s="125"/>
      <c r="L357" s="127"/>
      <c r="M357" s="128"/>
      <c r="N357" s="129"/>
      <c r="O357" s="129"/>
      <c r="P357" s="129"/>
      <c r="Q357" s="129"/>
      <c r="R357" s="129"/>
      <c r="S357" s="129"/>
      <c r="T357" s="130"/>
      <c r="AT357" s="132"/>
      <c r="AU357" s="132"/>
      <c r="AY357" s="132"/>
    </row>
    <row r="358" spans="2:65" s="9" customFormat="1" ht="16.5" customHeight="1" x14ac:dyDescent="0.35">
      <c r="B358" s="39"/>
      <c r="C358" s="102">
        <v>34</v>
      </c>
      <c r="D358" s="103" t="s">
        <v>89</v>
      </c>
      <c r="E358" s="174"/>
      <c r="F358" s="145" t="s">
        <v>352</v>
      </c>
      <c r="G358" s="146" t="s">
        <v>92</v>
      </c>
      <c r="H358" s="147">
        <v>1</v>
      </c>
      <c r="I358" s="108"/>
      <c r="J358" s="108">
        <f>ROUND(I358*H358,2)</f>
        <v>0</v>
      </c>
      <c r="K358" s="145"/>
      <c r="L358" s="10"/>
      <c r="M358" s="109"/>
      <c r="N358" s="110"/>
      <c r="O358" s="111"/>
      <c r="P358" s="111"/>
      <c r="Q358" s="111"/>
      <c r="R358" s="111"/>
      <c r="S358" s="111"/>
      <c r="T358" s="112"/>
      <c r="AR358" s="113"/>
      <c r="AT358" s="113"/>
      <c r="AU358" s="113"/>
      <c r="AY358" s="2"/>
      <c r="BE358" s="114"/>
      <c r="BF358" s="114"/>
      <c r="BG358" s="114"/>
      <c r="BH358" s="114"/>
      <c r="BI358" s="114"/>
      <c r="BJ358" s="2"/>
      <c r="BK358" s="114"/>
      <c r="BL358" s="2"/>
      <c r="BM358" s="113"/>
    </row>
    <row r="359" spans="2:65" s="9" customFormat="1" x14ac:dyDescent="0.35">
      <c r="B359" s="39"/>
      <c r="C359" s="115"/>
      <c r="D359" s="116" t="s">
        <v>96</v>
      </c>
      <c r="E359" s="41"/>
      <c r="F359" s="117" t="s">
        <v>353</v>
      </c>
      <c r="G359" s="41"/>
      <c r="H359" s="41"/>
      <c r="I359" s="41"/>
      <c r="J359" s="41"/>
      <c r="K359" s="41"/>
      <c r="L359" s="10"/>
      <c r="M359" s="118"/>
      <c r="N359" s="119"/>
      <c r="O359" s="119"/>
      <c r="P359" s="119"/>
      <c r="Q359" s="119"/>
      <c r="R359" s="119"/>
      <c r="S359" s="119"/>
      <c r="T359" s="120"/>
      <c r="AT359" s="2"/>
      <c r="AU359" s="2"/>
    </row>
    <row r="360" spans="2:65" s="131" customFormat="1" ht="10.199999999999999" hidden="1" x14ac:dyDescent="0.35">
      <c r="B360" s="121"/>
      <c r="C360" s="122"/>
      <c r="D360" s="116" t="s">
        <v>98</v>
      </c>
      <c r="E360" s="123"/>
      <c r="F360" s="124"/>
      <c r="G360" s="125"/>
      <c r="H360" s="126"/>
      <c r="I360" s="125"/>
      <c r="J360" s="125"/>
      <c r="K360" s="125"/>
      <c r="L360" s="127"/>
      <c r="M360" s="128"/>
      <c r="N360" s="129"/>
      <c r="O360" s="129"/>
      <c r="P360" s="129"/>
      <c r="Q360" s="129"/>
      <c r="R360" s="129"/>
      <c r="S360" s="129"/>
      <c r="T360" s="130"/>
      <c r="AT360" s="132"/>
      <c r="AU360" s="132"/>
      <c r="AY360" s="132"/>
    </row>
    <row r="361" spans="2:65" s="9" customFormat="1" ht="16.5" customHeight="1" x14ac:dyDescent="0.35">
      <c r="B361" s="39"/>
      <c r="C361" s="102">
        <v>35</v>
      </c>
      <c r="D361" s="103" t="s">
        <v>89</v>
      </c>
      <c r="E361" s="174"/>
      <c r="F361" s="145" t="s">
        <v>352</v>
      </c>
      <c r="G361" s="146" t="s">
        <v>92</v>
      </c>
      <c r="H361" s="147">
        <v>2</v>
      </c>
      <c r="I361" s="108"/>
      <c r="J361" s="108">
        <f>ROUND(I361*H361,2)</f>
        <v>0</v>
      </c>
      <c r="K361" s="145"/>
      <c r="L361" s="10"/>
      <c r="M361" s="109"/>
      <c r="N361" s="110"/>
      <c r="O361" s="111"/>
      <c r="P361" s="111"/>
      <c r="Q361" s="111"/>
      <c r="R361" s="111"/>
      <c r="S361" s="111"/>
      <c r="T361" s="112"/>
      <c r="AR361" s="113"/>
      <c r="AT361" s="113"/>
      <c r="AU361" s="113"/>
      <c r="AY361" s="2"/>
      <c r="BE361" s="114"/>
      <c r="BF361" s="114"/>
      <c r="BG361" s="114"/>
      <c r="BH361" s="114"/>
      <c r="BI361" s="114"/>
      <c r="BJ361" s="2"/>
      <c r="BK361" s="114"/>
      <c r="BL361" s="2"/>
      <c r="BM361" s="113"/>
    </row>
    <row r="362" spans="2:65" s="9" customFormat="1" x14ac:dyDescent="0.35">
      <c r="B362" s="39"/>
      <c r="C362" s="115"/>
      <c r="D362" s="116" t="s">
        <v>96</v>
      </c>
      <c r="E362" s="41"/>
      <c r="F362" s="117" t="s">
        <v>354</v>
      </c>
      <c r="G362" s="41"/>
      <c r="H362" s="41"/>
      <c r="I362" s="41"/>
      <c r="J362" s="41"/>
      <c r="K362" s="41"/>
      <c r="L362" s="10"/>
      <c r="M362" s="118"/>
      <c r="N362" s="119"/>
      <c r="O362" s="119"/>
      <c r="P362" s="119"/>
      <c r="Q362" s="119"/>
      <c r="R362" s="119"/>
      <c r="S362" s="119"/>
      <c r="T362" s="120"/>
      <c r="AT362" s="2"/>
      <c r="AU362" s="2"/>
    </row>
    <row r="363" spans="2:65" s="131" customFormat="1" ht="10.199999999999999" hidden="1" x14ac:dyDescent="0.35">
      <c r="B363" s="121"/>
      <c r="C363" s="122"/>
      <c r="D363" s="116" t="s">
        <v>98</v>
      </c>
      <c r="E363" s="123"/>
      <c r="F363" s="124"/>
      <c r="G363" s="125"/>
      <c r="H363" s="126"/>
      <c r="I363" s="125"/>
      <c r="J363" s="125"/>
      <c r="K363" s="125"/>
      <c r="L363" s="127"/>
      <c r="M363" s="128"/>
      <c r="N363" s="129"/>
      <c r="O363" s="129"/>
      <c r="P363" s="129"/>
      <c r="Q363" s="129"/>
      <c r="R363" s="129"/>
      <c r="S363" s="129"/>
      <c r="T363" s="130"/>
      <c r="AT363" s="132"/>
      <c r="AU363" s="132"/>
      <c r="AY363" s="132"/>
    </row>
    <row r="364" spans="2:65" s="9" customFormat="1" ht="16.5" customHeight="1" x14ac:dyDescent="0.35">
      <c r="B364" s="39"/>
      <c r="C364" s="102">
        <v>36</v>
      </c>
      <c r="D364" s="103" t="s">
        <v>89</v>
      </c>
      <c r="E364" s="174"/>
      <c r="F364" s="145" t="s">
        <v>352</v>
      </c>
      <c r="G364" s="146" t="s">
        <v>92</v>
      </c>
      <c r="H364" s="147">
        <v>1</v>
      </c>
      <c r="I364" s="108"/>
      <c r="J364" s="108">
        <f>ROUND(I364*H364,2)</f>
        <v>0</v>
      </c>
      <c r="K364" s="145"/>
      <c r="L364" s="10"/>
      <c r="M364" s="109"/>
      <c r="N364" s="110"/>
      <c r="O364" s="111"/>
      <c r="P364" s="111"/>
      <c r="Q364" s="111"/>
      <c r="R364" s="111"/>
      <c r="S364" s="111"/>
      <c r="T364" s="112"/>
      <c r="AR364" s="113"/>
      <c r="AT364" s="113"/>
      <c r="AU364" s="113"/>
      <c r="AY364" s="2"/>
      <c r="BE364" s="114"/>
      <c r="BF364" s="114"/>
      <c r="BG364" s="114"/>
      <c r="BH364" s="114"/>
      <c r="BI364" s="114"/>
      <c r="BJ364" s="2"/>
      <c r="BK364" s="114"/>
      <c r="BL364" s="2"/>
      <c r="BM364" s="113"/>
    </row>
    <row r="365" spans="2:65" s="9" customFormat="1" x14ac:dyDescent="0.35">
      <c r="B365" s="39"/>
      <c r="C365" s="115"/>
      <c r="D365" s="116" t="s">
        <v>96</v>
      </c>
      <c r="E365" s="41"/>
      <c r="F365" s="117" t="s">
        <v>317</v>
      </c>
      <c r="G365" s="41"/>
      <c r="H365" s="41"/>
      <c r="I365" s="41"/>
      <c r="J365" s="41"/>
      <c r="K365" s="41"/>
      <c r="L365" s="10"/>
      <c r="M365" s="118"/>
      <c r="N365" s="119"/>
      <c r="O365" s="119"/>
      <c r="P365" s="119"/>
      <c r="Q365" s="119"/>
      <c r="R365" s="119"/>
      <c r="S365" s="119"/>
      <c r="T365" s="120"/>
      <c r="AT365" s="2"/>
      <c r="AU365" s="2"/>
    </row>
    <row r="366" spans="2:65" s="131" customFormat="1" ht="10.199999999999999" hidden="1" x14ac:dyDescent="0.35">
      <c r="B366" s="121"/>
      <c r="C366" s="122"/>
      <c r="D366" s="116" t="s">
        <v>98</v>
      </c>
      <c r="E366" s="123"/>
      <c r="F366" s="124"/>
      <c r="G366" s="125"/>
      <c r="H366" s="126"/>
      <c r="I366" s="125"/>
      <c r="J366" s="125"/>
      <c r="K366" s="125"/>
      <c r="L366" s="127"/>
      <c r="M366" s="128"/>
      <c r="N366" s="129"/>
      <c r="O366" s="129"/>
      <c r="P366" s="129"/>
      <c r="Q366" s="129"/>
      <c r="R366" s="129"/>
      <c r="S366" s="129"/>
      <c r="T366" s="130"/>
      <c r="AT366" s="132"/>
      <c r="AU366" s="132"/>
      <c r="AY366" s="132"/>
    </row>
    <row r="367" spans="2:65" s="9" customFormat="1" ht="16.5" customHeight="1" x14ac:dyDescent="0.35">
      <c r="B367" s="39"/>
      <c r="C367" s="102">
        <v>37</v>
      </c>
      <c r="D367" s="103" t="s">
        <v>89</v>
      </c>
      <c r="E367" s="174" t="s">
        <v>355</v>
      </c>
      <c r="F367" s="145" t="s">
        <v>356</v>
      </c>
      <c r="G367" s="146" t="s">
        <v>92</v>
      </c>
      <c r="H367" s="147">
        <v>1</v>
      </c>
      <c r="I367" s="108"/>
      <c r="J367" s="108">
        <f>ROUND(I367*H367,2)</f>
        <v>0</v>
      </c>
      <c r="K367" s="145"/>
      <c r="L367" s="10"/>
      <c r="M367" s="109"/>
      <c r="N367" s="110"/>
      <c r="O367" s="111"/>
      <c r="P367" s="111"/>
      <c r="Q367" s="111"/>
      <c r="R367" s="111"/>
      <c r="S367" s="111"/>
      <c r="T367" s="112"/>
      <c r="AR367" s="113"/>
      <c r="AT367" s="113"/>
      <c r="AU367" s="113"/>
      <c r="AY367" s="2"/>
      <c r="BE367" s="114"/>
      <c r="BF367" s="114"/>
      <c r="BG367" s="114"/>
      <c r="BH367" s="114"/>
      <c r="BI367" s="114"/>
      <c r="BJ367" s="2"/>
      <c r="BK367" s="114"/>
      <c r="BL367" s="2"/>
      <c r="BM367" s="113"/>
    </row>
    <row r="368" spans="2:65" s="9" customFormat="1" x14ac:dyDescent="0.35">
      <c r="B368" s="39"/>
      <c r="C368" s="115"/>
      <c r="D368" s="116" t="s">
        <v>96</v>
      </c>
      <c r="E368" s="41"/>
      <c r="F368" s="117" t="s">
        <v>345</v>
      </c>
      <c r="G368" s="41"/>
      <c r="H368" s="41"/>
      <c r="I368" s="41"/>
      <c r="J368" s="41"/>
      <c r="K368" s="41"/>
      <c r="L368" s="10"/>
      <c r="M368" s="118"/>
      <c r="N368" s="119"/>
      <c r="O368" s="119"/>
      <c r="P368" s="119"/>
      <c r="Q368" s="119"/>
      <c r="R368" s="119"/>
      <c r="S368" s="119"/>
      <c r="T368" s="120"/>
      <c r="AT368" s="2"/>
      <c r="AU368" s="2"/>
    </row>
    <row r="369" spans="2:65" s="131" customFormat="1" ht="10.199999999999999" hidden="1" x14ac:dyDescent="0.35">
      <c r="B369" s="121"/>
      <c r="C369" s="122"/>
      <c r="D369" s="116" t="s">
        <v>98</v>
      </c>
      <c r="E369" s="123"/>
      <c r="F369" s="124"/>
      <c r="G369" s="125"/>
      <c r="H369" s="126"/>
      <c r="I369" s="125"/>
      <c r="J369" s="125"/>
      <c r="K369" s="125"/>
      <c r="L369" s="127"/>
      <c r="M369" s="128"/>
      <c r="N369" s="129"/>
      <c r="O369" s="129"/>
      <c r="P369" s="129"/>
      <c r="Q369" s="129"/>
      <c r="R369" s="129"/>
      <c r="S369" s="129"/>
      <c r="T369" s="130"/>
      <c r="AT369" s="132"/>
      <c r="AU369" s="132"/>
      <c r="AY369" s="132"/>
    </row>
    <row r="370" spans="2:65" s="9" customFormat="1" ht="16.5" customHeight="1" x14ac:dyDescent="0.35">
      <c r="B370" s="39"/>
      <c r="C370" s="102">
        <v>38</v>
      </c>
      <c r="D370" s="103" t="s">
        <v>89</v>
      </c>
      <c r="E370" s="174" t="s">
        <v>355</v>
      </c>
      <c r="F370" s="145" t="s">
        <v>356</v>
      </c>
      <c r="G370" s="146" t="s">
        <v>92</v>
      </c>
      <c r="H370" s="147">
        <v>2</v>
      </c>
      <c r="I370" s="108"/>
      <c r="J370" s="108">
        <f>ROUND(I370*H370,2)</f>
        <v>0</v>
      </c>
      <c r="K370" s="145"/>
      <c r="L370" s="10"/>
      <c r="M370" s="109"/>
      <c r="O370" s="111"/>
      <c r="Q370" s="111"/>
      <c r="R370" s="111"/>
      <c r="S370" s="111"/>
      <c r="T370" s="112"/>
      <c r="AR370" s="113"/>
      <c r="AT370" s="113"/>
      <c r="AU370" s="113"/>
      <c r="AY370" s="2"/>
      <c r="BE370" s="114"/>
      <c r="BF370" s="114"/>
      <c r="BG370" s="114"/>
      <c r="BH370" s="114"/>
      <c r="BI370" s="114"/>
      <c r="BJ370" s="2"/>
      <c r="BK370" s="114"/>
      <c r="BL370" s="2"/>
      <c r="BM370" s="113"/>
    </row>
    <row r="371" spans="2:65" s="9" customFormat="1" x14ac:dyDescent="0.35">
      <c r="B371" s="39"/>
      <c r="C371" s="115"/>
      <c r="D371" s="116" t="s">
        <v>96</v>
      </c>
      <c r="E371" s="41"/>
      <c r="F371" s="117" t="s">
        <v>353</v>
      </c>
      <c r="G371" s="41"/>
      <c r="H371" s="41"/>
      <c r="I371" s="41"/>
      <c r="J371" s="41"/>
      <c r="K371" s="41"/>
      <c r="L371" s="10"/>
      <c r="M371" s="118"/>
      <c r="O371" s="119"/>
      <c r="Q371" s="119"/>
      <c r="R371" s="119"/>
      <c r="S371" s="119"/>
      <c r="T371" s="120"/>
      <c r="AT371" s="2"/>
      <c r="AU371" s="2"/>
    </row>
    <row r="372" spans="2:65" s="131" customFormat="1" ht="10.199999999999999" hidden="1" x14ac:dyDescent="0.35">
      <c r="B372" s="121"/>
      <c r="C372" s="122"/>
      <c r="D372" s="116" t="s">
        <v>98</v>
      </c>
      <c r="E372" s="123"/>
      <c r="F372" s="124"/>
      <c r="G372" s="125"/>
      <c r="H372" s="126"/>
      <c r="I372" s="125"/>
      <c r="J372" s="125"/>
      <c r="K372" s="125"/>
      <c r="L372" s="127"/>
      <c r="M372" s="128"/>
      <c r="O372" s="129"/>
      <c r="Q372" s="129"/>
      <c r="R372" s="129"/>
      <c r="S372" s="129"/>
      <c r="T372" s="130"/>
      <c r="AT372" s="132"/>
      <c r="AU372" s="132"/>
      <c r="AY372" s="132"/>
    </row>
    <row r="373" spans="2:65" s="9" customFormat="1" ht="16.5" customHeight="1" x14ac:dyDescent="0.35">
      <c r="B373" s="39"/>
      <c r="C373" s="102">
        <v>39</v>
      </c>
      <c r="D373" s="103" t="s">
        <v>89</v>
      </c>
      <c r="E373" s="174" t="s">
        <v>355</v>
      </c>
      <c r="F373" s="145" t="s">
        <v>356</v>
      </c>
      <c r="G373" s="146" t="s">
        <v>92</v>
      </c>
      <c r="H373" s="147">
        <v>2</v>
      </c>
      <c r="I373" s="108"/>
      <c r="J373" s="108">
        <f>ROUND(I373*H373,2)</f>
        <v>0</v>
      </c>
      <c r="K373" s="145"/>
      <c r="L373" s="10"/>
      <c r="M373" s="109"/>
      <c r="O373" s="119"/>
      <c r="R373" s="111"/>
      <c r="S373" s="111"/>
      <c r="T373" s="112"/>
      <c r="AR373" s="113"/>
      <c r="AT373" s="113"/>
      <c r="AU373" s="113"/>
      <c r="AY373" s="2"/>
      <c r="BE373" s="114"/>
      <c r="BF373" s="114"/>
      <c r="BG373" s="114"/>
      <c r="BH373" s="114"/>
      <c r="BI373" s="114"/>
      <c r="BJ373" s="2"/>
      <c r="BK373" s="114"/>
      <c r="BL373" s="2"/>
      <c r="BM373" s="113"/>
    </row>
    <row r="374" spans="2:65" s="9" customFormat="1" x14ac:dyDescent="0.35">
      <c r="B374" s="39"/>
      <c r="C374" s="115"/>
      <c r="D374" s="116" t="s">
        <v>96</v>
      </c>
      <c r="E374" s="41"/>
      <c r="F374" s="117" t="s">
        <v>354</v>
      </c>
      <c r="G374" s="41"/>
      <c r="H374" s="41"/>
      <c r="I374" s="41"/>
      <c r="J374" s="41"/>
      <c r="K374" s="41"/>
      <c r="L374" s="10"/>
      <c r="M374" s="118"/>
      <c r="O374" s="119"/>
      <c r="R374" s="119"/>
      <c r="S374" s="119"/>
      <c r="T374" s="120"/>
      <c r="AT374" s="2"/>
      <c r="AU374" s="2"/>
    </row>
    <row r="375" spans="2:65" s="131" customFormat="1" hidden="1" x14ac:dyDescent="0.35">
      <c r="B375" s="121"/>
      <c r="C375" s="122"/>
      <c r="D375" s="116" t="s">
        <v>98</v>
      </c>
      <c r="E375" s="123"/>
      <c r="F375" s="124"/>
      <c r="G375" s="125"/>
      <c r="H375" s="126"/>
      <c r="I375" s="125"/>
      <c r="J375" s="125"/>
      <c r="K375" s="125"/>
      <c r="L375" s="127"/>
      <c r="M375" s="128"/>
      <c r="O375" s="119"/>
      <c r="R375" s="129"/>
      <c r="S375" s="129"/>
      <c r="T375" s="130"/>
      <c r="AT375" s="132"/>
      <c r="AU375" s="132"/>
      <c r="AY375" s="132"/>
    </row>
    <row r="376" spans="2:65" s="9" customFormat="1" ht="16.5" customHeight="1" x14ac:dyDescent="0.35">
      <c r="B376" s="39"/>
      <c r="C376" s="102">
        <v>40</v>
      </c>
      <c r="D376" s="103" t="s">
        <v>89</v>
      </c>
      <c r="E376" s="174" t="s">
        <v>355</v>
      </c>
      <c r="F376" s="145" t="s">
        <v>356</v>
      </c>
      <c r="G376" s="146" t="s">
        <v>92</v>
      </c>
      <c r="H376" s="147">
        <v>2</v>
      </c>
      <c r="I376" s="108"/>
      <c r="J376" s="108">
        <f>ROUND(I376*H376,2)</f>
        <v>0</v>
      </c>
      <c r="K376" s="145"/>
      <c r="L376" s="10"/>
      <c r="M376" s="109"/>
      <c r="N376" s="110"/>
      <c r="O376" s="111"/>
      <c r="P376" s="111"/>
      <c r="Q376" s="111"/>
      <c r="R376" s="111"/>
      <c r="S376" s="111"/>
      <c r="T376" s="112"/>
      <c r="AR376" s="113"/>
      <c r="AT376" s="113"/>
      <c r="AU376" s="113"/>
      <c r="AY376" s="2"/>
      <c r="BE376" s="114"/>
      <c r="BF376" s="114"/>
      <c r="BG376" s="114"/>
      <c r="BH376" s="114"/>
      <c r="BI376" s="114"/>
      <c r="BJ376" s="2"/>
      <c r="BK376" s="114"/>
      <c r="BL376" s="2"/>
      <c r="BM376" s="113"/>
    </row>
    <row r="377" spans="2:65" s="9" customFormat="1" x14ac:dyDescent="0.35">
      <c r="B377" s="39"/>
      <c r="C377" s="115"/>
      <c r="D377" s="116" t="s">
        <v>96</v>
      </c>
      <c r="E377" s="41"/>
      <c r="F377" s="117" t="s">
        <v>357</v>
      </c>
      <c r="G377" s="41"/>
      <c r="H377" s="41"/>
      <c r="I377" s="41"/>
      <c r="J377" s="41"/>
      <c r="K377" s="41"/>
      <c r="L377" s="10"/>
      <c r="M377" s="118"/>
      <c r="N377" s="119"/>
      <c r="O377" s="119"/>
      <c r="P377" s="119"/>
      <c r="Q377" s="119"/>
      <c r="R377" s="119"/>
      <c r="S377" s="119"/>
      <c r="T377" s="120"/>
      <c r="AT377" s="2"/>
      <c r="AU377" s="2"/>
    </row>
    <row r="378" spans="2:65" s="131" customFormat="1" ht="10.199999999999999" hidden="1" x14ac:dyDescent="0.35">
      <c r="B378" s="121"/>
      <c r="C378" s="122"/>
      <c r="D378" s="116" t="s">
        <v>98</v>
      </c>
      <c r="E378" s="123"/>
      <c r="F378" s="124"/>
      <c r="G378" s="125"/>
      <c r="H378" s="126"/>
      <c r="I378" s="125"/>
      <c r="J378" s="125"/>
      <c r="K378" s="125"/>
      <c r="L378" s="127"/>
      <c r="M378" s="128"/>
      <c r="N378" s="129"/>
      <c r="O378" s="129"/>
      <c r="P378" s="129"/>
      <c r="Q378" s="129"/>
      <c r="R378" s="129"/>
      <c r="S378" s="129"/>
      <c r="T378" s="130"/>
      <c r="AT378" s="132"/>
      <c r="AU378" s="132"/>
      <c r="AY378" s="132"/>
    </row>
    <row r="379" spans="2:65" s="9" customFormat="1" ht="16.5" customHeight="1" x14ac:dyDescent="0.35">
      <c r="B379" s="39"/>
      <c r="C379" s="102">
        <v>41</v>
      </c>
      <c r="D379" s="103" t="s">
        <v>89</v>
      </c>
      <c r="E379" s="174" t="s">
        <v>358</v>
      </c>
      <c r="F379" s="145" t="s">
        <v>359</v>
      </c>
      <c r="G379" s="146" t="s">
        <v>92</v>
      </c>
      <c r="H379" s="147">
        <v>14</v>
      </c>
      <c r="I379" s="108"/>
      <c r="J379" s="108">
        <f>ROUND(I379*H379,2)</f>
        <v>0</v>
      </c>
      <c r="K379" s="145"/>
      <c r="L379" s="10"/>
      <c r="M379" s="109"/>
      <c r="N379" s="110"/>
      <c r="O379" s="111"/>
      <c r="P379" s="111"/>
      <c r="Q379" s="111"/>
      <c r="R379" s="111"/>
      <c r="S379" s="111"/>
      <c r="T379" s="112"/>
      <c r="AR379" s="113"/>
      <c r="AT379" s="113"/>
      <c r="AU379" s="113"/>
      <c r="AY379" s="2"/>
      <c r="BE379" s="114"/>
      <c r="BF379" s="114"/>
      <c r="BG379" s="114"/>
      <c r="BH379" s="114"/>
      <c r="BI379" s="114"/>
      <c r="BJ379" s="2"/>
      <c r="BK379" s="114"/>
      <c r="BL379" s="2"/>
      <c r="BM379" s="113"/>
    </row>
    <row r="380" spans="2:65" s="9" customFormat="1" x14ac:dyDescent="0.35">
      <c r="B380" s="39"/>
      <c r="C380" s="115"/>
      <c r="D380" s="116" t="s">
        <v>96</v>
      </c>
      <c r="E380" s="41"/>
      <c r="F380" s="117" t="s">
        <v>360</v>
      </c>
      <c r="G380" s="41"/>
      <c r="H380" s="41"/>
      <c r="I380" s="41"/>
      <c r="J380" s="41"/>
      <c r="K380" s="41"/>
      <c r="L380" s="10"/>
      <c r="M380" s="118"/>
      <c r="N380" s="119"/>
      <c r="O380" s="119"/>
      <c r="P380" s="119"/>
      <c r="Q380" s="119"/>
      <c r="R380" s="119"/>
      <c r="S380" s="119"/>
      <c r="T380" s="120"/>
      <c r="AT380" s="2"/>
      <c r="AU380" s="2"/>
    </row>
    <row r="381" spans="2:65" s="131" customFormat="1" ht="10.199999999999999" hidden="1" x14ac:dyDescent="0.35">
      <c r="B381" s="121"/>
      <c r="C381" s="122"/>
      <c r="D381" s="116" t="s">
        <v>98</v>
      </c>
      <c r="E381" s="123"/>
      <c r="F381" s="124"/>
      <c r="G381" s="125"/>
      <c r="H381" s="126"/>
      <c r="I381" s="125"/>
      <c r="J381" s="125"/>
      <c r="K381" s="125"/>
      <c r="L381" s="127"/>
      <c r="M381" s="128"/>
      <c r="N381" s="129"/>
      <c r="O381" s="129"/>
      <c r="P381" s="129"/>
      <c r="Q381" s="129"/>
      <c r="R381" s="129"/>
      <c r="S381" s="129"/>
      <c r="T381" s="130"/>
      <c r="AT381" s="132"/>
      <c r="AU381" s="132"/>
      <c r="AY381" s="132"/>
    </row>
    <row r="382" spans="2:65" s="9" customFormat="1" ht="16.5" customHeight="1" x14ac:dyDescent="0.35">
      <c r="B382" s="39"/>
      <c r="C382" s="102">
        <v>42</v>
      </c>
      <c r="D382" s="103" t="s">
        <v>89</v>
      </c>
      <c r="E382" s="174" t="s">
        <v>358</v>
      </c>
      <c r="F382" s="145" t="s">
        <v>361</v>
      </c>
      <c r="G382" s="146" t="s">
        <v>92</v>
      </c>
      <c r="H382" s="147">
        <v>5</v>
      </c>
      <c r="I382" s="108"/>
      <c r="J382" s="108">
        <f>ROUND(I382*H382,2)</f>
        <v>0</v>
      </c>
      <c r="K382" s="145"/>
      <c r="L382" s="10"/>
      <c r="M382" s="109"/>
      <c r="N382" s="110"/>
      <c r="O382" s="111"/>
      <c r="P382" s="111"/>
      <c r="Q382" s="111"/>
      <c r="R382" s="111"/>
      <c r="S382" s="111"/>
      <c r="T382" s="112"/>
      <c r="AR382" s="113"/>
      <c r="AT382" s="113"/>
      <c r="AU382" s="113"/>
      <c r="AY382" s="2"/>
      <c r="BE382" s="114"/>
      <c r="BF382" s="114"/>
      <c r="BG382" s="114"/>
      <c r="BH382" s="114"/>
      <c r="BI382" s="114"/>
      <c r="BJ382" s="2"/>
      <c r="BK382" s="114"/>
      <c r="BL382" s="2"/>
      <c r="BM382" s="113"/>
    </row>
    <row r="383" spans="2:65" s="9" customFormat="1" x14ac:dyDescent="0.35">
      <c r="B383" s="39"/>
      <c r="C383" s="115"/>
      <c r="D383" s="116" t="s">
        <v>96</v>
      </c>
      <c r="E383" s="41"/>
      <c r="F383" s="117" t="s">
        <v>354</v>
      </c>
      <c r="G383" s="41"/>
      <c r="H383" s="41"/>
      <c r="I383" s="41"/>
      <c r="J383" s="41"/>
      <c r="K383" s="41"/>
      <c r="L383" s="10"/>
      <c r="M383" s="118"/>
      <c r="N383" s="119"/>
      <c r="O383" s="119"/>
      <c r="P383" s="119"/>
      <c r="Q383" s="119"/>
      <c r="R383" s="119"/>
      <c r="S383" s="119"/>
      <c r="T383" s="120"/>
      <c r="AT383" s="2"/>
      <c r="AU383" s="2"/>
    </row>
    <row r="384" spans="2:65" s="131" customFormat="1" ht="10.199999999999999" x14ac:dyDescent="0.35">
      <c r="B384" s="121"/>
      <c r="C384" s="122"/>
      <c r="D384" s="116" t="s">
        <v>98</v>
      </c>
      <c r="E384" s="123"/>
      <c r="F384" s="124" t="s">
        <v>362</v>
      </c>
      <c r="G384" s="125"/>
      <c r="H384" s="126"/>
      <c r="I384" s="125"/>
      <c r="J384" s="125"/>
      <c r="K384" s="125"/>
      <c r="L384" s="127"/>
      <c r="M384" s="128"/>
      <c r="N384" s="129"/>
      <c r="O384" s="129"/>
      <c r="P384" s="129"/>
      <c r="Q384" s="129"/>
      <c r="R384" s="129"/>
      <c r="S384" s="129"/>
      <c r="T384" s="130"/>
      <c r="AT384" s="132"/>
      <c r="AU384" s="132"/>
      <c r="AY384" s="132"/>
    </row>
    <row r="385" spans="2:65" s="9" customFormat="1" ht="16.5" customHeight="1" x14ac:dyDescent="0.35">
      <c r="B385" s="39"/>
      <c r="C385" s="102">
        <v>43</v>
      </c>
      <c r="D385" s="103" t="s">
        <v>89</v>
      </c>
      <c r="E385" s="174" t="s">
        <v>355</v>
      </c>
      <c r="F385" s="145" t="s">
        <v>363</v>
      </c>
      <c r="G385" s="146" t="s">
        <v>92</v>
      </c>
      <c r="H385" s="147">
        <v>2</v>
      </c>
      <c r="I385" s="108"/>
      <c r="J385" s="108">
        <f>ROUND(I385*H385,2)</f>
        <v>0</v>
      </c>
      <c r="K385" s="145"/>
      <c r="L385" s="10"/>
      <c r="M385" s="109"/>
      <c r="O385" s="111"/>
      <c r="Q385" s="111"/>
      <c r="R385" s="111"/>
      <c r="S385" s="111"/>
      <c r="T385" s="112"/>
      <c r="AR385" s="113"/>
      <c r="AT385" s="113"/>
      <c r="AU385" s="113"/>
      <c r="AY385" s="2"/>
      <c r="BE385" s="114"/>
      <c r="BF385" s="114"/>
      <c r="BG385" s="114"/>
      <c r="BH385" s="114"/>
      <c r="BI385" s="114"/>
      <c r="BJ385" s="2"/>
      <c r="BK385" s="114"/>
      <c r="BL385" s="2"/>
      <c r="BM385" s="113"/>
    </row>
    <row r="386" spans="2:65" s="9" customFormat="1" x14ac:dyDescent="0.35">
      <c r="B386" s="39"/>
      <c r="C386" s="115"/>
      <c r="D386" s="116" t="s">
        <v>96</v>
      </c>
      <c r="E386" s="41"/>
      <c r="F386" s="117" t="s">
        <v>354</v>
      </c>
      <c r="G386" s="41"/>
      <c r="H386" s="41"/>
      <c r="I386" s="41"/>
      <c r="J386" s="41"/>
      <c r="K386" s="41"/>
      <c r="L386" s="10"/>
      <c r="M386" s="118"/>
      <c r="O386" s="119"/>
      <c r="Q386" s="119"/>
      <c r="R386" s="119"/>
      <c r="S386" s="119"/>
      <c r="T386" s="120"/>
      <c r="AT386" s="2"/>
      <c r="AU386" s="2"/>
    </row>
    <row r="387" spans="2:65" s="131" customFormat="1" ht="10.199999999999999" x14ac:dyDescent="0.35">
      <c r="B387" s="121"/>
      <c r="C387" s="122"/>
      <c r="D387" s="116" t="s">
        <v>98</v>
      </c>
      <c r="E387" s="123"/>
      <c r="F387" s="124" t="s">
        <v>364</v>
      </c>
      <c r="G387" s="125"/>
      <c r="H387" s="126"/>
      <c r="I387" s="125"/>
      <c r="J387" s="125"/>
      <c r="K387" s="125"/>
      <c r="L387" s="127"/>
      <c r="M387" s="128"/>
      <c r="O387" s="129"/>
      <c r="Q387" s="129"/>
      <c r="R387" s="129"/>
      <c r="S387" s="129"/>
      <c r="T387" s="130"/>
      <c r="AT387" s="132"/>
      <c r="AU387" s="132"/>
      <c r="AY387" s="132"/>
    </row>
    <row r="388" spans="2:65" s="9" customFormat="1" ht="16.5" customHeight="1" x14ac:dyDescent="0.35">
      <c r="B388" s="39"/>
      <c r="C388" s="102">
        <v>44</v>
      </c>
      <c r="D388" s="103" t="s">
        <v>89</v>
      </c>
      <c r="E388" s="174" t="s">
        <v>355</v>
      </c>
      <c r="F388" s="145" t="s">
        <v>363</v>
      </c>
      <c r="G388" s="146" t="s">
        <v>92</v>
      </c>
      <c r="H388" s="147">
        <v>2</v>
      </c>
      <c r="I388" s="108"/>
      <c r="J388" s="108">
        <f>ROUND(I388*H388,2)</f>
        <v>0</v>
      </c>
      <c r="K388" s="145"/>
      <c r="L388" s="10"/>
      <c r="M388" s="109"/>
      <c r="O388" s="119"/>
      <c r="R388" s="111"/>
      <c r="S388" s="111"/>
      <c r="T388" s="112"/>
      <c r="AR388" s="113"/>
      <c r="AT388" s="113"/>
      <c r="AU388" s="113"/>
      <c r="AY388" s="2"/>
      <c r="BE388" s="114"/>
      <c r="BF388" s="114"/>
      <c r="BG388" s="114"/>
      <c r="BH388" s="114"/>
      <c r="BI388" s="114"/>
      <c r="BJ388" s="2"/>
      <c r="BK388" s="114"/>
      <c r="BL388" s="2"/>
      <c r="BM388" s="113"/>
    </row>
    <row r="389" spans="2:65" s="9" customFormat="1" x14ac:dyDescent="0.35">
      <c r="B389" s="39"/>
      <c r="C389" s="115"/>
      <c r="D389" s="116" t="s">
        <v>96</v>
      </c>
      <c r="E389" s="41"/>
      <c r="F389" s="117" t="s">
        <v>353</v>
      </c>
      <c r="G389" s="41"/>
      <c r="H389" s="41"/>
      <c r="I389" s="41"/>
      <c r="J389" s="41"/>
      <c r="K389" s="41"/>
      <c r="L389" s="10"/>
      <c r="M389" s="118"/>
      <c r="O389" s="119"/>
      <c r="R389" s="119"/>
      <c r="S389" s="119"/>
      <c r="T389" s="120"/>
      <c r="AT389" s="2"/>
      <c r="AU389" s="2"/>
    </row>
    <row r="390" spans="2:65" s="131" customFormat="1" x14ac:dyDescent="0.35">
      <c r="B390" s="121"/>
      <c r="C390" s="122"/>
      <c r="D390" s="116" t="s">
        <v>98</v>
      </c>
      <c r="E390" s="123"/>
      <c r="F390" s="124" t="s">
        <v>364</v>
      </c>
      <c r="G390" s="125"/>
      <c r="H390" s="126"/>
      <c r="I390" s="125"/>
      <c r="J390" s="125"/>
      <c r="K390" s="125"/>
      <c r="L390" s="127"/>
      <c r="M390" s="128"/>
      <c r="O390" s="119"/>
      <c r="R390" s="129"/>
      <c r="S390" s="129"/>
      <c r="T390" s="130"/>
      <c r="AT390" s="132"/>
      <c r="AU390" s="132"/>
      <c r="AY390" s="132"/>
    </row>
    <row r="391" spans="2:65" s="9" customFormat="1" ht="16.5" customHeight="1" x14ac:dyDescent="0.35">
      <c r="B391" s="39"/>
      <c r="C391" s="102">
        <v>45</v>
      </c>
      <c r="D391" s="103" t="s">
        <v>89</v>
      </c>
      <c r="E391" s="174" t="s">
        <v>355</v>
      </c>
      <c r="F391" s="145" t="s">
        <v>363</v>
      </c>
      <c r="G391" s="146" t="s">
        <v>92</v>
      </c>
      <c r="H391" s="147">
        <v>1</v>
      </c>
      <c r="I391" s="108"/>
      <c r="J391" s="108">
        <f>ROUND(I391*H391,2)</f>
        <v>0</v>
      </c>
      <c r="K391" s="145"/>
      <c r="L391" s="10"/>
      <c r="M391" s="109"/>
      <c r="N391" s="110"/>
      <c r="O391" s="111"/>
      <c r="P391" s="111"/>
      <c r="Q391" s="111"/>
      <c r="R391" s="111"/>
      <c r="S391" s="111"/>
      <c r="T391" s="112"/>
      <c r="AR391" s="113"/>
      <c r="AT391" s="113"/>
      <c r="AU391" s="113"/>
      <c r="AY391" s="2"/>
      <c r="BE391" s="114"/>
      <c r="BF391" s="114"/>
      <c r="BG391" s="114"/>
      <c r="BH391" s="114"/>
      <c r="BI391" s="114"/>
      <c r="BJ391" s="2"/>
      <c r="BK391" s="114"/>
      <c r="BL391" s="2"/>
      <c r="BM391" s="113"/>
    </row>
    <row r="392" spans="2:65" s="9" customFormat="1" x14ac:dyDescent="0.35">
      <c r="B392" s="39"/>
      <c r="C392" s="115"/>
      <c r="D392" s="116" t="s">
        <v>96</v>
      </c>
      <c r="E392" s="41"/>
      <c r="F392" s="117" t="s">
        <v>345</v>
      </c>
      <c r="G392" s="41"/>
      <c r="H392" s="41"/>
      <c r="I392" s="41"/>
      <c r="J392" s="41"/>
      <c r="K392" s="41"/>
      <c r="L392" s="10"/>
      <c r="M392" s="118"/>
      <c r="N392" s="119"/>
      <c r="O392" s="119"/>
      <c r="P392" s="119"/>
      <c r="Q392" s="119"/>
      <c r="R392" s="119"/>
      <c r="S392" s="119"/>
      <c r="T392" s="120"/>
      <c r="AT392" s="2"/>
      <c r="AU392" s="2"/>
    </row>
    <row r="393" spans="2:65" s="131" customFormat="1" ht="10.199999999999999" x14ac:dyDescent="0.35">
      <c r="B393" s="121"/>
      <c r="C393" s="122"/>
      <c r="D393" s="116" t="s">
        <v>98</v>
      </c>
      <c r="E393" s="123"/>
      <c r="F393" s="124" t="s">
        <v>364</v>
      </c>
      <c r="G393" s="125"/>
      <c r="H393" s="126"/>
      <c r="I393" s="125"/>
      <c r="J393" s="125"/>
      <c r="K393" s="125"/>
      <c r="L393" s="127"/>
      <c r="M393" s="128"/>
      <c r="N393" s="129"/>
      <c r="O393" s="129"/>
      <c r="P393" s="129"/>
      <c r="Q393" s="129"/>
      <c r="R393" s="129"/>
      <c r="S393" s="129"/>
      <c r="T393" s="130"/>
      <c r="AT393" s="132"/>
      <c r="AU393" s="132"/>
      <c r="AY393" s="132"/>
    </row>
    <row r="394" spans="2:65" s="9" customFormat="1" ht="16.5" customHeight="1" x14ac:dyDescent="0.35">
      <c r="B394" s="39"/>
      <c r="C394" s="102">
        <v>46</v>
      </c>
      <c r="D394" s="103" t="s">
        <v>89</v>
      </c>
      <c r="E394" s="174" t="s">
        <v>365</v>
      </c>
      <c r="F394" s="145" t="s">
        <v>366</v>
      </c>
      <c r="G394" s="146" t="s">
        <v>92</v>
      </c>
      <c r="H394" s="147">
        <v>4</v>
      </c>
      <c r="I394" s="108"/>
      <c r="J394" s="108">
        <f>ROUND(I394*H394,2)</f>
        <v>0</v>
      </c>
      <c r="K394" s="145"/>
      <c r="L394" s="10"/>
      <c r="M394" s="109"/>
      <c r="N394" s="110"/>
      <c r="O394" s="111"/>
      <c r="P394" s="111"/>
      <c r="Q394" s="111"/>
      <c r="R394" s="111"/>
      <c r="S394" s="111"/>
      <c r="T394" s="112"/>
      <c r="AR394" s="113"/>
      <c r="AT394" s="113"/>
      <c r="AU394" s="113"/>
      <c r="AY394" s="2"/>
      <c r="BE394" s="114"/>
      <c r="BF394" s="114"/>
      <c r="BG394" s="114"/>
      <c r="BH394" s="114"/>
      <c r="BI394" s="114"/>
      <c r="BJ394" s="2"/>
      <c r="BK394" s="114"/>
      <c r="BL394" s="2"/>
      <c r="BM394" s="113"/>
    </row>
    <row r="395" spans="2:65" s="9" customFormat="1" x14ac:dyDescent="0.35">
      <c r="B395" s="39"/>
      <c r="C395" s="115"/>
      <c r="D395" s="116" t="s">
        <v>96</v>
      </c>
      <c r="E395" s="41"/>
      <c r="F395" s="117" t="s">
        <v>360</v>
      </c>
      <c r="G395" s="41"/>
      <c r="H395" s="41"/>
      <c r="I395" s="41"/>
      <c r="J395" s="41"/>
      <c r="K395" s="41"/>
      <c r="L395" s="10"/>
      <c r="M395" s="118"/>
      <c r="N395" s="119"/>
      <c r="O395" s="119"/>
      <c r="P395" s="119"/>
      <c r="Q395" s="119"/>
      <c r="R395" s="119"/>
      <c r="S395" s="119"/>
      <c r="T395" s="120"/>
      <c r="AT395" s="2"/>
      <c r="AU395" s="2"/>
    </row>
    <row r="396" spans="2:65" s="131" customFormat="1" ht="10.199999999999999" hidden="1" x14ac:dyDescent="0.35">
      <c r="B396" s="121"/>
      <c r="C396" s="122"/>
      <c r="D396" s="116" t="s">
        <v>98</v>
      </c>
      <c r="E396" s="123"/>
      <c r="F396" s="124"/>
      <c r="G396" s="125"/>
      <c r="H396" s="126"/>
      <c r="I396" s="125"/>
      <c r="J396" s="125"/>
      <c r="K396" s="125"/>
      <c r="L396" s="127"/>
      <c r="M396" s="128"/>
      <c r="N396" s="129"/>
      <c r="O396" s="129"/>
      <c r="P396" s="129"/>
      <c r="Q396" s="129"/>
      <c r="R396" s="129"/>
      <c r="S396" s="129"/>
      <c r="T396" s="130"/>
      <c r="AT396" s="132"/>
      <c r="AU396" s="132"/>
      <c r="AY396" s="132"/>
    </row>
    <row r="397" spans="2:65" s="9" customFormat="1" ht="16.5" customHeight="1" x14ac:dyDescent="0.35">
      <c r="B397" s="39"/>
      <c r="C397" s="102">
        <v>47</v>
      </c>
      <c r="D397" s="103" t="s">
        <v>89</v>
      </c>
      <c r="E397" s="174" t="s">
        <v>367</v>
      </c>
      <c r="F397" s="145" t="s">
        <v>368</v>
      </c>
      <c r="G397" s="146" t="s">
        <v>92</v>
      </c>
      <c r="H397" s="147">
        <v>2</v>
      </c>
      <c r="I397" s="108"/>
      <c r="J397" s="108">
        <f>ROUND(I397*H397,2)</f>
        <v>0</v>
      </c>
      <c r="K397" s="145"/>
      <c r="L397" s="10"/>
      <c r="M397" s="109"/>
      <c r="N397" s="110"/>
      <c r="O397" s="111"/>
      <c r="P397" s="111"/>
      <c r="Q397" s="111"/>
      <c r="R397" s="111"/>
      <c r="S397" s="111"/>
      <c r="T397" s="112"/>
      <c r="AR397" s="113"/>
      <c r="AT397" s="113"/>
      <c r="AU397" s="113"/>
      <c r="AY397" s="2"/>
      <c r="BE397" s="114"/>
      <c r="BF397" s="114"/>
      <c r="BG397" s="114"/>
      <c r="BH397" s="114"/>
      <c r="BI397" s="114"/>
      <c r="BJ397" s="2"/>
      <c r="BK397" s="114"/>
      <c r="BL397" s="2"/>
      <c r="BM397" s="113"/>
    </row>
    <row r="398" spans="2:65" s="9" customFormat="1" x14ac:dyDescent="0.35">
      <c r="B398" s="39"/>
      <c r="C398" s="115"/>
      <c r="D398" s="116" t="s">
        <v>96</v>
      </c>
      <c r="E398" s="41"/>
      <c r="F398" s="117" t="s">
        <v>369</v>
      </c>
      <c r="G398" s="41"/>
      <c r="H398" s="41"/>
      <c r="I398" s="41"/>
      <c r="J398" s="41"/>
      <c r="K398" s="41"/>
      <c r="L398" s="10"/>
      <c r="M398" s="118"/>
      <c r="N398" s="119"/>
      <c r="O398" s="119"/>
      <c r="P398" s="119"/>
      <c r="Q398" s="119"/>
      <c r="R398" s="119"/>
      <c r="S398" s="119"/>
      <c r="T398" s="120"/>
      <c r="AT398" s="2"/>
      <c r="AU398" s="2"/>
    </row>
    <row r="399" spans="2:65" s="131" customFormat="1" ht="10.199999999999999" hidden="1" x14ac:dyDescent="0.35">
      <c r="B399" s="121"/>
      <c r="C399" s="122"/>
      <c r="D399" s="116" t="s">
        <v>98</v>
      </c>
      <c r="E399" s="123"/>
      <c r="F399" s="124"/>
      <c r="G399" s="125"/>
      <c r="H399" s="126"/>
      <c r="I399" s="125"/>
      <c r="J399" s="125"/>
      <c r="K399" s="125"/>
      <c r="L399" s="127"/>
      <c r="M399" s="128"/>
      <c r="N399" s="129"/>
      <c r="O399" s="129"/>
      <c r="P399" s="129"/>
      <c r="Q399" s="129"/>
      <c r="R399" s="129"/>
      <c r="S399" s="129"/>
      <c r="T399" s="130"/>
      <c r="AT399" s="132"/>
      <c r="AU399" s="132"/>
      <c r="AY399" s="132"/>
    </row>
    <row r="400" spans="2:65" s="9" customFormat="1" ht="16.5" customHeight="1" x14ac:dyDescent="0.35">
      <c r="B400" s="39"/>
      <c r="C400" s="102">
        <v>48</v>
      </c>
      <c r="D400" s="103" t="s">
        <v>89</v>
      </c>
      <c r="E400" s="174" t="s">
        <v>370</v>
      </c>
      <c r="F400" s="145" t="s">
        <v>368</v>
      </c>
      <c r="G400" s="146" t="s">
        <v>92</v>
      </c>
      <c r="H400" s="147">
        <v>2</v>
      </c>
      <c r="I400" s="108"/>
      <c r="J400" s="108">
        <f>ROUND(I400*H400,2)</f>
        <v>0</v>
      </c>
      <c r="K400" s="145"/>
      <c r="L400" s="10"/>
      <c r="M400" s="109"/>
      <c r="O400" s="111"/>
      <c r="Q400" s="111"/>
      <c r="R400" s="111"/>
      <c r="S400" s="111"/>
      <c r="T400" s="112"/>
      <c r="AR400" s="113"/>
      <c r="AT400" s="113"/>
      <c r="AU400" s="113"/>
      <c r="AY400" s="2"/>
      <c r="BE400" s="114"/>
      <c r="BF400" s="114"/>
      <c r="BG400" s="114"/>
      <c r="BH400" s="114"/>
      <c r="BI400" s="114"/>
      <c r="BJ400" s="2"/>
      <c r="BK400" s="114"/>
      <c r="BL400" s="2"/>
      <c r="BM400" s="113"/>
    </row>
    <row r="401" spans="2:65" s="9" customFormat="1" x14ac:dyDescent="0.35">
      <c r="B401" s="39"/>
      <c r="C401" s="115"/>
      <c r="D401" s="116" t="s">
        <v>96</v>
      </c>
      <c r="E401" s="41"/>
      <c r="F401" s="117" t="s">
        <v>371</v>
      </c>
      <c r="G401" s="41"/>
      <c r="H401" s="41"/>
      <c r="I401" s="41"/>
      <c r="J401" s="41"/>
      <c r="K401" s="41"/>
      <c r="L401" s="10"/>
      <c r="M401" s="118"/>
      <c r="O401" s="119"/>
      <c r="Q401" s="119"/>
      <c r="R401" s="119"/>
      <c r="S401" s="119"/>
      <c r="T401" s="120"/>
      <c r="AT401" s="2"/>
      <c r="AU401" s="2"/>
    </row>
    <row r="402" spans="2:65" s="131" customFormat="1" ht="10.199999999999999" hidden="1" x14ac:dyDescent="0.35">
      <c r="B402" s="121"/>
      <c r="C402" s="122"/>
      <c r="D402" s="116" t="s">
        <v>98</v>
      </c>
      <c r="E402" s="123"/>
      <c r="F402" s="124"/>
      <c r="G402" s="125"/>
      <c r="H402" s="126"/>
      <c r="I402" s="125"/>
      <c r="J402" s="125"/>
      <c r="K402" s="125"/>
      <c r="L402" s="127"/>
      <c r="M402" s="128"/>
      <c r="O402" s="129"/>
      <c r="Q402" s="129"/>
      <c r="R402" s="129"/>
      <c r="S402" s="129"/>
      <c r="T402" s="130"/>
      <c r="AT402" s="132"/>
      <c r="AU402" s="132"/>
      <c r="AY402" s="132"/>
    </row>
    <row r="403" spans="2:65" s="9" customFormat="1" ht="16.5" customHeight="1" x14ac:dyDescent="0.35">
      <c r="B403" s="39"/>
      <c r="C403" s="102">
        <v>49</v>
      </c>
      <c r="D403" s="103" t="s">
        <v>89</v>
      </c>
      <c r="E403" s="174" t="s">
        <v>372</v>
      </c>
      <c r="F403" s="145" t="s">
        <v>368</v>
      </c>
      <c r="G403" s="146" t="s">
        <v>92</v>
      </c>
      <c r="H403" s="147">
        <v>12</v>
      </c>
      <c r="I403" s="108"/>
      <c r="J403" s="108">
        <f>ROUND(I403*H403,2)</f>
        <v>0</v>
      </c>
      <c r="K403" s="145"/>
      <c r="L403" s="10"/>
      <c r="M403" s="109"/>
      <c r="O403" s="119"/>
      <c r="R403" s="111"/>
      <c r="S403" s="111"/>
      <c r="T403" s="112"/>
      <c r="AR403" s="113"/>
      <c r="AT403" s="113"/>
      <c r="AU403" s="113"/>
      <c r="AY403" s="2"/>
      <c r="BE403" s="114"/>
      <c r="BF403" s="114"/>
      <c r="BG403" s="114"/>
      <c r="BH403" s="114"/>
      <c r="BI403" s="114"/>
      <c r="BJ403" s="2"/>
      <c r="BK403" s="114"/>
      <c r="BL403" s="2"/>
      <c r="BM403" s="113"/>
    </row>
    <row r="404" spans="2:65" s="9" customFormat="1" x14ac:dyDescent="0.35">
      <c r="B404" s="39"/>
      <c r="C404" s="115"/>
      <c r="D404" s="116" t="s">
        <v>96</v>
      </c>
      <c r="E404" s="41"/>
      <c r="F404" s="117" t="s">
        <v>373</v>
      </c>
      <c r="G404" s="41"/>
      <c r="H404" s="41"/>
      <c r="I404" s="41"/>
      <c r="J404" s="41"/>
      <c r="K404" s="41"/>
      <c r="L404" s="10"/>
      <c r="M404" s="118"/>
      <c r="O404" s="119"/>
      <c r="R404" s="119"/>
      <c r="S404" s="119"/>
      <c r="T404" s="120"/>
      <c r="AT404" s="2"/>
      <c r="AU404" s="2"/>
    </row>
    <row r="405" spans="2:65" s="131" customFormat="1" hidden="1" x14ac:dyDescent="0.35">
      <c r="B405" s="121"/>
      <c r="C405" s="122"/>
      <c r="D405" s="116" t="s">
        <v>98</v>
      </c>
      <c r="E405" s="123"/>
      <c r="F405" s="124"/>
      <c r="G405" s="125"/>
      <c r="H405" s="126"/>
      <c r="I405" s="125"/>
      <c r="J405" s="125"/>
      <c r="K405" s="125"/>
      <c r="L405" s="127"/>
      <c r="M405" s="128"/>
      <c r="O405" s="119"/>
      <c r="R405" s="129"/>
      <c r="S405" s="129"/>
      <c r="T405" s="130"/>
      <c r="AT405" s="132"/>
      <c r="AU405" s="132"/>
      <c r="AY405" s="132"/>
    </row>
    <row r="406" spans="2:65" s="9" customFormat="1" ht="16.5" customHeight="1" x14ac:dyDescent="0.35">
      <c r="B406" s="39"/>
      <c r="C406" s="102">
        <v>50</v>
      </c>
      <c r="D406" s="103" t="s">
        <v>89</v>
      </c>
      <c r="E406" s="174"/>
      <c r="F406" s="145" t="s">
        <v>374</v>
      </c>
      <c r="G406" s="146" t="s">
        <v>92</v>
      </c>
      <c r="H406" s="147">
        <v>350</v>
      </c>
      <c r="I406" s="108"/>
      <c r="J406" s="108">
        <f>ROUND(I406*H406,2)</f>
        <v>0</v>
      </c>
      <c r="K406" s="145"/>
      <c r="L406" s="10"/>
      <c r="M406" s="109"/>
      <c r="N406" s="110"/>
      <c r="O406" s="111"/>
      <c r="P406" s="111"/>
      <c r="Q406" s="111"/>
      <c r="R406" s="111"/>
      <c r="S406" s="111"/>
      <c r="T406" s="112"/>
      <c r="AR406" s="113"/>
      <c r="AT406" s="113"/>
      <c r="AU406" s="113"/>
      <c r="AY406" s="2"/>
      <c r="BE406" s="114"/>
      <c r="BF406" s="114"/>
      <c r="BG406" s="114"/>
      <c r="BH406" s="114"/>
      <c r="BI406" s="114"/>
      <c r="BJ406" s="2"/>
      <c r="BK406" s="114"/>
      <c r="BL406" s="2"/>
      <c r="BM406" s="113"/>
    </row>
    <row r="407" spans="2:65" s="9" customFormat="1" x14ac:dyDescent="0.35">
      <c r="B407" s="39"/>
      <c r="C407" s="115"/>
      <c r="D407" s="116" t="s">
        <v>96</v>
      </c>
      <c r="E407" s="41"/>
      <c r="F407" s="117" t="s">
        <v>375</v>
      </c>
      <c r="G407" s="41"/>
      <c r="H407" s="41"/>
      <c r="I407" s="41"/>
      <c r="J407" s="41"/>
      <c r="K407" s="41"/>
      <c r="L407" s="10"/>
      <c r="M407" s="118"/>
      <c r="N407" s="119"/>
      <c r="O407" s="119"/>
      <c r="P407" s="119"/>
      <c r="Q407" s="119"/>
      <c r="R407" s="119"/>
      <c r="S407" s="119"/>
      <c r="T407" s="120"/>
      <c r="AT407" s="2"/>
      <c r="AU407" s="2"/>
    </row>
    <row r="408" spans="2:65" s="131" customFormat="1" ht="10.199999999999999" x14ac:dyDescent="0.35">
      <c r="B408" s="121"/>
      <c r="C408" s="122"/>
      <c r="D408" s="116" t="s">
        <v>98</v>
      </c>
      <c r="E408" s="123"/>
      <c r="F408" s="124" t="s">
        <v>376</v>
      </c>
      <c r="G408" s="125"/>
      <c r="H408" s="126"/>
      <c r="I408" s="125"/>
      <c r="J408" s="125"/>
      <c r="K408" s="125"/>
      <c r="L408" s="127"/>
      <c r="M408" s="128"/>
      <c r="N408" s="129"/>
      <c r="O408" s="129"/>
      <c r="P408" s="129"/>
      <c r="Q408" s="129"/>
      <c r="R408" s="129"/>
      <c r="S408" s="129"/>
      <c r="T408" s="130"/>
      <c r="AT408" s="132"/>
      <c r="AU408" s="132"/>
      <c r="AY408" s="132"/>
    </row>
    <row r="409" spans="2:65" s="9" customFormat="1" ht="16.5" customHeight="1" x14ac:dyDescent="0.35">
      <c r="B409" s="39"/>
      <c r="C409" s="102">
        <v>51</v>
      </c>
      <c r="D409" s="103" t="s">
        <v>89</v>
      </c>
      <c r="E409" s="174"/>
      <c r="F409" s="145" t="s">
        <v>377</v>
      </c>
      <c r="G409" s="146" t="s">
        <v>92</v>
      </c>
      <c r="H409" s="147">
        <v>10</v>
      </c>
      <c r="I409" s="108"/>
      <c r="J409" s="108">
        <f>ROUND(I409*H409,2)</f>
        <v>0</v>
      </c>
      <c r="K409" s="145"/>
      <c r="L409" s="10"/>
      <c r="M409" s="109"/>
      <c r="N409" s="110"/>
      <c r="O409" s="111"/>
      <c r="P409" s="111"/>
      <c r="Q409" s="111"/>
      <c r="R409" s="111"/>
      <c r="S409" s="111"/>
      <c r="T409" s="112"/>
      <c r="AR409" s="113"/>
      <c r="AT409" s="113"/>
      <c r="AU409" s="113"/>
      <c r="AY409" s="2"/>
      <c r="BE409" s="114"/>
      <c r="BF409" s="114"/>
      <c r="BG409" s="114"/>
      <c r="BH409" s="114"/>
      <c r="BI409" s="114"/>
      <c r="BJ409" s="2"/>
      <c r="BK409" s="114"/>
      <c r="BL409" s="2"/>
      <c r="BM409" s="113"/>
    </row>
    <row r="410" spans="2:65" s="9" customFormat="1" ht="16.2" customHeight="1" x14ac:dyDescent="0.35">
      <c r="B410" s="39"/>
      <c r="C410" s="115"/>
      <c r="D410" s="116" t="s">
        <v>96</v>
      </c>
      <c r="E410" s="41"/>
      <c r="F410" s="117" t="s">
        <v>378</v>
      </c>
      <c r="G410" s="41"/>
      <c r="H410" s="41"/>
      <c r="I410" s="41"/>
      <c r="J410" s="41"/>
      <c r="K410" s="41"/>
      <c r="L410" s="10"/>
      <c r="M410" s="118"/>
      <c r="N410" s="119"/>
      <c r="O410" s="119"/>
      <c r="P410" s="119"/>
      <c r="Q410" s="119"/>
      <c r="R410" s="119"/>
      <c r="S410" s="119"/>
      <c r="T410" s="120"/>
      <c r="AT410" s="2"/>
      <c r="AU410" s="2"/>
    </row>
    <row r="411" spans="2:65" s="131" customFormat="1" ht="10.199999999999999" hidden="1" x14ac:dyDescent="0.35">
      <c r="B411" s="121"/>
      <c r="C411" s="122"/>
      <c r="D411" s="116" t="s">
        <v>98</v>
      </c>
      <c r="E411" s="123"/>
      <c r="F411" s="124"/>
      <c r="G411" s="125"/>
      <c r="H411" s="126"/>
      <c r="I411" s="125"/>
      <c r="J411" s="125"/>
      <c r="K411" s="125"/>
      <c r="L411" s="127"/>
      <c r="M411" s="128"/>
      <c r="N411" s="129"/>
      <c r="O411" s="129"/>
      <c r="P411" s="129"/>
      <c r="Q411" s="129"/>
      <c r="R411" s="129"/>
      <c r="S411" s="129"/>
      <c r="T411" s="130"/>
      <c r="AT411" s="132"/>
      <c r="AU411" s="132"/>
      <c r="AY411" s="132"/>
    </row>
    <row r="412" spans="2:65" s="9" customFormat="1" ht="19.8" customHeight="1" x14ac:dyDescent="0.35">
      <c r="B412" s="39"/>
      <c r="C412" s="102">
        <v>52</v>
      </c>
      <c r="D412" s="103" t="s">
        <v>89</v>
      </c>
      <c r="E412" s="174" t="s">
        <v>379</v>
      </c>
      <c r="F412" s="145" t="s">
        <v>380</v>
      </c>
      <c r="G412" s="146" t="s">
        <v>92</v>
      </c>
      <c r="H412" s="147">
        <v>2</v>
      </c>
      <c r="I412" s="108"/>
      <c r="J412" s="108">
        <f>ROUND(I412*H412,2)</f>
        <v>0</v>
      </c>
      <c r="K412" s="145"/>
      <c r="L412" s="10"/>
      <c r="M412" s="109"/>
      <c r="N412" s="110"/>
      <c r="O412" s="111"/>
      <c r="P412" s="111"/>
      <c r="Q412" s="111"/>
      <c r="R412" s="111"/>
      <c r="S412" s="111"/>
      <c r="T412" s="112"/>
      <c r="AR412" s="113"/>
      <c r="AT412" s="113"/>
      <c r="AU412" s="113"/>
      <c r="AY412" s="2"/>
      <c r="BE412" s="114"/>
      <c r="BF412" s="114"/>
      <c r="BG412" s="114"/>
      <c r="BH412" s="114"/>
      <c r="BI412" s="114"/>
      <c r="BJ412" s="2"/>
      <c r="BK412" s="114"/>
      <c r="BL412" s="2"/>
      <c r="BM412" s="113"/>
    </row>
    <row r="413" spans="2:65" s="9" customFormat="1" x14ac:dyDescent="0.35">
      <c r="B413" s="39"/>
      <c r="C413" s="115"/>
      <c r="D413" s="116" t="s">
        <v>96</v>
      </c>
      <c r="E413" s="41"/>
      <c r="F413" s="117" t="s">
        <v>381</v>
      </c>
      <c r="G413" s="41"/>
      <c r="H413" s="41"/>
      <c r="I413" s="41"/>
      <c r="J413" s="41"/>
      <c r="K413" s="41"/>
      <c r="L413" s="10"/>
      <c r="M413" s="118"/>
      <c r="N413" s="119"/>
      <c r="O413" s="119"/>
      <c r="P413" s="119"/>
      <c r="Q413" s="119"/>
      <c r="R413" s="119"/>
      <c r="S413" s="119"/>
      <c r="T413" s="120"/>
      <c r="AT413" s="2"/>
      <c r="AU413" s="2"/>
    </row>
    <row r="414" spans="2:65" s="131" customFormat="1" ht="10.199999999999999" hidden="1" x14ac:dyDescent="0.35">
      <c r="B414" s="121"/>
      <c r="C414" s="122"/>
      <c r="D414" s="116" t="s">
        <v>98</v>
      </c>
      <c r="E414" s="123"/>
      <c r="F414" s="124"/>
      <c r="G414" s="125"/>
      <c r="H414" s="126"/>
      <c r="I414" s="125"/>
      <c r="J414" s="125"/>
      <c r="K414" s="125"/>
      <c r="L414" s="127"/>
      <c r="M414" s="128"/>
      <c r="N414" s="129"/>
      <c r="O414" s="129"/>
      <c r="P414" s="129"/>
      <c r="Q414" s="129"/>
      <c r="R414" s="129"/>
      <c r="S414" s="129"/>
      <c r="T414" s="130"/>
      <c r="AT414" s="132"/>
      <c r="AU414" s="132"/>
      <c r="AY414" s="132"/>
    </row>
    <row r="415" spans="2:65" s="9" customFormat="1" ht="19.8" customHeight="1" x14ac:dyDescent="0.35">
      <c r="B415" s="39"/>
      <c r="C415" s="102">
        <v>53</v>
      </c>
      <c r="D415" s="103" t="s">
        <v>89</v>
      </c>
      <c r="E415" s="174" t="s">
        <v>379</v>
      </c>
      <c r="F415" s="145" t="s">
        <v>380</v>
      </c>
      <c r="G415" s="146" t="s">
        <v>92</v>
      </c>
      <c r="H415" s="147">
        <v>2</v>
      </c>
      <c r="I415" s="108"/>
      <c r="J415" s="108">
        <f>ROUND(I415*H415,2)</f>
        <v>0</v>
      </c>
      <c r="K415" s="145"/>
      <c r="L415" s="10"/>
      <c r="M415" s="109"/>
      <c r="O415" s="111"/>
      <c r="Q415" s="111"/>
      <c r="R415" s="111"/>
      <c r="S415" s="111"/>
      <c r="T415" s="112"/>
      <c r="AR415" s="113"/>
      <c r="AT415" s="113"/>
      <c r="AU415" s="113"/>
      <c r="AY415" s="2"/>
      <c r="BE415" s="114"/>
      <c r="BF415" s="114"/>
      <c r="BG415" s="114"/>
      <c r="BH415" s="114"/>
      <c r="BI415" s="114"/>
      <c r="BJ415" s="2"/>
      <c r="BK415" s="114"/>
      <c r="BL415" s="2"/>
      <c r="BM415" s="113"/>
    </row>
    <row r="416" spans="2:65" s="9" customFormat="1" x14ac:dyDescent="0.35">
      <c r="B416" s="39"/>
      <c r="C416" s="115"/>
      <c r="D416" s="116" t="s">
        <v>96</v>
      </c>
      <c r="E416" s="41"/>
      <c r="F416" s="117" t="s">
        <v>382</v>
      </c>
      <c r="G416" s="41"/>
      <c r="H416" s="41"/>
      <c r="I416" s="41"/>
      <c r="J416" s="41"/>
      <c r="K416" s="41"/>
      <c r="L416" s="10"/>
      <c r="M416" s="118"/>
      <c r="O416" s="119"/>
      <c r="Q416" s="119"/>
      <c r="R416" s="119"/>
      <c r="S416" s="119"/>
      <c r="T416" s="120"/>
      <c r="AT416" s="2"/>
      <c r="AU416" s="2"/>
    </row>
    <row r="417" spans="2:65" s="131" customFormat="1" ht="10.199999999999999" hidden="1" x14ac:dyDescent="0.35">
      <c r="B417" s="121"/>
      <c r="C417" s="122"/>
      <c r="D417" s="116" t="s">
        <v>98</v>
      </c>
      <c r="E417" s="123"/>
      <c r="F417" s="124"/>
      <c r="G417" s="125"/>
      <c r="H417" s="126"/>
      <c r="I417" s="125"/>
      <c r="J417" s="125"/>
      <c r="K417" s="125"/>
      <c r="L417" s="127"/>
      <c r="M417" s="128"/>
      <c r="O417" s="129"/>
      <c r="Q417" s="129"/>
      <c r="R417" s="129"/>
      <c r="S417" s="129"/>
      <c r="T417" s="130"/>
      <c r="AT417" s="132"/>
      <c r="AU417" s="132"/>
      <c r="AY417" s="132"/>
    </row>
    <row r="418" spans="2:65" s="9" customFormat="1" ht="19.8" customHeight="1" x14ac:dyDescent="0.35">
      <c r="B418" s="39"/>
      <c r="C418" s="102">
        <v>54</v>
      </c>
      <c r="D418" s="103" t="s">
        <v>89</v>
      </c>
      <c r="E418" s="174" t="s">
        <v>379</v>
      </c>
      <c r="F418" s="145" t="s">
        <v>380</v>
      </c>
      <c r="G418" s="146" t="s">
        <v>92</v>
      </c>
      <c r="H418" s="147">
        <v>12</v>
      </c>
      <c r="I418" s="108"/>
      <c r="J418" s="108">
        <f>ROUND(I418*H418,2)</f>
        <v>0</v>
      </c>
      <c r="K418" s="145"/>
      <c r="L418" s="10"/>
      <c r="M418" s="109"/>
      <c r="O418" s="119"/>
      <c r="R418" s="111"/>
      <c r="S418" s="111"/>
      <c r="T418" s="112"/>
      <c r="AR418" s="113"/>
      <c r="AT418" s="113"/>
      <c r="AU418" s="113"/>
      <c r="AY418" s="2"/>
      <c r="BE418" s="114"/>
      <c r="BF418" s="114"/>
      <c r="BG418" s="114"/>
      <c r="BH418" s="114"/>
      <c r="BI418" s="114"/>
      <c r="BJ418" s="2"/>
      <c r="BK418" s="114"/>
      <c r="BL418" s="2"/>
      <c r="BM418" s="113"/>
    </row>
    <row r="419" spans="2:65" s="9" customFormat="1" x14ac:dyDescent="0.35">
      <c r="B419" s="39"/>
      <c r="C419" s="115"/>
      <c r="D419" s="116" t="s">
        <v>96</v>
      </c>
      <c r="E419" s="41"/>
      <c r="F419" s="117" t="s">
        <v>383</v>
      </c>
      <c r="G419" s="41"/>
      <c r="H419" s="41"/>
      <c r="I419" s="41"/>
      <c r="J419" s="41"/>
      <c r="K419" s="41"/>
      <c r="L419" s="10"/>
      <c r="M419" s="118"/>
      <c r="O419" s="119"/>
      <c r="R419" s="119"/>
      <c r="S419" s="119"/>
      <c r="T419" s="120"/>
      <c r="AT419" s="2"/>
      <c r="AU419" s="2"/>
    </row>
    <row r="420" spans="2:65" s="131" customFormat="1" hidden="1" x14ac:dyDescent="0.35">
      <c r="B420" s="121"/>
      <c r="C420" s="122"/>
      <c r="D420" s="116" t="s">
        <v>98</v>
      </c>
      <c r="E420" s="123"/>
      <c r="F420" s="124"/>
      <c r="G420" s="125"/>
      <c r="H420" s="126"/>
      <c r="I420" s="125"/>
      <c r="J420" s="125"/>
      <c r="K420" s="125"/>
      <c r="L420" s="127"/>
      <c r="M420" s="128"/>
      <c r="O420" s="119"/>
      <c r="R420" s="129"/>
      <c r="S420" s="129"/>
      <c r="T420" s="130"/>
      <c r="AT420" s="132"/>
      <c r="AU420" s="132"/>
      <c r="AY420" s="132"/>
    </row>
    <row r="421" spans="2:65" s="9" customFormat="1" ht="16.5" customHeight="1" x14ac:dyDescent="0.35">
      <c r="B421" s="39"/>
      <c r="C421" s="102">
        <v>55</v>
      </c>
      <c r="D421" s="103" t="s">
        <v>89</v>
      </c>
      <c r="E421" s="174" t="s">
        <v>384</v>
      </c>
      <c r="F421" s="145" t="s">
        <v>385</v>
      </c>
      <c r="G421" s="146" t="s">
        <v>92</v>
      </c>
      <c r="H421" s="147">
        <v>2</v>
      </c>
      <c r="I421" s="108"/>
      <c r="J421" s="108">
        <f>ROUND(I421*H421,2)</f>
        <v>0</v>
      </c>
      <c r="K421" s="145"/>
      <c r="L421" s="10"/>
      <c r="M421" s="109"/>
      <c r="N421" s="110"/>
      <c r="O421" s="111"/>
      <c r="P421" s="111"/>
      <c r="Q421" s="111"/>
      <c r="R421" s="111"/>
      <c r="S421" s="111"/>
      <c r="T421" s="112"/>
      <c r="AR421" s="113"/>
      <c r="AT421" s="113"/>
      <c r="AU421" s="113"/>
      <c r="AY421" s="2"/>
      <c r="BE421" s="114"/>
      <c r="BF421" s="114"/>
      <c r="BG421" s="114"/>
      <c r="BH421" s="114"/>
      <c r="BI421" s="114"/>
      <c r="BJ421" s="2"/>
      <c r="BK421" s="114"/>
      <c r="BL421" s="2"/>
      <c r="BM421" s="113"/>
    </row>
    <row r="422" spans="2:65" s="9" customFormat="1" hidden="1" x14ac:dyDescent="0.35">
      <c r="B422" s="39"/>
      <c r="C422" s="115"/>
      <c r="D422" s="116" t="s">
        <v>96</v>
      </c>
      <c r="E422" s="41"/>
      <c r="F422" s="117"/>
      <c r="G422" s="41"/>
      <c r="H422" s="41"/>
      <c r="I422" s="41"/>
      <c r="J422" s="41"/>
      <c r="K422" s="41"/>
      <c r="L422" s="10"/>
      <c r="M422" s="118"/>
      <c r="N422" s="119"/>
      <c r="O422" s="119"/>
      <c r="P422" s="119"/>
      <c r="Q422" s="119"/>
      <c r="R422" s="119"/>
      <c r="S422" s="119"/>
      <c r="T422" s="120"/>
      <c r="AT422" s="2"/>
      <c r="AU422" s="2"/>
    </row>
    <row r="423" spans="2:65" s="131" customFormat="1" ht="10.199999999999999" hidden="1" x14ac:dyDescent="0.35">
      <c r="B423" s="121"/>
      <c r="C423" s="122"/>
      <c r="D423" s="116" t="s">
        <v>98</v>
      </c>
      <c r="E423" s="123"/>
      <c r="F423" s="124"/>
      <c r="G423" s="125"/>
      <c r="H423" s="126"/>
      <c r="I423" s="125"/>
      <c r="J423" s="125"/>
      <c r="K423" s="125"/>
      <c r="L423" s="127"/>
      <c r="M423" s="128"/>
      <c r="N423" s="129"/>
      <c r="O423" s="129"/>
      <c r="P423" s="129"/>
      <c r="Q423" s="129"/>
      <c r="R423" s="129"/>
      <c r="S423" s="129"/>
      <c r="T423" s="130"/>
      <c r="AT423" s="132"/>
      <c r="AU423" s="132"/>
      <c r="AY423" s="132"/>
    </row>
    <row r="424" spans="2:65" s="9" customFormat="1" ht="16.5" customHeight="1" x14ac:dyDescent="0.35">
      <c r="B424" s="39"/>
      <c r="C424" s="102">
        <v>56</v>
      </c>
      <c r="D424" s="103" t="s">
        <v>89</v>
      </c>
      <c r="E424" s="174"/>
      <c r="F424" s="145" t="s">
        <v>386</v>
      </c>
      <c r="G424" s="146" t="s">
        <v>92</v>
      </c>
      <c r="H424" s="147">
        <v>80</v>
      </c>
      <c r="I424" s="108"/>
      <c r="J424" s="108">
        <f>ROUND(I424*H424,2)</f>
        <v>0</v>
      </c>
      <c r="K424" s="145"/>
      <c r="L424" s="10"/>
      <c r="M424" s="109"/>
      <c r="N424" s="110"/>
      <c r="O424" s="111"/>
      <c r="P424" s="111"/>
      <c r="Q424" s="111"/>
      <c r="R424" s="111"/>
      <c r="S424" s="111"/>
      <c r="T424" s="112"/>
      <c r="AR424" s="113"/>
      <c r="AT424" s="113"/>
      <c r="AU424" s="113"/>
      <c r="AY424" s="2"/>
      <c r="BE424" s="114"/>
      <c r="BF424" s="114"/>
      <c r="BG424" s="114"/>
      <c r="BH424" s="114"/>
      <c r="BI424" s="114"/>
      <c r="BJ424" s="2"/>
      <c r="BK424" s="114"/>
      <c r="BL424" s="2"/>
      <c r="BM424" s="113"/>
    </row>
    <row r="425" spans="2:65" s="9" customFormat="1" x14ac:dyDescent="0.35">
      <c r="B425" s="39"/>
      <c r="C425" s="115"/>
      <c r="D425" s="116" t="s">
        <v>96</v>
      </c>
      <c r="E425" s="41"/>
      <c r="F425" s="117" t="s">
        <v>378</v>
      </c>
      <c r="G425" s="41"/>
      <c r="H425" s="41"/>
      <c r="I425" s="41"/>
      <c r="J425" s="41"/>
      <c r="K425" s="41"/>
      <c r="L425" s="10"/>
      <c r="M425" s="118"/>
      <c r="N425" s="119"/>
      <c r="O425" s="119"/>
      <c r="P425" s="119"/>
      <c r="Q425" s="119"/>
      <c r="R425" s="119"/>
      <c r="S425" s="119"/>
      <c r="T425" s="120"/>
      <c r="AT425" s="2"/>
      <c r="AU425" s="2"/>
    </row>
    <row r="426" spans="2:65" s="131" customFormat="1" ht="10.199999999999999" hidden="1" x14ac:dyDescent="0.35">
      <c r="B426" s="121"/>
      <c r="C426" s="122"/>
      <c r="D426" s="116" t="s">
        <v>98</v>
      </c>
      <c r="E426" s="123"/>
      <c r="F426" s="124"/>
      <c r="G426" s="125"/>
      <c r="H426" s="126"/>
      <c r="I426" s="125"/>
      <c r="J426" s="125"/>
      <c r="K426" s="125"/>
      <c r="L426" s="127"/>
      <c r="M426" s="128"/>
      <c r="N426" s="129"/>
      <c r="O426" s="129"/>
      <c r="P426" s="129"/>
      <c r="Q426" s="129"/>
      <c r="R426" s="129"/>
      <c r="S426" s="129"/>
      <c r="T426" s="130"/>
      <c r="AT426" s="132"/>
      <c r="AU426" s="132"/>
      <c r="AY426" s="132"/>
    </row>
    <row r="427" spans="2:65" s="9" customFormat="1" ht="16.5" customHeight="1" x14ac:dyDescent="0.35">
      <c r="B427" s="39"/>
      <c r="C427" s="102">
        <v>57</v>
      </c>
      <c r="D427" s="103" t="s">
        <v>89</v>
      </c>
      <c r="E427" s="174"/>
      <c r="F427" s="105" t="s">
        <v>387</v>
      </c>
      <c r="G427" s="106" t="s">
        <v>388</v>
      </c>
      <c r="H427" s="107">
        <v>1</v>
      </c>
      <c r="I427" s="178"/>
      <c r="J427" s="178">
        <f>ROUND(I427*H427,2)</f>
        <v>0</v>
      </c>
      <c r="K427" s="145"/>
      <c r="L427" s="10"/>
      <c r="M427" s="109"/>
      <c r="N427" s="110"/>
      <c r="O427" s="111"/>
      <c r="P427" s="111"/>
      <c r="Q427" s="111"/>
      <c r="R427" s="111"/>
      <c r="S427" s="111"/>
      <c r="T427" s="112"/>
      <c r="AR427" s="113"/>
      <c r="AT427" s="113"/>
      <c r="AU427" s="113"/>
      <c r="AY427" s="2"/>
      <c r="BE427" s="114"/>
      <c r="BF427" s="114"/>
      <c r="BG427" s="114"/>
      <c r="BH427" s="114"/>
      <c r="BI427" s="114"/>
      <c r="BJ427" s="2"/>
      <c r="BK427" s="114"/>
      <c r="BL427" s="2"/>
      <c r="BM427" s="113"/>
    </row>
    <row r="428" spans="2:65" s="9" customFormat="1" x14ac:dyDescent="0.35">
      <c r="B428" s="39"/>
      <c r="C428" s="115"/>
      <c r="D428" s="116" t="s">
        <v>96</v>
      </c>
      <c r="E428" s="41"/>
      <c r="F428" s="179" t="s">
        <v>378</v>
      </c>
      <c r="G428" s="180"/>
      <c r="H428" s="180"/>
      <c r="I428" s="180"/>
      <c r="J428" s="180"/>
      <c r="K428" s="41"/>
      <c r="L428" s="10"/>
      <c r="M428" s="118"/>
      <c r="N428" s="119"/>
      <c r="O428" s="119"/>
      <c r="P428" s="119"/>
      <c r="Q428" s="119"/>
      <c r="R428" s="119"/>
      <c r="S428" s="119"/>
      <c r="T428" s="120"/>
      <c r="AT428" s="2"/>
      <c r="AU428" s="2"/>
    </row>
    <row r="429" spans="2:65" s="131" customFormat="1" ht="10.199999999999999" hidden="1" x14ac:dyDescent="0.35">
      <c r="B429" s="121"/>
      <c r="C429" s="122"/>
      <c r="D429" s="116" t="s">
        <v>98</v>
      </c>
      <c r="E429" s="123"/>
      <c r="F429" s="181"/>
      <c r="G429" s="182"/>
      <c r="H429" s="183"/>
      <c r="I429" s="182"/>
      <c r="J429" s="182"/>
      <c r="K429" s="125"/>
      <c r="L429" s="127"/>
      <c r="M429" s="128"/>
      <c r="N429" s="129"/>
      <c r="O429" s="129"/>
      <c r="P429" s="129"/>
      <c r="Q429" s="129"/>
      <c r="R429" s="129"/>
      <c r="S429" s="129"/>
      <c r="T429" s="130"/>
      <c r="AT429" s="132"/>
      <c r="AU429" s="132"/>
      <c r="AY429" s="132"/>
    </row>
    <row r="430" spans="2:65" s="9" customFormat="1" ht="16.5" customHeight="1" x14ac:dyDescent="0.35">
      <c r="B430" s="39"/>
      <c r="C430" s="102">
        <v>58</v>
      </c>
      <c r="D430" s="103" t="s">
        <v>89</v>
      </c>
      <c r="E430" s="174"/>
      <c r="F430" s="105" t="s">
        <v>389</v>
      </c>
      <c r="G430" s="106" t="s">
        <v>92</v>
      </c>
      <c r="H430" s="107">
        <v>2</v>
      </c>
      <c r="I430" s="178"/>
      <c r="J430" s="178">
        <f>ROUND(I430*H430,2)</f>
        <v>0</v>
      </c>
      <c r="K430" s="145"/>
      <c r="L430" s="10"/>
      <c r="M430" s="109"/>
      <c r="O430" s="111"/>
      <c r="Q430" s="111"/>
      <c r="R430" s="111"/>
      <c r="S430" s="111"/>
      <c r="T430" s="112"/>
      <c r="AR430" s="113"/>
      <c r="AT430" s="113"/>
      <c r="AU430" s="113"/>
      <c r="AY430" s="2"/>
      <c r="BE430" s="114"/>
      <c r="BF430" s="114"/>
      <c r="BG430" s="114"/>
      <c r="BH430" s="114"/>
      <c r="BI430" s="114"/>
      <c r="BJ430" s="2"/>
      <c r="BK430" s="114"/>
      <c r="BL430" s="2"/>
      <c r="BM430" s="113"/>
    </row>
    <row r="431" spans="2:65" s="9" customFormat="1" x14ac:dyDescent="0.35">
      <c r="B431" s="39"/>
      <c r="C431" s="115"/>
      <c r="D431" s="116" t="s">
        <v>96</v>
      </c>
      <c r="E431" s="41"/>
      <c r="F431" s="179" t="s">
        <v>390</v>
      </c>
      <c r="G431" s="180"/>
      <c r="H431" s="180"/>
      <c r="I431" s="180"/>
      <c r="J431" s="180"/>
      <c r="K431" s="41"/>
      <c r="L431" s="10"/>
      <c r="M431" s="118"/>
      <c r="O431" s="119"/>
      <c r="Q431" s="119"/>
      <c r="R431" s="119"/>
      <c r="S431" s="119"/>
      <c r="T431" s="120"/>
      <c r="AT431" s="2"/>
      <c r="AU431" s="2"/>
    </row>
    <row r="432" spans="2:65" s="131" customFormat="1" ht="10.199999999999999" x14ac:dyDescent="0.35">
      <c r="B432" s="121"/>
      <c r="C432" s="122"/>
      <c r="D432" s="116" t="s">
        <v>98</v>
      </c>
      <c r="E432" s="123"/>
      <c r="F432" s="181" t="s">
        <v>391</v>
      </c>
      <c r="G432" s="182"/>
      <c r="H432" s="183"/>
      <c r="I432" s="182"/>
      <c r="J432" s="182"/>
      <c r="K432" s="125"/>
      <c r="L432" s="127"/>
      <c r="M432" s="128"/>
      <c r="O432" s="129"/>
      <c r="Q432" s="129"/>
      <c r="R432" s="129"/>
      <c r="S432" s="129"/>
      <c r="T432" s="130"/>
      <c r="AT432" s="132"/>
      <c r="AU432" s="132"/>
      <c r="AY432" s="132"/>
    </row>
    <row r="433" spans="1:65" s="9" customFormat="1" ht="16.5" customHeight="1" x14ac:dyDescent="0.35">
      <c r="B433" s="39"/>
      <c r="C433" s="102">
        <v>59</v>
      </c>
      <c r="D433" s="103" t="s">
        <v>89</v>
      </c>
      <c r="E433" s="174"/>
      <c r="F433" s="105" t="s">
        <v>392</v>
      </c>
      <c r="G433" s="106" t="s">
        <v>201</v>
      </c>
      <c r="H433" s="107">
        <v>1</v>
      </c>
      <c r="I433" s="178"/>
      <c r="J433" s="178">
        <f>ROUND(I433*H433,2)</f>
        <v>0</v>
      </c>
      <c r="K433" s="145" t="s">
        <v>14</v>
      </c>
      <c r="L433" s="10"/>
      <c r="M433" s="109" t="s">
        <v>14</v>
      </c>
      <c r="O433" s="111"/>
      <c r="Q433" s="111"/>
      <c r="R433" s="111" t="e">
        <f>#REF!*H433</f>
        <v>#REF!</v>
      </c>
      <c r="S433" s="111">
        <v>0</v>
      </c>
      <c r="T433" s="112">
        <f>S433*H433</f>
        <v>0</v>
      </c>
      <c r="AR433" s="113" t="s">
        <v>105</v>
      </c>
      <c r="AT433" s="113" t="s">
        <v>89</v>
      </c>
      <c r="AU433" s="113" t="s">
        <v>1</v>
      </c>
      <c r="AY433" s="2" t="s">
        <v>85</v>
      </c>
      <c r="BE433" s="114" t="e">
        <f>IF(#REF!="základní",J433,0)</f>
        <v>#REF!</v>
      </c>
      <c r="BF433" s="114" t="e">
        <f>IF(#REF!="snížená",J433,0)</f>
        <v>#REF!</v>
      </c>
      <c r="BG433" s="114" t="e">
        <f>IF(#REF!="zákl. přenesená",J433,0)</f>
        <v>#REF!</v>
      </c>
      <c r="BH433" s="114" t="e">
        <f>IF(#REF!="sníž. přenesená",J433,0)</f>
        <v>#REF!</v>
      </c>
      <c r="BI433" s="114" t="e">
        <f>IF(#REF!="nulová",J433,0)</f>
        <v>#REF!</v>
      </c>
      <c r="BJ433" s="2" t="s">
        <v>88</v>
      </c>
      <c r="BK433" s="114">
        <f>ROUND(I433*H433,2)</f>
        <v>0</v>
      </c>
      <c r="BL433" s="2" t="s">
        <v>105</v>
      </c>
      <c r="BM433" s="113" t="s">
        <v>393</v>
      </c>
    </row>
    <row r="434" spans="1:65" s="9" customFormat="1" x14ac:dyDescent="0.35">
      <c r="B434" s="39"/>
      <c r="C434" s="115"/>
      <c r="D434" s="116" t="s">
        <v>96</v>
      </c>
      <c r="E434" s="41"/>
      <c r="F434" s="179" t="s">
        <v>378</v>
      </c>
      <c r="G434" s="180"/>
      <c r="H434" s="180"/>
      <c r="I434" s="180"/>
      <c r="J434" s="180"/>
      <c r="K434" s="41"/>
      <c r="L434" s="10"/>
      <c r="M434" s="118"/>
      <c r="O434" s="119"/>
      <c r="Q434" s="119"/>
      <c r="R434" s="119"/>
      <c r="S434" s="119"/>
      <c r="T434" s="120"/>
      <c r="AT434" s="2" t="s">
        <v>96</v>
      </c>
      <c r="AU434" s="2" t="s">
        <v>1</v>
      </c>
    </row>
    <row r="435" spans="1:65" s="131" customFormat="1" ht="10.199999999999999" hidden="1" x14ac:dyDescent="0.35">
      <c r="B435" s="121"/>
      <c r="C435" s="122"/>
      <c r="D435" s="116" t="s">
        <v>98</v>
      </c>
      <c r="E435" s="123"/>
      <c r="F435" s="181"/>
      <c r="G435" s="182"/>
      <c r="H435" s="183"/>
      <c r="I435" s="182"/>
      <c r="J435" s="182"/>
      <c r="K435" s="125"/>
      <c r="L435" s="127"/>
      <c r="M435" s="128"/>
      <c r="O435" s="129"/>
      <c r="Q435" s="129"/>
      <c r="R435" s="129"/>
      <c r="S435" s="129"/>
      <c r="T435" s="130"/>
      <c r="AT435" s="132" t="s">
        <v>394</v>
      </c>
      <c r="AU435" s="132" t="s">
        <v>1</v>
      </c>
      <c r="AY435" s="132"/>
    </row>
    <row r="436" spans="1:65" s="131" customFormat="1" hidden="1" x14ac:dyDescent="0.35">
      <c r="A436" s="9"/>
      <c r="B436" s="39"/>
      <c r="C436" s="122"/>
      <c r="D436" s="116" t="s">
        <v>98</v>
      </c>
      <c r="E436" s="123" t="s">
        <v>14</v>
      </c>
      <c r="F436" s="181" t="s">
        <v>88</v>
      </c>
      <c r="G436" s="182"/>
      <c r="H436" s="183">
        <v>1</v>
      </c>
      <c r="I436" s="182"/>
      <c r="J436" s="182"/>
      <c r="K436" s="125"/>
      <c r="L436" s="127"/>
      <c r="M436" s="128"/>
      <c r="N436" s="129"/>
      <c r="O436" s="129"/>
      <c r="P436" s="129"/>
      <c r="Q436" s="129"/>
      <c r="R436" s="129"/>
      <c r="S436" s="129"/>
      <c r="T436" s="130"/>
      <c r="AT436" s="132" t="s">
        <v>98</v>
      </c>
      <c r="AU436" s="132" t="s">
        <v>1</v>
      </c>
      <c r="AV436" s="131" t="s">
        <v>1</v>
      </c>
      <c r="AW436" s="131" t="s">
        <v>100</v>
      </c>
      <c r="AX436" s="131" t="s">
        <v>88</v>
      </c>
      <c r="AY436" s="132" t="s">
        <v>85</v>
      </c>
    </row>
    <row r="437" spans="1:65" s="9" customFormat="1" ht="24" customHeight="1" x14ac:dyDescent="0.35">
      <c r="B437" s="39"/>
      <c r="C437" s="102">
        <v>60</v>
      </c>
      <c r="D437" s="103" t="s">
        <v>89</v>
      </c>
      <c r="E437" s="174" t="s">
        <v>395</v>
      </c>
      <c r="F437" s="105" t="s">
        <v>396</v>
      </c>
      <c r="G437" s="106" t="s">
        <v>226</v>
      </c>
      <c r="H437" s="107">
        <v>1</v>
      </c>
      <c r="I437" s="178"/>
      <c r="J437" s="178">
        <f>ROUND(I437*H437,2)</f>
        <v>0</v>
      </c>
      <c r="K437" s="145" t="s">
        <v>14</v>
      </c>
      <c r="L437" s="10"/>
      <c r="M437" s="109" t="s">
        <v>14</v>
      </c>
      <c r="N437" s="110" t="s">
        <v>34</v>
      </c>
      <c r="O437" s="111">
        <v>0</v>
      </c>
      <c r="P437" s="111">
        <f>O437*H437</f>
        <v>0</v>
      </c>
      <c r="Q437" s="111">
        <v>0</v>
      </c>
      <c r="R437" s="111">
        <f>Q437*H437</f>
        <v>0</v>
      </c>
      <c r="S437" s="111">
        <v>0</v>
      </c>
      <c r="T437" s="112">
        <f>S437*H437</f>
        <v>0</v>
      </c>
      <c r="V437" s="184" t="e">
        <f>J437/J135</f>
        <v>#DIV/0!</v>
      </c>
      <c r="AR437" s="113" t="s">
        <v>105</v>
      </c>
      <c r="AT437" s="113" t="s">
        <v>89</v>
      </c>
      <c r="AU437" s="113" t="s">
        <v>1</v>
      </c>
      <c r="AY437" s="2" t="s">
        <v>85</v>
      </c>
      <c r="BE437" s="114">
        <f>IF(N437="základní",J437,0)</f>
        <v>0</v>
      </c>
      <c r="BF437" s="114">
        <f>IF(N437="snížená",J437,0)</f>
        <v>0</v>
      </c>
      <c r="BG437" s="114">
        <f>IF(N437="zákl. přenesená",J437,0)</f>
        <v>0</v>
      </c>
      <c r="BH437" s="114">
        <f>IF(N437="sníž. přenesená",J437,0)</f>
        <v>0</v>
      </c>
      <c r="BI437" s="114">
        <f>IF(N437="nulová",J437,0)</f>
        <v>0</v>
      </c>
      <c r="BJ437" s="2" t="s">
        <v>88</v>
      </c>
      <c r="BK437" s="114">
        <f>ROUND(I437*H437,2)</f>
        <v>0</v>
      </c>
      <c r="BL437" s="2" t="s">
        <v>105</v>
      </c>
      <c r="BM437" s="113" t="s">
        <v>397</v>
      </c>
    </row>
    <row r="438" spans="1:65" s="9" customFormat="1" x14ac:dyDescent="0.35">
      <c r="A438" s="131"/>
      <c r="B438" s="121"/>
      <c r="C438" s="115"/>
      <c r="D438" s="116" t="s">
        <v>96</v>
      </c>
      <c r="E438" s="41"/>
      <c r="F438" s="179" t="s">
        <v>398</v>
      </c>
      <c r="G438" s="180"/>
      <c r="H438" s="180"/>
      <c r="I438" s="180"/>
      <c r="J438" s="180"/>
      <c r="K438" s="41"/>
      <c r="L438" s="10"/>
      <c r="M438" s="118"/>
      <c r="N438" s="119"/>
      <c r="O438" s="119"/>
      <c r="P438" s="119"/>
      <c r="Q438" s="119"/>
      <c r="R438" s="119"/>
      <c r="S438" s="119"/>
      <c r="T438" s="120"/>
      <c r="AT438" s="2" t="s">
        <v>96</v>
      </c>
      <c r="AU438" s="2" t="s">
        <v>1</v>
      </c>
    </row>
    <row r="439" spans="1:65" s="9" customFormat="1" hidden="1" x14ac:dyDescent="0.35">
      <c r="B439" s="39"/>
      <c r="C439" s="115"/>
      <c r="D439" s="116" t="s">
        <v>394</v>
      </c>
      <c r="E439" s="41"/>
      <c r="F439" s="185"/>
      <c r="G439" s="180"/>
      <c r="H439" s="180"/>
      <c r="I439" s="180"/>
      <c r="J439" s="180"/>
      <c r="K439" s="41"/>
      <c r="L439" s="10"/>
      <c r="M439" s="118"/>
      <c r="N439" s="119"/>
      <c r="O439" s="119"/>
      <c r="P439" s="119"/>
      <c r="Q439" s="119"/>
      <c r="R439" s="119"/>
      <c r="S439" s="119"/>
      <c r="T439" s="120"/>
      <c r="AT439" s="2" t="s">
        <v>394</v>
      </c>
      <c r="AU439" s="2" t="s">
        <v>1</v>
      </c>
    </row>
    <row r="440" spans="1:65" s="131" customFormat="1" ht="10.199999999999999" x14ac:dyDescent="0.35">
      <c r="B440" s="121"/>
      <c r="C440" s="122"/>
      <c r="D440" s="116" t="s">
        <v>98</v>
      </c>
      <c r="E440" s="123" t="s">
        <v>14</v>
      </c>
      <c r="F440" s="181" t="s">
        <v>88</v>
      </c>
      <c r="G440" s="182"/>
      <c r="H440" s="183">
        <v>1</v>
      </c>
      <c r="I440" s="182"/>
      <c r="J440" s="182"/>
      <c r="K440" s="125"/>
      <c r="L440" s="127"/>
      <c r="M440" s="128"/>
      <c r="N440" s="129"/>
      <c r="O440" s="129"/>
      <c r="P440" s="129"/>
      <c r="Q440" s="129"/>
      <c r="R440" s="129"/>
      <c r="S440" s="129"/>
      <c r="T440" s="130"/>
      <c r="AT440" s="132" t="s">
        <v>98</v>
      </c>
      <c r="AU440" s="132" t="s">
        <v>1</v>
      </c>
      <c r="AV440" s="131" t="s">
        <v>1</v>
      </c>
      <c r="AW440" s="131" t="s">
        <v>100</v>
      </c>
      <c r="AX440" s="131" t="s">
        <v>88</v>
      </c>
      <c r="AY440" s="132" t="s">
        <v>85</v>
      </c>
    </row>
    <row r="441" spans="1:65" s="9" customFormat="1" ht="16.5" customHeight="1" x14ac:dyDescent="0.35">
      <c r="B441" s="39"/>
      <c r="C441" s="102">
        <v>61</v>
      </c>
      <c r="D441" s="103" t="s">
        <v>89</v>
      </c>
      <c r="E441" s="174" t="s">
        <v>399</v>
      </c>
      <c r="F441" s="105" t="s">
        <v>400</v>
      </c>
      <c r="G441" s="106" t="s">
        <v>122</v>
      </c>
      <c r="H441" s="107">
        <v>10</v>
      </c>
      <c r="I441" s="178"/>
      <c r="J441" s="178">
        <f>ROUND(I441*H441,2)</f>
        <v>0</v>
      </c>
      <c r="K441" s="145" t="s">
        <v>14</v>
      </c>
      <c r="L441" s="10"/>
      <c r="M441" s="109" t="s">
        <v>14</v>
      </c>
      <c r="N441" s="110" t="s">
        <v>34</v>
      </c>
      <c r="O441" s="111">
        <v>0</v>
      </c>
      <c r="P441" s="111">
        <f>O441*H441</f>
        <v>0</v>
      </c>
      <c r="Q441" s="111">
        <v>0</v>
      </c>
      <c r="R441" s="111">
        <f>Q441*H441</f>
        <v>0</v>
      </c>
      <c r="S441" s="111">
        <v>0</v>
      </c>
      <c r="T441" s="112">
        <f>S441*H441</f>
        <v>0</v>
      </c>
      <c r="AR441" s="113" t="s">
        <v>105</v>
      </c>
      <c r="AT441" s="113" t="s">
        <v>89</v>
      </c>
      <c r="AU441" s="113" t="s">
        <v>1</v>
      </c>
      <c r="AY441" s="2" t="s">
        <v>85</v>
      </c>
      <c r="BE441" s="114">
        <f>IF(N441="základní",J441,0)</f>
        <v>0</v>
      </c>
      <c r="BF441" s="114">
        <f>IF(N441="snížená",J441,0)</f>
        <v>0</v>
      </c>
      <c r="BG441" s="114">
        <f>IF(N441="zákl. přenesená",J441,0)</f>
        <v>0</v>
      </c>
      <c r="BH441" s="114">
        <f>IF(N441="sníž. přenesená",J441,0)</f>
        <v>0</v>
      </c>
      <c r="BI441" s="114">
        <f>IF(N441="nulová",J441,0)</f>
        <v>0</v>
      </c>
      <c r="BJ441" s="2" t="s">
        <v>88</v>
      </c>
      <c r="BK441" s="114">
        <f>ROUND(I441*H441,2)</f>
        <v>0</v>
      </c>
      <c r="BL441" s="2" t="s">
        <v>105</v>
      </c>
      <c r="BM441" s="113" t="s">
        <v>401</v>
      </c>
    </row>
    <row r="442" spans="1:65" s="9" customFormat="1" x14ac:dyDescent="0.35">
      <c r="B442" s="39"/>
      <c r="C442" s="115"/>
      <c r="D442" s="116" t="s">
        <v>96</v>
      </c>
      <c r="E442" s="41"/>
      <c r="F442" s="179" t="s">
        <v>400</v>
      </c>
      <c r="G442" s="180"/>
      <c r="H442" s="180"/>
      <c r="I442" s="180"/>
      <c r="J442" s="180"/>
      <c r="K442" s="41"/>
      <c r="L442" s="10"/>
      <c r="M442" s="118"/>
      <c r="N442" s="119"/>
      <c r="O442" s="119"/>
      <c r="P442" s="119"/>
      <c r="Q442" s="119"/>
      <c r="R442" s="119"/>
      <c r="S442" s="119"/>
      <c r="T442" s="120"/>
      <c r="AT442" s="2" t="s">
        <v>96</v>
      </c>
      <c r="AU442" s="2" t="s">
        <v>1</v>
      </c>
    </row>
    <row r="443" spans="1:65" s="131" customFormat="1" ht="10.199999999999999" x14ac:dyDescent="0.35">
      <c r="B443" s="121"/>
      <c r="C443" s="122"/>
      <c r="D443" s="116" t="s">
        <v>98</v>
      </c>
      <c r="E443" s="123" t="s">
        <v>14</v>
      </c>
      <c r="F443" s="181" t="s">
        <v>88</v>
      </c>
      <c r="G443" s="182"/>
      <c r="H443" s="183">
        <v>1</v>
      </c>
      <c r="I443" s="182"/>
      <c r="J443" s="182"/>
      <c r="K443" s="125"/>
      <c r="L443" s="127"/>
      <c r="M443" s="128"/>
      <c r="N443" s="129"/>
      <c r="O443" s="129"/>
      <c r="P443" s="129"/>
      <c r="Q443" s="129"/>
      <c r="R443" s="129"/>
      <c r="S443" s="129"/>
      <c r="T443" s="130"/>
      <c r="AT443" s="132" t="s">
        <v>98</v>
      </c>
      <c r="AU443" s="132" t="s">
        <v>1</v>
      </c>
      <c r="AV443" s="131" t="s">
        <v>1</v>
      </c>
      <c r="AW443" s="131" t="s">
        <v>100</v>
      </c>
      <c r="AX443" s="131" t="s">
        <v>88</v>
      </c>
      <c r="AY443" s="132" t="s">
        <v>85</v>
      </c>
    </row>
    <row r="444" spans="1:65" s="9" customFormat="1" ht="24" customHeight="1" x14ac:dyDescent="0.35">
      <c r="B444" s="39"/>
      <c r="C444" s="102">
        <v>62</v>
      </c>
      <c r="D444" s="103" t="s">
        <v>89</v>
      </c>
      <c r="E444" s="174"/>
      <c r="F444" s="105" t="s">
        <v>402</v>
      </c>
      <c r="G444" s="106" t="s">
        <v>403</v>
      </c>
      <c r="H444" s="107">
        <v>6</v>
      </c>
      <c r="I444" s="178"/>
      <c r="J444" s="178">
        <f>ROUND(I444*H444,2)</f>
        <v>0</v>
      </c>
      <c r="K444" s="145" t="s">
        <v>14</v>
      </c>
      <c r="L444" s="10"/>
      <c r="M444" s="109" t="s">
        <v>14</v>
      </c>
      <c r="N444" s="110" t="s">
        <v>34</v>
      </c>
      <c r="O444" s="111">
        <v>0</v>
      </c>
      <c r="P444" s="111">
        <f>O444*H444</f>
        <v>0</v>
      </c>
      <c r="Q444" s="111">
        <v>0</v>
      </c>
      <c r="R444" s="111">
        <f>Q444*H444</f>
        <v>0</v>
      </c>
      <c r="S444" s="111">
        <v>0</v>
      </c>
      <c r="T444" s="112">
        <f>S444*H444</f>
        <v>0</v>
      </c>
      <c r="AR444" s="113" t="s">
        <v>105</v>
      </c>
      <c r="AT444" s="113" t="s">
        <v>89</v>
      </c>
      <c r="AU444" s="113" t="s">
        <v>1</v>
      </c>
      <c r="AY444" s="2" t="s">
        <v>85</v>
      </c>
      <c r="BE444" s="114">
        <f>IF(N444="základní",J444,0)</f>
        <v>0</v>
      </c>
      <c r="BF444" s="114">
        <f>IF(N444="snížená",J444,0)</f>
        <v>0</v>
      </c>
      <c r="BG444" s="114">
        <f>IF(N444="zákl. přenesená",J444,0)</f>
        <v>0</v>
      </c>
      <c r="BH444" s="114">
        <f>IF(N444="sníž. přenesená",J444,0)</f>
        <v>0</v>
      </c>
      <c r="BI444" s="114">
        <f>IF(N444="nulová",J444,0)</f>
        <v>0</v>
      </c>
      <c r="BJ444" s="2" t="s">
        <v>88</v>
      </c>
      <c r="BK444" s="114">
        <f>ROUND(I444*H444,2)</f>
        <v>0</v>
      </c>
      <c r="BL444" s="2" t="s">
        <v>105</v>
      </c>
      <c r="BM444" s="113" t="s">
        <v>404</v>
      </c>
    </row>
    <row r="445" spans="1:65" s="9" customFormat="1" x14ac:dyDescent="0.35">
      <c r="B445" s="39"/>
      <c r="C445" s="115"/>
      <c r="D445" s="116" t="s">
        <v>96</v>
      </c>
      <c r="E445" s="41"/>
      <c r="F445" s="179" t="s">
        <v>402</v>
      </c>
      <c r="G445" s="180"/>
      <c r="H445" s="180"/>
      <c r="I445" s="180"/>
      <c r="J445" s="180"/>
      <c r="K445" s="41"/>
      <c r="L445" s="10"/>
      <c r="M445" s="118"/>
      <c r="N445" s="119"/>
      <c r="O445" s="119"/>
      <c r="P445" s="119"/>
      <c r="Q445" s="119"/>
      <c r="R445" s="119"/>
      <c r="S445" s="119"/>
      <c r="T445" s="120"/>
      <c r="AT445" s="2" t="s">
        <v>96</v>
      </c>
      <c r="AU445" s="2" t="s">
        <v>1</v>
      </c>
    </row>
    <row r="446" spans="1:65" s="131" customFormat="1" ht="10.199999999999999" x14ac:dyDescent="0.35">
      <c r="B446" s="121"/>
      <c r="C446" s="122"/>
      <c r="D446" s="116" t="s">
        <v>98</v>
      </c>
      <c r="E446" s="123"/>
      <c r="F446" s="181"/>
      <c r="G446" s="182"/>
      <c r="H446" s="183">
        <v>1</v>
      </c>
      <c r="I446" s="182"/>
      <c r="J446" s="182"/>
      <c r="K446" s="125"/>
      <c r="L446" s="127"/>
      <c r="M446" s="128"/>
      <c r="N446" s="129"/>
      <c r="O446" s="129"/>
      <c r="P446" s="129"/>
      <c r="Q446" s="129"/>
      <c r="R446" s="129"/>
      <c r="S446" s="129"/>
      <c r="T446" s="130"/>
      <c r="AT446" s="132" t="s">
        <v>98</v>
      </c>
      <c r="AU446" s="132" t="s">
        <v>1</v>
      </c>
      <c r="AV446" s="131" t="s">
        <v>1</v>
      </c>
      <c r="AW446" s="131" t="s">
        <v>100</v>
      </c>
      <c r="AX446" s="131" t="s">
        <v>88</v>
      </c>
      <c r="AY446" s="132" t="s">
        <v>85</v>
      </c>
    </row>
    <row r="447" spans="1:65" s="9" customFormat="1" ht="16.5" customHeight="1" x14ac:dyDescent="0.35">
      <c r="B447" s="39"/>
      <c r="C447" s="102">
        <v>63</v>
      </c>
      <c r="D447" s="103" t="s">
        <v>89</v>
      </c>
      <c r="E447" s="174" t="s">
        <v>405</v>
      </c>
      <c r="F447" s="105" t="s">
        <v>406</v>
      </c>
      <c r="G447" s="106" t="s">
        <v>226</v>
      </c>
      <c r="H447" s="107">
        <v>1</v>
      </c>
      <c r="I447" s="178"/>
      <c r="J447" s="178">
        <f>ROUND(I447*H447,2)</f>
        <v>0</v>
      </c>
      <c r="K447" s="145" t="s">
        <v>14</v>
      </c>
      <c r="L447" s="10"/>
      <c r="M447" s="109" t="s">
        <v>14</v>
      </c>
      <c r="N447" s="110" t="s">
        <v>34</v>
      </c>
      <c r="O447" s="111">
        <v>0</v>
      </c>
      <c r="P447" s="111">
        <f>O447*H447</f>
        <v>0</v>
      </c>
      <c r="Q447" s="111">
        <v>0</v>
      </c>
      <c r="R447" s="111">
        <f>Q447*H447</f>
        <v>0</v>
      </c>
      <c r="S447" s="111">
        <v>0</v>
      </c>
      <c r="T447" s="112">
        <f>S447*H447</f>
        <v>0</v>
      </c>
      <c r="AR447" s="113" t="s">
        <v>105</v>
      </c>
      <c r="AT447" s="113" t="s">
        <v>89</v>
      </c>
      <c r="AU447" s="113" t="s">
        <v>1</v>
      </c>
      <c r="AY447" s="2" t="s">
        <v>85</v>
      </c>
      <c r="BE447" s="114">
        <f>IF(N447="základní",J447,0)</f>
        <v>0</v>
      </c>
      <c r="BF447" s="114">
        <f>IF(N447="snížená",J447,0)</f>
        <v>0</v>
      </c>
      <c r="BG447" s="114">
        <f>IF(N447="zákl. přenesená",J447,0)</f>
        <v>0</v>
      </c>
      <c r="BH447" s="114">
        <f>IF(N447="sníž. přenesená",J447,0)</f>
        <v>0</v>
      </c>
      <c r="BI447" s="114">
        <f>IF(N447="nulová",J447,0)</f>
        <v>0</v>
      </c>
      <c r="BJ447" s="2" t="s">
        <v>88</v>
      </c>
      <c r="BK447" s="114">
        <f>ROUND(I447*H447,2)</f>
        <v>0</v>
      </c>
      <c r="BL447" s="2" t="s">
        <v>105</v>
      </c>
      <c r="BM447" s="113" t="s">
        <v>407</v>
      </c>
    </row>
    <row r="448" spans="1:65" s="9" customFormat="1" x14ac:dyDescent="0.35">
      <c r="B448" s="39"/>
      <c r="C448" s="115"/>
      <c r="D448" s="116" t="s">
        <v>96</v>
      </c>
      <c r="E448" s="41"/>
      <c r="F448" s="179" t="s">
        <v>406</v>
      </c>
      <c r="G448" s="180"/>
      <c r="H448" s="180"/>
      <c r="I448" s="180"/>
      <c r="J448" s="180"/>
      <c r="K448" s="41"/>
      <c r="L448" s="10"/>
      <c r="M448" s="118"/>
      <c r="N448" s="119"/>
      <c r="O448" s="119"/>
      <c r="P448" s="119"/>
      <c r="Q448" s="119"/>
      <c r="R448" s="119"/>
      <c r="S448" s="119"/>
      <c r="T448" s="120"/>
      <c r="AT448" s="2" t="s">
        <v>96</v>
      </c>
      <c r="AU448" s="2" t="s">
        <v>1</v>
      </c>
    </row>
    <row r="449" spans="2:65" s="131" customFormat="1" ht="10.199999999999999" hidden="1" x14ac:dyDescent="0.35">
      <c r="B449" s="121"/>
      <c r="C449" s="122"/>
      <c r="D449" s="116" t="s">
        <v>394</v>
      </c>
      <c r="E449" s="123"/>
      <c r="F449" s="181"/>
      <c r="G449" s="182"/>
      <c r="H449" s="183"/>
      <c r="I449" s="182"/>
      <c r="J449" s="182"/>
      <c r="K449" s="125"/>
      <c r="L449" s="127"/>
      <c r="M449" s="128"/>
      <c r="N449" s="129"/>
      <c r="O449" s="129"/>
      <c r="P449" s="129"/>
      <c r="Q449" s="129"/>
      <c r="R449" s="129"/>
      <c r="S449" s="129"/>
      <c r="T449" s="130"/>
      <c r="AT449" s="132" t="s">
        <v>394</v>
      </c>
      <c r="AU449" s="132" t="s">
        <v>1</v>
      </c>
      <c r="AY449" s="132"/>
    </row>
    <row r="450" spans="2:65" s="131" customFormat="1" ht="10.199999999999999" x14ac:dyDescent="0.35">
      <c r="B450" s="121"/>
      <c r="C450" s="122"/>
      <c r="D450" s="116" t="s">
        <v>98</v>
      </c>
      <c r="E450" s="123" t="s">
        <v>14</v>
      </c>
      <c r="F450" s="181" t="s">
        <v>88</v>
      </c>
      <c r="G450" s="182"/>
      <c r="H450" s="183">
        <v>1</v>
      </c>
      <c r="I450" s="182"/>
      <c r="J450" s="182"/>
      <c r="K450" s="125"/>
      <c r="L450" s="127"/>
      <c r="M450" s="128"/>
      <c r="N450" s="129"/>
      <c r="O450" s="129"/>
      <c r="P450" s="129"/>
      <c r="Q450" s="129"/>
      <c r="R450" s="129"/>
      <c r="S450" s="129"/>
      <c r="T450" s="130"/>
      <c r="AT450" s="132" t="s">
        <v>98</v>
      </c>
      <c r="AU450" s="132" t="s">
        <v>1</v>
      </c>
      <c r="AV450" s="131" t="s">
        <v>1</v>
      </c>
      <c r="AW450" s="131" t="s">
        <v>100</v>
      </c>
      <c r="AX450" s="131" t="s">
        <v>88</v>
      </c>
      <c r="AY450" s="132" t="s">
        <v>85</v>
      </c>
    </row>
    <row r="451" spans="2:65" s="9" customFormat="1" ht="16.5" customHeight="1" x14ac:dyDescent="0.35">
      <c r="B451" s="39"/>
      <c r="C451" s="102">
        <v>64</v>
      </c>
      <c r="D451" s="103" t="s">
        <v>89</v>
      </c>
      <c r="E451" s="174" t="s">
        <v>408</v>
      </c>
      <c r="F451" s="105" t="s">
        <v>409</v>
      </c>
      <c r="G451" s="106" t="s">
        <v>226</v>
      </c>
      <c r="H451" s="107">
        <v>1</v>
      </c>
      <c r="I451" s="178"/>
      <c r="J451" s="178">
        <f>ROUND(I451*H451,2)</f>
        <v>0</v>
      </c>
      <c r="K451" s="145" t="s">
        <v>14</v>
      </c>
      <c r="L451" s="10"/>
      <c r="M451" s="109" t="s">
        <v>14</v>
      </c>
      <c r="N451" s="110" t="s">
        <v>34</v>
      </c>
      <c r="O451" s="111">
        <v>0</v>
      </c>
      <c r="P451" s="111">
        <f>O451*H451</f>
        <v>0</v>
      </c>
      <c r="Q451" s="111">
        <v>0</v>
      </c>
      <c r="R451" s="111">
        <f>Q451*H451</f>
        <v>0</v>
      </c>
      <c r="S451" s="111">
        <v>0</v>
      </c>
      <c r="T451" s="112">
        <f>S451*H451</f>
        <v>0</v>
      </c>
      <c r="AR451" s="113" t="s">
        <v>105</v>
      </c>
      <c r="AT451" s="113" t="s">
        <v>89</v>
      </c>
      <c r="AU451" s="113" t="s">
        <v>1</v>
      </c>
      <c r="AY451" s="2" t="s">
        <v>85</v>
      </c>
      <c r="BE451" s="114">
        <f>IF(N451="základní",J451,0)</f>
        <v>0</v>
      </c>
      <c r="BF451" s="114">
        <f>IF(N451="snížená",J451,0)</f>
        <v>0</v>
      </c>
      <c r="BG451" s="114">
        <f>IF(N451="zákl. přenesená",J451,0)</f>
        <v>0</v>
      </c>
      <c r="BH451" s="114">
        <f>IF(N451="sníž. přenesená",J451,0)</f>
        <v>0</v>
      </c>
      <c r="BI451" s="114">
        <f>IF(N451="nulová",J451,0)</f>
        <v>0</v>
      </c>
      <c r="BJ451" s="2" t="s">
        <v>88</v>
      </c>
      <c r="BK451" s="114">
        <f>ROUND(I451*H451,2)</f>
        <v>0</v>
      </c>
      <c r="BL451" s="2" t="s">
        <v>105</v>
      </c>
      <c r="BM451" s="113" t="s">
        <v>410</v>
      </c>
    </row>
    <row r="452" spans="2:65" s="9" customFormat="1" x14ac:dyDescent="0.35">
      <c r="B452" s="39"/>
      <c r="C452" s="115"/>
      <c r="D452" s="116" t="s">
        <v>96</v>
      </c>
      <c r="E452" s="41"/>
      <c r="F452" s="179" t="s">
        <v>409</v>
      </c>
      <c r="G452" s="180"/>
      <c r="H452" s="180"/>
      <c r="I452" s="180"/>
      <c r="J452" s="180"/>
      <c r="K452" s="41"/>
      <c r="L452" s="10"/>
      <c r="M452" s="118"/>
      <c r="N452" s="119"/>
      <c r="O452" s="119"/>
      <c r="P452" s="119"/>
      <c r="Q452" s="119"/>
      <c r="R452" s="119"/>
      <c r="S452" s="119"/>
      <c r="T452" s="120"/>
      <c r="AT452" s="2" t="s">
        <v>96</v>
      </c>
      <c r="AU452" s="2" t="s">
        <v>1</v>
      </c>
    </row>
    <row r="453" spans="2:65" s="131" customFormat="1" ht="10.199999999999999" x14ac:dyDescent="0.35">
      <c r="B453" s="121"/>
      <c r="C453" s="122"/>
      <c r="D453" s="116" t="s">
        <v>98</v>
      </c>
      <c r="E453" s="123" t="s">
        <v>14</v>
      </c>
      <c r="F453" s="124" t="s">
        <v>88</v>
      </c>
      <c r="G453" s="125"/>
      <c r="H453" s="126">
        <v>1</v>
      </c>
      <c r="I453" s="125"/>
      <c r="J453" s="125"/>
      <c r="K453" s="125"/>
      <c r="L453" s="127"/>
      <c r="M453" s="128"/>
      <c r="N453" s="129"/>
      <c r="O453" s="129"/>
      <c r="P453" s="129"/>
      <c r="Q453" s="129"/>
      <c r="R453" s="129"/>
      <c r="S453" s="129"/>
      <c r="T453" s="130"/>
      <c r="AT453" s="132" t="s">
        <v>98</v>
      </c>
      <c r="AU453" s="132" t="s">
        <v>1</v>
      </c>
      <c r="AV453" s="131" t="s">
        <v>1</v>
      </c>
      <c r="AW453" s="131" t="s">
        <v>100</v>
      </c>
      <c r="AX453" s="131" t="s">
        <v>88</v>
      </c>
      <c r="AY453" s="132" t="s">
        <v>85</v>
      </c>
    </row>
    <row r="454" spans="2:65" s="9" customFormat="1" ht="24" customHeight="1" x14ac:dyDescent="0.35">
      <c r="B454" s="39"/>
      <c r="C454" s="102">
        <v>65</v>
      </c>
      <c r="D454" s="103" t="s">
        <v>89</v>
      </c>
      <c r="E454" s="174" t="s">
        <v>411</v>
      </c>
      <c r="F454" s="145" t="s">
        <v>412</v>
      </c>
      <c r="G454" s="146" t="s">
        <v>129</v>
      </c>
      <c r="H454" s="175"/>
      <c r="J454" s="108">
        <f>SUM(J280:J451)*H454</f>
        <v>0</v>
      </c>
      <c r="K454" s="145" t="s">
        <v>93</v>
      </c>
      <c r="L454" s="10"/>
      <c r="M454" s="109" t="s">
        <v>14</v>
      </c>
      <c r="N454" s="110" t="s">
        <v>34</v>
      </c>
      <c r="O454" s="111">
        <v>0</v>
      </c>
      <c r="P454" s="111">
        <f>O454*H454</f>
        <v>0</v>
      </c>
      <c r="Q454" s="111">
        <v>0</v>
      </c>
      <c r="R454" s="111">
        <f>Q454*H454</f>
        <v>0</v>
      </c>
      <c r="S454" s="111">
        <v>0</v>
      </c>
      <c r="T454" s="112">
        <f>S454*H454</f>
        <v>0</v>
      </c>
      <c r="AR454" s="113" t="s">
        <v>105</v>
      </c>
      <c r="AT454" s="113" t="s">
        <v>89</v>
      </c>
      <c r="AU454" s="113" t="s">
        <v>1</v>
      </c>
      <c r="AY454" s="2" t="s">
        <v>85</v>
      </c>
      <c r="BE454" s="114">
        <f>IF(N454="základní",J454,0)</f>
        <v>0</v>
      </c>
      <c r="BF454" s="114">
        <f>IF(N454="snížená",J454,0)</f>
        <v>0</v>
      </c>
      <c r="BG454" s="114">
        <f>IF(N454="zákl. přenesená",J454,0)</f>
        <v>0</v>
      </c>
      <c r="BH454" s="114">
        <f>IF(N454="sníž. přenesená",J454,0)</f>
        <v>0</v>
      </c>
      <c r="BI454" s="114">
        <f>IF(N454="nulová",J454,0)</f>
        <v>0</v>
      </c>
      <c r="BJ454" s="2" t="s">
        <v>88</v>
      </c>
      <c r="BK454" s="114">
        <f>ROUND(I454*H454,2)</f>
        <v>0</v>
      </c>
      <c r="BL454" s="2" t="s">
        <v>105</v>
      </c>
      <c r="BM454" s="113" t="s">
        <v>413</v>
      </c>
    </row>
    <row r="455" spans="2:65" s="9" customFormat="1" ht="19.2" x14ac:dyDescent="0.35">
      <c r="B455" s="39"/>
      <c r="C455" s="115"/>
      <c r="D455" s="116" t="s">
        <v>96</v>
      </c>
      <c r="E455" s="41"/>
      <c r="F455" s="117" t="s">
        <v>414</v>
      </c>
      <c r="G455" s="41"/>
      <c r="H455" s="41"/>
      <c r="I455" s="41"/>
      <c r="J455" s="41"/>
      <c r="K455" s="41"/>
      <c r="L455" s="10"/>
      <c r="M455" s="118"/>
      <c r="N455" s="119"/>
      <c r="O455" s="119"/>
      <c r="P455" s="119"/>
      <c r="Q455" s="119"/>
      <c r="R455" s="119"/>
      <c r="S455" s="119"/>
      <c r="T455" s="120"/>
      <c r="AT455" s="2" t="s">
        <v>96</v>
      </c>
      <c r="AU455" s="2" t="s">
        <v>1</v>
      </c>
    </row>
    <row r="456" spans="2:65" s="9" customFormat="1" ht="115.2" x14ac:dyDescent="0.35">
      <c r="B456" s="39"/>
      <c r="C456" s="115"/>
      <c r="D456" s="116" t="s">
        <v>97</v>
      </c>
      <c r="E456" s="41"/>
      <c r="F456" s="176" t="s">
        <v>288</v>
      </c>
      <c r="G456" s="41"/>
      <c r="H456" s="41"/>
      <c r="I456" s="41"/>
      <c r="J456" s="41"/>
      <c r="K456" s="41"/>
      <c r="L456" s="10"/>
      <c r="M456" s="118"/>
      <c r="N456" s="119"/>
      <c r="O456" s="119"/>
      <c r="P456" s="119"/>
      <c r="Q456" s="119"/>
      <c r="R456" s="119"/>
      <c r="S456" s="119"/>
      <c r="T456" s="120"/>
      <c r="AT456" s="2" t="s">
        <v>97</v>
      </c>
      <c r="AU456" s="2" t="s">
        <v>1</v>
      </c>
    </row>
    <row r="457" spans="2:65" s="9" customFormat="1" ht="24" customHeight="1" x14ac:dyDescent="0.35">
      <c r="B457" s="39"/>
      <c r="C457" s="102">
        <v>66</v>
      </c>
      <c r="D457" s="103" t="s">
        <v>89</v>
      </c>
      <c r="E457" s="174" t="s">
        <v>415</v>
      </c>
      <c r="F457" s="145" t="s">
        <v>416</v>
      </c>
      <c r="G457" s="146" t="s">
        <v>129</v>
      </c>
      <c r="H457" s="175"/>
      <c r="J457" s="108">
        <f>SUM(J280:J451)*H457</f>
        <v>0</v>
      </c>
      <c r="K457" s="145" t="s">
        <v>93</v>
      </c>
      <c r="L457" s="10"/>
      <c r="M457" s="109" t="s">
        <v>14</v>
      </c>
      <c r="N457" s="110" t="s">
        <v>34</v>
      </c>
      <c r="O457" s="111">
        <v>0</v>
      </c>
      <c r="P457" s="111">
        <f>O457*H457</f>
        <v>0</v>
      </c>
      <c r="Q457" s="111">
        <v>0</v>
      </c>
      <c r="R457" s="111">
        <f>Q457*H457</f>
        <v>0</v>
      </c>
      <c r="S457" s="111">
        <v>0</v>
      </c>
      <c r="T457" s="112">
        <f>S457*H457</f>
        <v>0</v>
      </c>
      <c r="AR457" s="113" t="s">
        <v>105</v>
      </c>
      <c r="AT457" s="113" t="s">
        <v>89</v>
      </c>
      <c r="AU457" s="113" t="s">
        <v>1</v>
      </c>
      <c r="AY457" s="2" t="s">
        <v>85</v>
      </c>
      <c r="BE457" s="114">
        <f>IF(N457="základní",J457,0)</f>
        <v>0</v>
      </c>
      <c r="BF457" s="114">
        <f>IF(N457="snížená",J457,0)</f>
        <v>0</v>
      </c>
      <c r="BG457" s="114">
        <f>IF(N457="zákl. přenesená",J457,0)</f>
        <v>0</v>
      </c>
      <c r="BH457" s="114">
        <f>IF(N457="sníž. přenesená",J457,0)</f>
        <v>0</v>
      </c>
      <c r="BI457" s="114">
        <f>IF(N457="nulová",J457,0)</f>
        <v>0</v>
      </c>
      <c r="BJ457" s="2" t="s">
        <v>88</v>
      </c>
      <c r="BK457" s="114">
        <f>ROUND(I457*H457,2)</f>
        <v>0</v>
      </c>
      <c r="BL457" s="2" t="s">
        <v>105</v>
      </c>
      <c r="BM457" s="113" t="s">
        <v>417</v>
      </c>
    </row>
    <row r="458" spans="2:65" s="9" customFormat="1" ht="28.8" x14ac:dyDescent="0.35">
      <c r="B458" s="39"/>
      <c r="C458" s="115"/>
      <c r="D458" s="116" t="s">
        <v>96</v>
      </c>
      <c r="E458" s="41"/>
      <c r="F458" s="117" t="s">
        <v>418</v>
      </c>
      <c r="G458" s="41"/>
      <c r="H458" s="41"/>
      <c r="I458" s="41"/>
      <c r="J458" s="41"/>
      <c r="K458" s="41"/>
      <c r="L458" s="10"/>
      <c r="M458" s="118"/>
      <c r="N458" s="119"/>
      <c r="O458" s="119"/>
      <c r="P458" s="119"/>
      <c r="Q458" s="119"/>
      <c r="R458" s="119"/>
      <c r="S458" s="119"/>
      <c r="T458" s="120"/>
      <c r="AT458" s="2" t="s">
        <v>96</v>
      </c>
      <c r="AU458" s="2" t="s">
        <v>1</v>
      </c>
    </row>
    <row r="459" spans="2:65" s="9" customFormat="1" ht="115.2" x14ac:dyDescent="0.35">
      <c r="B459" s="39"/>
      <c r="C459" s="115"/>
      <c r="D459" s="116" t="s">
        <v>97</v>
      </c>
      <c r="E459" s="41"/>
      <c r="F459" s="176" t="s">
        <v>288</v>
      </c>
      <c r="G459" s="41"/>
      <c r="H459" s="41"/>
      <c r="I459" s="41"/>
      <c r="J459" s="41"/>
      <c r="K459" s="41"/>
      <c r="L459" s="10"/>
      <c r="M459" s="118"/>
      <c r="N459" s="119"/>
      <c r="O459" s="119"/>
      <c r="P459" s="119"/>
      <c r="Q459" s="119"/>
      <c r="R459" s="119"/>
      <c r="S459" s="119"/>
      <c r="T459" s="120"/>
      <c r="AT459" s="2" t="s">
        <v>97</v>
      </c>
      <c r="AU459" s="2" t="s">
        <v>1</v>
      </c>
    </row>
    <row r="460" spans="2:65" s="96" customFormat="1" ht="22.8" hidden="1" customHeight="1" x14ac:dyDescent="0.25">
      <c r="B460" s="86"/>
      <c r="C460" s="177"/>
      <c r="D460" s="88" t="s">
        <v>81</v>
      </c>
      <c r="E460" s="100" t="s">
        <v>419</v>
      </c>
      <c r="F460" s="100" t="s">
        <v>420</v>
      </c>
      <c r="G460" s="87"/>
      <c r="H460" s="87"/>
      <c r="I460" s="87"/>
      <c r="J460" s="101">
        <f>BK460</f>
        <v>0</v>
      </c>
      <c r="K460" s="87"/>
      <c r="L460" s="91"/>
      <c r="M460" s="92"/>
      <c r="N460" s="93"/>
      <c r="O460" s="93"/>
      <c r="P460" s="94">
        <f>SUM(P461:P482)</f>
        <v>0</v>
      </c>
      <c r="Q460" s="93"/>
      <c r="R460" s="94">
        <f>SUM(R461:R482)</f>
        <v>0</v>
      </c>
      <c r="S460" s="93"/>
      <c r="T460" s="95">
        <f>SUM(T461:T482)</f>
        <v>0</v>
      </c>
      <c r="AR460" s="97" t="s">
        <v>1</v>
      </c>
      <c r="AT460" s="98" t="s">
        <v>81</v>
      </c>
      <c r="AU460" s="98" t="s">
        <v>88</v>
      </c>
      <c r="AY460" s="97" t="s">
        <v>85</v>
      </c>
      <c r="BK460" s="99">
        <f>SUM(BK461:BK482)</f>
        <v>0</v>
      </c>
    </row>
    <row r="461" spans="2:65" s="9" customFormat="1" ht="24" hidden="1" customHeight="1" x14ac:dyDescent="0.35">
      <c r="B461" s="39"/>
      <c r="C461" s="102" t="s">
        <v>421</v>
      </c>
      <c r="D461" s="103" t="s">
        <v>89</v>
      </c>
      <c r="E461" s="174" t="s">
        <v>422</v>
      </c>
      <c r="F461" s="145" t="s">
        <v>423</v>
      </c>
      <c r="G461" s="146" t="s">
        <v>110</v>
      </c>
      <c r="H461" s="147"/>
      <c r="I461" s="108"/>
      <c r="J461" s="108">
        <f>ROUND(I461*H461,2)</f>
        <v>0</v>
      </c>
      <c r="K461" s="145" t="s">
        <v>93</v>
      </c>
      <c r="L461" s="10"/>
      <c r="M461" s="109" t="s">
        <v>14</v>
      </c>
      <c r="N461" s="110" t="s">
        <v>34</v>
      </c>
      <c r="O461" s="111">
        <v>0.45900000000000002</v>
      </c>
      <c r="P461" s="111">
        <f>O461*H461</f>
        <v>0</v>
      </c>
      <c r="Q461" s="111">
        <v>1.9941270000000001E-3</v>
      </c>
      <c r="R461" s="111">
        <f>Q461*H461</f>
        <v>0</v>
      </c>
      <c r="S461" s="111">
        <v>0</v>
      </c>
      <c r="T461" s="112">
        <f>S461*H461</f>
        <v>0</v>
      </c>
      <c r="AR461" s="113" t="s">
        <v>105</v>
      </c>
      <c r="AT461" s="113" t="s">
        <v>89</v>
      </c>
      <c r="AU461" s="113" t="s">
        <v>1</v>
      </c>
      <c r="AY461" s="2" t="s">
        <v>85</v>
      </c>
      <c r="BE461" s="114">
        <f>IF(N461="základní",J461,0)</f>
        <v>0</v>
      </c>
      <c r="BF461" s="114">
        <f>IF(N461="snížená",J461,0)</f>
        <v>0</v>
      </c>
      <c r="BG461" s="114">
        <f>IF(N461="zákl. přenesená",J461,0)</f>
        <v>0</v>
      </c>
      <c r="BH461" s="114">
        <f>IF(N461="sníž. přenesená",J461,0)</f>
        <v>0</v>
      </c>
      <c r="BI461" s="114">
        <f>IF(N461="nulová",J461,0)</f>
        <v>0</v>
      </c>
      <c r="BJ461" s="2" t="s">
        <v>88</v>
      </c>
      <c r="BK461" s="114">
        <f>ROUND(I461*H461,2)</f>
        <v>0</v>
      </c>
      <c r="BL461" s="2" t="s">
        <v>105</v>
      </c>
      <c r="BM461" s="113" t="s">
        <v>424</v>
      </c>
    </row>
    <row r="462" spans="2:65" s="9" customFormat="1" ht="19.2" hidden="1" x14ac:dyDescent="0.35">
      <c r="B462" s="39"/>
      <c r="C462" s="115"/>
      <c r="D462" s="116" t="s">
        <v>96</v>
      </c>
      <c r="E462" s="41"/>
      <c r="F462" s="117" t="s">
        <v>425</v>
      </c>
      <c r="G462" s="41"/>
      <c r="H462" s="41"/>
      <c r="I462" s="41"/>
      <c r="J462" s="41"/>
      <c r="K462" s="41"/>
      <c r="L462" s="10"/>
      <c r="M462" s="118"/>
      <c r="N462" s="119"/>
      <c r="O462" s="119"/>
      <c r="P462" s="119"/>
      <c r="Q462" s="119"/>
      <c r="R462" s="119"/>
      <c r="S462" s="119"/>
      <c r="T462" s="120"/>
      <c r="AT462" s="2" t="s">
        <v>96</v>
      </c>
      <c r="AU462" s="2" t="s">
        <v>1</v>
      </c>
    </row>
    <row r="463" spans="2:65" s="131" customFormat="1" ht="10.199999999999999" hidden="1" x14ac:dyDescent="0.35">
      <c r="B463" s="121"/>
      <c r="C463" s="122"/>
      <c r="D463" s="116" t="s">
        <v>98</v>
      </c>
      <c r="E463" s="123" t="s">
        <v>14</v>
      </c>
      <c r="F463" s="124" t="s">
        <v>145</v>
      </c>
      <c r="G463" s="125"/>
      <c r="H463" s="126"/>
      <c r="I463" s="125"/>
      <c r="J463" s="125"/>
      <c r="K463" s="125"/>
      <c r="L463" s="127"/>
      <c r="M463" s="128"/>
      <c r="N463" s="129"/>
      <c r="O463" s="129"/>
      <c r="P463" s="129"/>
      <c r="Q463" s="129"/>
      <c r="R463" s="129"/>
      <c r="S463" s="129"/>
      <c r="T463" s="130"/>
      <c r="AT463" s="132" t="s">
        <v>98</v>
      </c>
      <c r="AU463" s="132" t="s">
        <v>1</v>
      </c>
      <c r="AV463" s="131" t="s">
        <v>1</v>
      </c>
      <c r="AW463" s="131" t="s">
        <v>100</v>
      </c>
      <c r="AX463" s="131" t="s">
        <v>88</v>
      </c>
      <c r="AY463" s="132" t="s">
        <v>85</v>
      </c>
    </row>
    <row r="464" spans="2:65" s="9" customFormat="1" ht="24" hidden="1" customHeight="1" x14ac:dyDescent="0.35">
      <c r="B464" s="39"/>
      <c r="C464" s="102" t="s">
        <v>426</v>
      </c>
      <c r="D464" s="103" t="s">
        <v>89</v>
      </c>
      <c r="E464" s="174" t="s">
        <v>427</v>
      </c>
      <c r="F464" s="145" t="s">
        <v>428</v>
      </c>
      <c r="G464" s="146" t="s">
        <v>110</v>
      </c>
      <c r="H464" s="147"/>
      <c r="I464" s="108"/>
      <c r="J464" s="108">
        <f>ROUND(I464*H464,2)</f>
        <v>0</v>
      </c>
      <c r="K464" s="145" t="s">
        <v>93</v>
      </c>
      <c r="L464" s="10"/>
      <c r="M464" s="109" t="s">
        <v>14</v>
      </c>
      <c r="N464" s="110" t="s">
        <v>34</v>
      </c>
      <c r="O464" s="111">
        <v>0.65200000000000002</v>
      </c>
      <c r="P464" s="111">
        <f>O464*H464</f>
        <v>0</v>
      </c>
      <c r="Q464" s="111">
        <v>3.7599999999999999E-3</v>
      </c>
      <c r="R464" s="111">
        <f>Q464*H464</f>
        <v>0</v>
      </c>
      <c r="S464" s="111">
        <v>0</v>
      </c>
      <c r="T464" s="112">
        <f>S464*H464</f>
        <v>0</v>
      </c>
      <c r="AR464" s="113" t="s">
        <v>105</v>
      </c>
      <c r="AT464" s="113" t="s">
        <v>89</v>
      </c>
      <c r="AU464" s="113" t="s">
        <v>1</v>
      </c>
      <c r="AY464" s="2" t="s">
        <v>85</v>
      </c>
      <c r="BE464" s="114">
        <f>IF(N464="základní",J464,0)</f>
        <v>0</v>
      </c>
      <c r="BF464" s="114">
        <f>IF(N464="snížená",J464,0)</f>
        <v>0</v>
      </c>
      <c r="BG464" s="114">
        <f>IF(N464="zákl. přenesená",J464,0)</f>
        <v>0</v>
      </c>
      <c r="BH464" s="114">
        <f>IF(N464="sníž. přenesená",J464,0)</f>
        <v>0</v>
      </c>
      <c r="BI464" s="114">
        <f>IF(N464="nulová",J464,0)</f>
        <v>0</v>
      </c>
      <c r="BJ464" s="2" t="s">
        <v>88</v>
      </c>
      <c r="BK464" s="114">
        <f>ROUND(I464*H464,2)</f>
        <v>0</v>
      </c>
      <c r="BL464" s="2" t="s">
        <v>105</v>
      </c>
      <c r="BM464" s="113" t="s">
        <v>429</v>
      </c>
    </row>
    <row r="465" spans="2:65" s="9" customFormat="1" ht="19.2" hidden="1" x14ac:dyDescent="0.35">
      <c r="B465" s="39"/>
      <c r="C465" s="115"/>
      <c r="D465" s="116" t="s">
        <v>96</v>
      </c>
      <c r="E465" s="41"/>
      <c r="F465" s="117" t="s">
        <v>430</v>
      </c>
      <c r="G465" s="41"/>
      <c r="H465" s="41"/>
      <c r="I465" s="41"/>
      <c r="J465" s="41"/>
      <c r="K465" s="41"/>
      <c r="L465" s="10"/>
      <c r="M465" s="118"/>
      <c r="N465" s="119"/>
      <c r="O465" s="119"/>
      <c r="P465" s="119"/>
      <c r="Q465" s="119"/>
      <c r="R465" s="119"/>
      <c r="S465" s="119"/>
      <c r="T465" s="120"/>
      <c r="AT465" s="2" t="s">
        <v>96</v>
      </c>
      <c r="AU465" s="2" t="s">
        <v>1</v>
      </c>
    </row>
    <row r="466" spans="2:65" s="131" customFormat="1" ht="10.199999999999999" hidden="1" x14ac:dyDescent="0.35">
      <c r="B466" s="121"/>
      <c r="C466" s="122"/>
      <c r="D466" s="116" t="s">
        <v>98</v>
      </c>
      <c r="E466" s="123" t="s">
        <v>14</v>
      </c>
      <c r="F466" s="124" t="s">
        <v>158</v>
      </c>
      <c r="G466" s="125"/>
      <c r="H466" s="126"/>
      <c r="I466" s="125"/>
      <c r="J466" s="125"/>
      <c r="K466" s="125"/>
      <c r="L466" s="127"/>
      <c r="M466" s="128"/>
      <c r="N466" s="129"/>
      <c r="O466" s="129"/>
      <c r="P466" s="129"/>
      <c r="Q466" s="129"/>
      <c r="R466" s="129"/>
      <c r="S466" s="129"/>
      <c r="T466" s="130"/>
      <c r="AT466" s="132" t="s">
        <v>98</v>
      </c>
      <c r="AU466" s="132" t="s">
        <v>1</v>
      </c>
      <c r="AV466" s="131" t="s">
        <v>1</v>
      </c>
      <c r="AW466" s="131" t="s">
        <v>100</v>
      </c>
      <c r="AX466" s="131" t="s">
        <v>88</v>
      </c>
      <c r="AY466" s="132" t="s">
        <v>85</v>
      </c>
    </row>
    <row r="467" spans="2:65" s="9" customFormat="1" ht="24" hidden="1" customHeight="1" x14ac:dyDescent="0.35">
      <c r="B467" s="39"/>
      <c r="C467" s="102" t="s">
        <v>431</v>
      </c>
      <c r="D467" s="103" t="s">
        <v>89</v>
      </c>
      <c r="E467" s="174" t="s">
        <v>432</v>
      </c>
      <c r="F467" s="145" t="s">
        <v>433</v>
      </c>
      <c r="G467" s="146" t="s">
        <v>110</v>
      </c>
      <c r="H467" s="147"/>
      <c r="I467" s="108"/>
      <c r="J467" s="108">
        <f>ROUND(I467*H467,2)</f>
        <v>0</v>
      </c>
      <c r="K467" s="145" t="s">
        <v>93</v>
      </c>
      <c r="L467" s="10"/>
      <c r="M467" s="109" t="s">
        <v>14</v>
      </c>
      <c r="N467" s="110" t="s">
        <v>34</v>
      </c>
      <c r="O467" s="111">
        <v>0.69099999999999995</v>
      </c>
      <c r="P467" s="111">
        <f>O467*H467</f>
        <v>0</v>
      </c>
      <c r="Q467" s="111">
        <v>4.4000000000000003E-3</v>
      </c>
      <c r="R467" s="111">
        <f>Q467*H467</f>
        <v>0</v>
      </c>
      <c r="S467" s="111">
        <v>0</v>
      </c>
      <c r="T467" s="112">
        <f>S467*H467</f>
        <v>0</v>
      </c>
      <c r="AR467" s="113" t="s">
        <v>105</v>
      </c>
      <c r="AT467" s="113" t="s">
        <v>89</v>
      </c>
      <c r="AU467" s="113" t="s">
        <v>1</v>
      </c>
      <c r="AY467" s="2" t="s">
        <v>85</v>
      </c>
      <c r="BE467" s="114">
        <f>IF(N467="základní",J467,0)</f>
        <v>0</v>
      </c>
      <c r="BF467" s="114">
        <f>IF(N467="snížená",J467,0)</f>
        <v>0</v>
      </c>
      <c r="BG467" s="114">
        <f>IF(N467="zákl. přenesená",J467,0)</f>
        <v>0</v>
      </c>
      <c r="BH467" s="114">
        <f>IF(N467="sníž. přenesená",J467,0)</f>
        <v>0</v>
      </c>
      <c r="BI467" s="114">
        <f>IF(N467="nulová",J467,0)</f>
        <v>0</v>
      </c>
      <c r="BJ467" s="2" t="s">
        <v>88</v>
      </c>
      <c r="BK467" s="114">
        <f>ROUND(I467*H467,2)</f>
        <v>0</v>
      </c>
      <c r="BL467" s="2" t="s">
        <v>105</v>
      </c>
      <c r="BM467" s="113" t="s">
        <v>434</v>
      </c>
    </row>
    <row r="468" spans="2:65" s="9" customFormat="1" ht="19.2" hidden="1" x14ac:dyDescent="0.35">
      <c r="B468" s="39"/>
      <c r="C468" s="115"/>
      <c r="D468" s="116" t="s">
        <v>96</v>
      </c>
      <c r="E468" s="41"/>
      <c r="F468" s="117" t="s">
        <v>435</v>
      </c>
      <c r="G468" s="41"/>
      <c r="H468" s="41"/>
      <c r="I468" s="41"/>
      <c r="J468" s="41"/>
      <c r="K468" s="41"/>
      <c r="L468" s="10"/>
      <c r="M468" s="118"/>
      <c r="N468" s="119"/>
      <c r="O468" s="119"/>
      <c r="P468" s="119"/>
      <c r="Q468" s="119"/>
      <c r="R468" s="119"/>
      <c r="S468" s="119"/>
      <c r="T468" s="120"/>
      <c r="AT468" s="2" t="s">
        <v>96</v>
      </c>
      <c r="AU468" s="2" t="s">
        <v>1</v>
      </c>
    </row>
    <row r="469" spans="2:65" s="131" customFormat="1" ht="10.199999999999999" hidden="1" x14ac:dyDescent="0.35">
      <c r="B469" s="121"/>
      <c r="C469" s="122"/>
      <c r="D469" s="116" t="s">
        <v>98</v>
      </c>
      <c r="E469" s="123" t="s">
        <v>14</v>
      </c>
      <c r="F469" s="124" t="s">
        <v>436</v>
      </c>
      <c r="G469" s="125"/>
      <c r="H469" s="126"/>
      <c r="I469" s="125"/>
      <c r="J469" s="125"/>
      <c r="K469" s="125"/>
      <c r="L469" s="127"/>
      <c r="M469" s="128"/>
      <c r="N469" s="129"/>
      <c r="O469" s="129"/>
      <c r="P469" s="129"/>
      <c r="Q469" s="129"/>
      <c r="R469" s="129"/>
      <c r="S469" s="129"/>
      <c r="T469" s="130"/>
      <c r="AT469" s="132" t="s">
        <v>98</v>
      </c>
      <c r="AU469" s="132" t="s">
        <v>1</v>
      </c>
      <c r="AV469" s="131" t="s">
        <v>1</v>
      </c>
      <c r="AW469" s="131" t="s">
        <v>100</v>
      </c>
      <c r="AX469" s="131" t="s">
        <v>88</v>
      </c>
      <c r="AY469" s="132" t="s">
        <v>85</v>
      </c>
    </row>
    <row r="470" spans="2:65" s="9" customFormat="1" ht="16.5" hidden="1" customHeight="1" x14ac:dyDescent="0.35">
      <c r="B470" s="39"/>
      <c r="C470" s="102" t="s">
        <v>437</v>
      </c>
      <c r="D470" s="103" t="s">
        <v>89</v>
      </c>
      <c r="E470" s="174" t="s">
        <v>438</v>
      </c>
      <c r="F470" s="145" t="s">
        <v>439</v>
      </c>
      <c r="G470" s="146" t="s">
        <v>110</v>
      </c>
      <c r="H470" s="147"/>
      <c r="I470" s="108"/>
      <c r="J470" s="108">
        <f>ROUND(I470*H470,2)</f>
        <v>0</v>
      </c>
      <c r="K470" s="145" t="s">
        <v>93</v>
      </c>
      <c r="L470" s="10"/>
      <c r="M470" s="109" t="s">
        <v>14</v>
      </c>
      <c r="N470" s="110" t="s">
        <v>34</v>
      </c>
      <c r="O470" s="111">
        <v>2.1000000000000001E-2</v>
      </c>
      <c r="P470" s="111">
        <f>O470*H470</f>
        <v>0</v>
      </c>
      <c r="Q470" s="111">
        <v>0</v>
      </c>
      <c r="R470" s="111">
        <f>Q470*H470</f>
        <v>0</v>
      </c>
      <c r="S470" s="111">
        <v>0</v>
      </c>
      <c r="T470" s="112">
        <f>S470*H470</f>
        <v>0</v>
      </c>
      <c r="AR470" s="113" t="s">
        <v>105</v>
      </c>
      <c r="AT470" s="113" t="s">
        <v>89</v>
      </c>
      <c r="AU470" s="113" t="s">
        <v>1</v>
      </c>
      <c r="AY470" s="2" t="s">
        <v>85</v>
      </c>
      <c r="BE470" s="114">
        <f>IF(N470="základní",J470,0)</f>
        <v>0</v>
      </c>
      <c r="BF470" s="114">
        <f>IF(N470="snížená",J470,0)</f>
        <v>0</v>
      </c>
      <c r="BG470" s="114">
        <f>IF(N470="zákl. přenesená",J470,0)</f>
        <v>0</v>
      </c>
      <c r="BH470" s="114">
        <f>IF(N470="sníž. přenesená",J470,0)</f>
        <v>0</v>
      </c>
      <c r="BI470" s="114">
        <f>IF(N470="nulová",J470,0)</f>
        <v>0</v>
      </c>
      <c r="BJ470" s="2" t="s">
        <v>88</v>
      </c>
      <c r="BK470" s="114">
        <f>ROUND(I470*H470,2)</f>
        <v>0</v>
      </c>
      <c r="BL470" s="2" t="s">
        <v>105</v>
      </c>
      <c r="BM470" s="113" t="s">
        <v>440</v>
      </c>
    </row>
    <row r="471" spans="2:65" s="9" customFormat="1" ht="28.8" hidden="1" x14ac:dyDescent="0.35">
      <c r="B471" s="39"/>
      <c r="C471" s="115"/>
      <c r="D471" s="116" t="s">
        <v>96</v>
      </c>
      <c r="E471" s="41"/>
      <c r="F471" s="117" t="s">
        <v>441</v>
      </c>
      <c r="G471" s="41"/>
      <c r="H471" s="41"/>
      <c r="I471" s="41"/>
      <c r="J471" s="41"/>
      <c r="K471" s="41"/>
      <c r="L471" s="10"/>
      <c r="M471" s="118"/>
      <c r="N471" s="119"/>
      <c r="O471" s="119"/>
      <c r="P471" s="119"/>
      <c r="Q471" s="119"/>
      <c r="R471" s="119"/>
      <c r="S471" s="119"/>
      <c r="T471" s="120"/>
      <c r="AT471" s="2" t="s">
        <v>96</v>
      </c>
      <c r="AU471" s="2" t="s">
        <v>1</v>
      </c>
    </row>
    <row r="472" spans="2:65" s="9" customFormat="1" ht="28.8" hidden="1" x14ac:dyDescent="0.35">
      <c r="B472" s="39"/>
      <c r="C472" s="115"/>
      <c r="D472" s="116" t="s">
        <v>97</v>
      </c>
      <c r="E472" s="41"/>
      <c r="F472" s="176" t="s">
        <v>442</v>
      </c>
      <c r="G472" s="41"/>
      <c r="H472" s="41"/>
      <c r="I472" s="41"/>
      <c r="J472" s="41"/>
      <c r="K472" s="41"/>
      <c r="L472" s="10"/>
      <c r="M472" s="118"/>
      <c r="N472" s="119"/>
      <c r="O472" s="119"/>
      <c r="P472" s="119"/>
      <c r="Q472" s="119"/>
      <c r="R472" s="119"/>
      <c r="S472" s="119"/>
      <c r="T472" s="120"/>
      <c r="AT472" s="2" t="s">
        <v>97</v>
      </c>
      <c r="AU472" s="2" t="s">
        <v>1</v>
      </c>
    </row>
    <row r="473" spans="2:65" s="131" customFormat="1" ht="10.199999999999999" hidden="1" x14ac:dyDescent="0.35">
      <c r="B473" s="121"/>
      <c r="C473" s="122"/>
      <c r="D473" s="116" t="s">
        <v>98</v>
      </c>
      <c r="E473" s="123" t="s">
        <v>14</v>
      </c>
      <c r="F473" s="124" t="s">
        <v>443</v>
      </c>
      <c r="G473" s="125"/>
      <c r="H473" s="126"/>
      <c r="I473" s="125"/>
      <c r="J473" s="125"/>
      <c r="K473" s="125"/>
      <c r="L473" s="127"/>
      <c r="M473" s="128"/>
      <c r="N473" s="129"/>
      <c r="O473" s="129"/>
      <c r="P473" s="129"/>
      <c r="Q473" s="129"/>
      <c r="R473" s="129"/>
      <c r="S473" s="129"/>
      <c r="T473" s="130"/>
      <c r="AT473" s="132" t="s">
        <v>98</v>
      </c>
      <c r="AU473" s="132" t="s">
        <v>1</v>
      </c>
      <c r="AV473" s="131" t="s">
        <v>1</v>
      </c>
      <c r="AW473" s="131" t="s">
        <v>100</v>
      </c>
      <c r="AX473" s="131" t="s">
        <v>84</v>
      </c>
      <c r="AY473" s="132" t="s">
        <v>85</v>
      </c>
    </row>
    <row r="474" spans="2:65" s="131" customFormat="1" ht="10.199999999999999" hidden="1" x14ac:dyDescent="0.35">
      <c r="B474" s="121"/>
      <c r="C474" s="122"/>
      <c r="D474" s="116" t="s">
        <v>98</v>
      </c>
      <c r="E474" s="123" t="s">
        <v>14</v>
      </c>
      <c r="F474" s="124" t="s">
        <v>444</v>
      </c>
      <c r="G474" s="125"/>
      <c r="H474" s="126"/>
      <c r="I474" s="125"/>
      <c r="J474" s="125"/>
      <c r="K474" s="125"/>
      <c r="L474" s="127"/>
      <c r="M474" s="128"/>
      <c r="N474" s="129"/>
      <c r="O474" s="129"/>
      <c r="P474" s="129"/>
      <c r="Q474" s="129"/>
      <c r="R474" s="129"/>
      <c r="S474" s="129"/>
      <c r="T474" s="130"/>
      <c r="AT474" s="132" t="s">
        <v>98</v>
      </c>
      <c r="AU474" s="132" t="s">
        <v>1</v>
      </c>
      <c r="AV474" s="131" t="s">
        <v>1</v>
      </c>
      <c r="AW474" s="131" t="s">
        <v>100</v>
      </c>
      <c r="AX474" s="131" t="s">
        <v>84</v>
      </c>
      <c r="AY474" s="132" t="s">
        <v>85</v>
      </c>
    </row>
    <row r="475" spans="2:65" s="131" customFormat="1" ht="10.199999999999999" hidden="1" x14ac:dyDescent="0.35">
      <c r="B475" s="121"/>
      <c r="C475" s="122"/>
      <c r="D475" s="116" t="s">
        <v>98</v>
      </c>
      <c r="E475" s="123" t="s">
        <v>14</v>
      </c>
      <c r="F475" s="124" t="s">
        <v>445</v>
      </c>
      <c r="G475" s="125"/>
      <c r="H475" s="126"/>
      <c r="I475" s="125"/>
      <c r="J475" s="125"/>
      <c r="K475" s="125"/>
      <c r="L475" s="127"/>
      <c r="M475" s="128"/>
      <c r="N475" s="129"/>
      <c r="O475" s="129"/>
      <c r="P475" s="129"/>
      <c r="Q475" s="129"/>
      <c r="R475" s="129"/>
      <c r="S475" s="129"/>
      <c r="T475" s="130"/>
      <c r="AT475" s="132" t="s">
        <v>98</v>
      </c>
      <c r="AU475" s="132" t="s">
        <v>1</v>
      </c>
      <c r="AV475" s="131" t="s">
        <v>1</v>
      </c>
      <c r="AW475" s="131" t="s">
        <v>100</v>
      </c>
      <c r="AX475" s="131" t="s">
        <v>84</v>
      </c>
      <c r="AY475" s="132" t="s">
        <v>85</v>
      </c>
    </row>
    <row r="476" spans="2:65" s="143" customFormat="1" ht="10.199999999999999" hidden="1" x14ac:dyDescent="0.35">
      <c r="B476" s="133"/>
      <c r="C476" s="134"/>
      <c r="D476" s="116" t="s">
        <v>98</v>
      </c>
      <c r="E476" s="135" t="s">
        <v>14</v>
      </c>
      <c r="F476" s="136" t="s">
        <v>103</v>
      </c>
      <c r="G476" s="137"/>
      <c r="H476" s="138"/>
      <c r="I476" s="137"/>
      <c r="J476" s="137"/>
      <c r="K476" s="137"/>
      <c r="L476" s="139"/>
      <c r="M476" s="140"/>
      <c r="N476" s="141"/>
      <c r="O476" s="141"/>
      <c r="P476" s="141"/>
      <c r="Q476" s="141"/>
      <c r="R476" s="141"/>
      <c r="S476" s="141"/>
      <c r="T476" s="142"/>
      <c r="AT476" s="144" t="s">
        <v>98</v>
      </c>
      <c r="AU476" s="144" t="s">
        <v>1</v>
      </c>
      <c r="AV476" s="143" t="s">
        <v>94</v>
      </c>
      <c r="AW476" s="143" t="s">
        <v>100</v>
      </c>
      <c r="AX476" s="143" t="s">
        <v>88</v>
      </c>
      <c r="AY476" s="144" t="s">
        <v>85</v>
      </c>
    </row>
    <row r="477" spans="2:65" s="9" customFormat="1" ht="24" hidden="1" customHeight="1" x14ac:dyDescent="0.35">
      <c r="B477" s="39"/>
      <c r="C477" s="102" t="s">
        <v>446</v>
      </c>
      <c r="D477" s="103" t="s">
        <v>89</v>
      </c>
      <c r="E477" s="174" t="s">
        <v>447</v>
      </c>
      <c r="F477" s="145" t="s">
        <v>448</v>
      </c>
      <c r="G477" s="146" t="s">
        <v>129</v>
      </c>
      <c r="H477" s="147"/>
      <c r="I477" s="108"/>
      <c r="J477" s="108">
        <f>ROUND(I477*H477,2)</f>
        <v>0</v>
      </c>
      <c r="K477" s="145" t="s">
        <v>93</v>
      </c>
      <c r="L477" s="10"/>
      <c r="M477" s="109" t="s">
        <v>14</v>
      </c>
      <c r="N477" s="110" t="s">
        <v>34</v>
      </c>
      <c r="O477" s="111">
        <v>0</v>
      </c>
      <c r="P477" s="111">
        <f>O477*H477</f>
        <v>0</v>
      </c>
      <c r="Q477" s="111">
        <v>0</v>
      </c>
      <c r="R477" s="111">
        <f>Q477*H477</f>
        <v>0</v>
      </c>
      <c r="S477" s="111">
        <v>0</v>
      </c>
      <c r="T477" s="112">
        <f>S477*H477</f>
        <v>0</v>
      </c>
      <c r="AR477" s="113" t="s">
        <v>105</v>
      </c>
      <c r="AT477" s="113" t="s">
        <v>89</v>
      </c>
      <c r="AU477" s="113" t="s">
        <v>1</v>
      </c>
      <c r="AY477" s="2" t="s">
        <v>85</v>
      </c>
      <c r="BE477" s="114">
        <f>IF(N477="základní",J477,0)</f>
        <v>0</v>
      </c>
      <c r="BF477" s="114">
        <f>IF(N477="snížená",J477,0)</f>
        <v>0</v>
      </c>
      <c r="BG477" s="114">
        <f>IF(N477="zákl. přenesená",J477,0)</f>
        <v>0</v>
      </c>
      <c r="BH477" s="114">
        <f>IF(N477="sníž. přenesená",J477,0)</f>
        <v>0</v>
      </c>
      <c r="BI477" s="114">
        <f>IF(N477="nulová",J477,0)</f>
        <v>0</v>
      </c>
      <c r="BJ477" s="2" t="s">
        <v>88</v>
      </c>
      <c r="BK477" s="114">
        <f>ROUND(I477*H477,2)</f>
        <v>0</v>
      </c>
      <c r="BL477" s="2" t="s">
        <v>105</v>
      </c>
      <c r="BM477" s="113" t="s">
        <v>449</v>
      </c>
    </row>
    <row r="478" spans="2:65" s="9" customFormat="1" ht="19.2" hidden="1" x14ac:dyDescent="0.35">
      <c r="B478" s="39"/>
      <c r="C478" s="115"/>
      <c r="D478" s="116" t="s">
        <v>96</v>
      </c>
      <c r="E478" s="41"/>
      <c r="F478" s="117" t="s">
        <v>450</v>
      </c>
      <c r="G478" s="41"/>
      <c r="H478" s="41"/>
      <c r="I478" s="41"/>
      <c r="J478" s="41"/>
      <c r="K478" s="41"/>
      <c r="L478" s="10"/>
      <c r="M478" s="118"/>
      <c r="N478" s="119"/>
      <c r="O478" s="119"/>
      <c r="P478" s="119"/>
      <c r="Q478" s="119"/>
      <c r="R478" s="119"/>
      <c r="S478" s="119"/>
      <c r="T478" s="120"/>
      <c r="AT478" s="2" t="s">
        <v>96</v>
      </c>
      <c r="AU478" s="2" t="s">
        <v>1</v>
      </c>
    </row>
    <row r="479" spans="2:65" s="9" customFormat="1" ht="115.2" hidden="1" x14ac:dyDescent="0.35">
      <c r="B479" s="39"/>
      <c r="C479" s="115"/>
      <c r="D479" s="116" t="s">
        <v>97</v>
      </c>
      <c r="E479" s="41"/>
      <c r="F479" s="176" t="s">
        <v>132</v>
      </c>
      <c r="G479" s="41"/>
      <c r="H479" s="41"/>
      <c r="I479" s="41"/>
      <c r="J479" s="41"/>
      <c r="K479" s="41"/>
      <c r="L479" s="10"/>
      <c r="M479" s="118"/>
      <c r="N479" s="119"/>
      <c r="O479" s="119"/>
      <c r="P479" s="119"/>
      <c r="Q479" s="119"/>
      <c r="R479" s="119"/>
      <c r="S479" s="119"/>
      <c r="T479" s="120"/>
      <c r="AT479" s="2" t="s">
        <v>97</v>
      </c>
      <c r="AU479" s="2" t="s">
        <v>1</v>
      </c>
    </row>
    <row r="480" spans="2:65" s="9" customFormat="1" ht="24" hidden="1" customHeight="1" x14ac:dyDescent="0.35">
      <c r="B480" s="39"/>
      <c r="C480" s="102" t="s">
        <v>451</v>
      </c>
      <c r="D480" s="103" t="s">
        <v>89</v>
      </c>
      <c r="E480" s="174" t="s">
        <v>452</v>
      </c>
      <c r="F480" s="145" t="s">
        <v>453</v>
      </c>
      <c r="G480" s="146" t="s">
        <v>129</v>
      </c>
      <c r="H480" s="147"/>
      <c r="I480" s="108"/>
      <c r="J480" s="108">
        <f>ROUND(I480*H480,2)</f>
        <v>0</v>
      </c>
      <c r="K480" s="145" t="s">
        <v>93</v>
      </c>
      <c r="L480" s="10"/>
      <c r="M480" s="109" t="s">
        <v>14</v>
      </c>
      <c r="N480" s="110" t="s">
        <v>34</v>
      </c>
      <c r="O480" s="111">
        <v>0</v>
      </c>
      <c r="P480" s="111">
        <f>O480*H480</f>
        <v>0</v>
      </c>
      <c r="Q480" s="111">
        <v>0</v>
      </c>
      <c r="R480" s="111">
        <f>Q480*H480</f>
        <v>0</v>
      </c>
      <c r="S480" s="111">
        <v>0</v>
      </c>
      <c r="T480" s="112">
        <f>S480*H480</f>
        <v>0</v>
      </c>
      <c r="AR480" s="113" t="s">
        <v>105</v>
      </c>
      <c r="AT480" s="113" t="s">
        <v>89</v>
      </c>
      <c r="AU480" s="113" t="s">
        <v>1</v>
      </c>
      <c r="AY480" s="2" t="s">
        <v>85</v>
      </c>
      <c r="BE480" s="114">
        <f>IF(N480="základní",J480,0)</f>
        <v>0</v>
      </c>
      <c r="BF480" s="114">
        <f>IF(N480="snížená",J480,0)</f>
        <v>0</v>
      </c>
      <c r="BG480" s="114">
        <f>IF(N480="zákl. přenesená",J480,0)</f>
        <v>0</v>
      </c>
      <c r="BH480" s="114">
        <f>IF(N480="sníž. přenesená",J480,0)</f>
        <v>0</v>
      </c>
      <c r="BI480" s="114">
        <f>IF(N480="nulová",J480,0)</f>
        <v>0</v>
      </c>
      <c r="BJ480" s="2" t="s">
        <v>88</v>
      </c>
      <c r="BK480" s="114">
        <f>ROUND(I480*H480,2)</f>
        <v>0</v>
      </c>
      <c r="BL480" s="2" t="s">
        <v>105</v>
      </c>
      <c r="BM480" s="113" t="s">
        <v>454</v>
      </c>
    </row>
    <row r="481" spans="2:65" s="9" customFormat="1" ht="28.8" hidden="1" x14ac:dyDescent="0.35">
      <c r="B481" s="39"/>
      <c r="C481" s="115"/>
      <c r="D481" s="116" t="s">
        <v>96</v>
      </c>
      <c r="E481" s="41"/>
      <c r="F481" s="117" t="s">
        <v>455</v>
      </c>
      <c r="G481" s="41"/>
      <c r="H481" s="41"/>
      <c r="I481" s="41"/>
      <c r="J481" s="41"/>
      <c r="K481" s="41"/>
      <c r="L481" s="10"/>
      <c r="M481" s="118"/>
      <c r="N481" s="119"/>
      <c r="O481" s="119"/>
      <c r="P481" s="119"/>
      <c r="Q481" s="119"/>
      <c r="R481" s="119"/>
      <c r="S481" s="119"/>
      <c r="T481" s="120"/>
      <c r="AT481" s="2" t="s">
        <v>96</v>
      </c>
      <c r="AU481" s="2" t="s">
        <v>1</v>
      </c>
    </row>
    <row r="482" spans="2:65" s="9" customFormat="1" ht="115.2" hidden="1" x14ac:dyDescent="0.35">
      <c r="B482" s="39"/>
      <c r="C482" s="115"/>
      <c r="D482" s="116" t="s">
        <v>97</v>
      </c>
      <c r="E482" s="41"/>
      <c r="F482" s="176" t="s">
        <v>132</v>
      </c>
      <c r="G482" s="41"/>
      <c r="H482" s="41"/>
      <c r="I482" s="41"/>
      <c r="J482" s="41"/>
      <c r="K482" s="41"/>
      <c r="L482" s="10"/>
      <c r="M482" s="118"/>
      <c r="N482" s="119"/>
      <c r="O482" s="119"/>
      <c r="P482" s="119"/>
      <c r="Q482" s="119"/>
      <c r="R482" s="119"/>
      <c r="S482" s="119"/>
      <c r="T482" s="120"/>
      <c r="AT482" s="2" t="s">
        <v>97</v>
      </c>
      <c r="AU482" s="2" t="s">
        <v>1</v>
      </c>
    </row>
    <row r="483" spans="2:65" s="96" customFormat="1" ht="22.8" hidden="1" customHeight="1" x14ac:dyDescent="0.25">
      <c r="B483" s="86"/>
      <c r="C483" s="177"/>
      <c r="D483" s="88" t="s">
        <v>81</v>
      </c>
      <c r="E483" s="100" t="s">
        <v>456</v>
      </c>
      <c r="F483" s="100" t="s">
        <v>457</v>
      </c>
      <c r="G483" s="87"/>
      <c r="H483" s="87"/>
      <c r="I483" s="87"/>
      <c r="J483" s="101">
        <f>BK483</f>
        <v>0</v>
      </c>
      <c r="K483" s="87"/>
      <c r="L483" s="91"/>
      <c r="M483" s="92"/>
      <c r="N483" s="93"/>
      <c r="O483" s="93"/>
      <c r="P483" s="94">
        <f>SUM(P484:P504)</f>
        <v>0</v>
      </c>
      <c r="Q483" s="93"/>
      <c r="R483" s="94">
        <f>SUM(R484:R504)</f>
        <v>0</v>
      </c>
      <c r="S483" s="93"/>
      <c r="T483" s="95">
        <f>SUM(T484:T504)</f>
        <v>0</v>
      </c>
      <c r="AR483" s="97" t="s">
        <v>1</v>
      </c>
      <c r="AT483" s="98" t="s">
        <v>81</v>
      </c>
      <c r="AU483" s="98" t="s">
        <v>88</v>
      </c>
      <c r="AY483" s="97" t="s">
        <v>85</v>
      </c>
      <c r="BK483" s="99">
        <f>SUM(BK484:BK504)</f>
        <v>0</v>
      </c>
    </row>
    <row r="484" spans="2:65" s="9" customFormat="1" ht="24" hidden="1" customHeight="1" x14ac:dyDescent="0.35">
      <c r="B484" s="39"/>
      <c r="C484" s="102" t="s">
        <v>458</v>
      </c>
      <c r="D484" s="103" t="s">
        <v>89</v>
      </c>
      <c r="E484" s="174" t="s">
        <v>459</v>
      </c>
      <c r="F484" s="145" t="s">
        <v>460</v>
      </c>
      <c r="G484" s="146" t="s">
        <v>201</v>
      </c>
      <c r="H484" s="147"/>
      <c r="I484" s="108"/>
      <c r="J484" s="108">
        <f>ROUND(I484*H484,2)</f>
        <v>0</v>
      </c>
      <c r="K484" s="145" t="s">
        <v>93</v>
      </c>
      <c r="L484" s="10"/>
      <c r="M484" s="109" t="s">
        <v>14</v>
      </c>
      <c r="N484" s="110" t="s">
        <v>34</v>
      </c>
      <c r="O484" s="111">
        <v>8.2000000000000003E-2</v>
      </c>
      <c r="P484" s="111">
        <f>O484*H484</f>
        <v>0</v>
      </c>
      <c r="Q484" s="111">
        <v>2.2004850000000001E-4</v>
      </c>
      <c r="R484" s="111">
        <f>Q484*H484</f>
        <v>0</v>
      </c>
      <c r="S484" s="111">
        <v>0</v>
      </c>
      <c r="T484" s="112">
        <f>S484*H484</f>
        <v>0</v>
      </c>
      <c r="AR484" s="113" t="s">
        <v>105</v>
      </c>
      <c r="AT484" s="113" t="s">
        <v>89</v>
      </c>
      <c r="AU484" s="113" t="s">
        <v>1</v>
      </c>
      <c r="AY484" s="2" t="s">
        <v>85</v>
      </c>
      <c r="BE484" s="114">
        <f>IF(N484="základní",J484,0)</f>
        <v>0</v>
      </c>
      <c r="BF484" s="114">
        <f>IF(N484="snížená",J484,0)</f>
        <v>0</v>
      </c>
      <c r="BG484" s="114">
        <f>IF(N484="zákl. přenesená",J484,0)</f>
        <v>0</v>
      </c>
      <c r="BH484" s="114">
        <f>IF(N484="sníž. přenesená",J484,0)</f>
        <v>0</v>
      </c>
      <c r="BI484" s="114">
        <f>IF(N484="nulová",J484,0)</f>
        <v>0</v>
      </c>
      <c r="BJ484" s="2" t="s">
        <v>88</v>
      </c>
      <c r="BK484" s="114">
        <f>ROUND(I484*H484,2)</f>
        <v>0</v>
      </c>
      <c r="BL484" s="2" t="s">
        <v>105</v>
      </c>
      <c r="BM484" s="113" t="s">
        <v>461</v>
      </c>
    </row>
    <row r="485" spans="2:65" s="9" customFormat="1" hidden="1" x14ac:dyDescent="0.35">
      <c r="B485" s="39"/>
      <c r="C485" s="115"/>
      <c r="D485" s="116" t="s">
        <v>96</v>
      </c>
      <c r="E485" s="41"/>
      <c r="F485" s="117" t="s">
        <v>462</v>
      </c>
      <c r="G485" s="41"/>
      <c r="H485" s="41"/>
      <c r="I485" s="41"/>
      <c r="J485" s="41"/>
      <c r="K485" s="41"/>
      <c r="L485" s="10"/>
      <c r="M485" s="118"/>
      <c r="N485" s="119"/>
      <c r="O485" s="119"/>
      <c r="P485" s="119"/>
      <c r="Q485" s="119"/>
      <c r="R485" s="119"/>
      <c r="S485" s="119"/>
      <c r="T485" s="120"/>
      <c r="AT485" s="2" t="s">
        <v>96</v>
      </c>
      <c r="AU485" s="2" t="s">
        <v>1</v>
      </c>
    </row>
    <row r="486" spans="2:65" s="131" customFormat="1" ht="10.199999999999999" hidden="1" x14ac:dyDescent="0.35">
      <c r="B486" s="121"/>
      <c r="C486" s="122"/>
      <c r="D486" s="116" t="s">
        <v>98</v>
      </c>
      <c r="E486" s="123" t="s">
        <v>14</v>
      </c>
      <c r="F486" s="124" t="s">
        <v>125</v>
      </c>
      <c r="G486" s="125"/>
      <c r="H486" s="126"/>
      <c r="I486" s="125"/>
      <c r="J486" s="125"/>
      <c r="K486" s="125"/>
      <c r="L486" s="127"/>
      <c r="M486" s="128"/>
      <c r="N486" s="129"/>
      <c r="O486" s="129"/>
      <c r="P486" s="129"/>
      <c r="Q486" s="129"/>
      <c r="R486" s="129"/>
      <c r="S486" s="129"/>
      <c r="T486" s="130"/>
      <c r="AT486" s="132" t="s">
        <v>98</v>
      </c>
      <c r="AU486" s="132" t="s">
        <v>1</v>
      </c>
      <c r="AV486" s="131" t="s">
        <v>1</v>
      </c>
      <c r="AW486" s="131" t="s">
        <v>100</v>
      </c>
      <c r="AX486" s="131" t="s">
        <v>88</v>
      </c>
      <c r="AY486" s="132" t="s">
        <v>85</v>
      </c>
    </row>
    <row r="487" spans="2:65" s="9" customFormat="1" ht="24" hidden="1" customHeight="1" x14ac:dyDescent="0.35">
      <c r="B487" s="39"/>
      <c r="C487" s="102" t="s">
        <v>463</v>
      </c>
      <c r="D487" s="103" t="s">
        <v>89</v>
      </c>
      <c r="E487" s="174" t="s">
        <v>464</v>
      </c>
      <c r="F487" s="145" t="s">
        <v>465</v>
      </c>
      <c r="G487" s="146" t="s">
        <v>201</v>
      </c>
      <c r="H487" s="147"/>
      <c r="I487" s="108"/>
      <c r="J487" s="108">
        <f>ROUND(I487*H487,2)</f>
        <v>0</v>
      </c>
      <c r="K487" s="145" t="s">
        <v>93</v>
      </c>
      <c r="L487" s="10"/>
      <c r="M487" s="109" t="s">
        <v>14</v>
      </c>
      <c r="N487" s="110" t="s">
        <v>34</v>
      </c>
      <c r="O487" s="111">
        <v>0.26</v>
      </c>
      <c r="P487" s="111">
        <f>O487*H487</f>
        <v>0</v>
      </c>
      <c r="Q487" s="111">
        <v>6.9999999999999999E-4</v>
      </c>
      <c r="R487" s="111">
        <f>Q487*H487</f>
        <v>0</v>
      </c>
      <c r="S487" s="111">
        <v>0</v>
      </c>
      <c r="T487" s="112">
        <f>S487*H487</f>
        <v>0</v>
      </c>
      <c r="AR487" s="113" t="s">
        <v>105</v>
      </c>
      <c r="AT487" s="113" t="s">
        <v>89</v>
      </c>
      <c r="AU487" s="113" t="s">
        <v>1</v>
      </c>
      <c r="AY487" s="2" t="s">
        <v>85</v>
      </c>
      <c r="BE487" s="114">
        <f>IF(N487="základní",J487,0)</f>
        <v>0</v>
      </c>
      <c r="BF487" s="114">
        <f>IF(N487="snížená",J487,0)</f>
        <v>0</v>
      </c>
      <c r="BG487" s="114">
        <f>IF(N487="zákl. přenesená",J487,0)</f>
        <v>0</v>
      </c>
      <c r="BH487" s="114">
        <f>IF(N487="sníž. přenesená",J487,0)</f>
        <v>0</v>
      </c>
      <c r="BI487" s="114">
        <f>IF(N487="nulová",J487,0)</f>
        <v>0</v>
      </c>
      <c r="BJ487" s="2" t="s">
        <v>88</v>
      </c>
      <c r="BK487" s="114">
        <f>ROUND(I487*H487,2)</f>
        <v>0</v>
      </c>
      <c r="BL487" s="2" t="s">
        <v>105</v>
      </c>
      <c r="BM487" s="113" t="s">
        <v>466</v>
      </c>
    </row>
    <row r="488" spans="2:65" s="9" customFormat="1" ht="19.2" hidden="1" x14ac:dyDescent="0.35">
      <c r="B488" s="39"/>
      <c r="C488" s="115"/>
      <c r="D488" s="116" t="s">
        <v>96</v>
      </c>
      <c r="E488" s="41"/>
      <c r="F488" s="117" t="s">
        <v>467</v>
      </c>
      <c r="G488" s="41"/>
      <c r="H488" s="41"/>
      <c r="I488" s="41"/>
      <c r="J488" s="41"/>
      <c r="K488" s="41"/>
      <c r="L488" s="10"/>
      <c r="M488" s="118"/>
      <c r="N488" s="119"/>
      <c r="O488" s="119"/>
      <c r="P488" s="119"/>
      <c r="Q488" s="119"/>
      <c r="R488" s="119"/>
      <c r="S488" s="119"/>
      <c r="T488" s="120"/>
      <c r="AT488" s="2" t="s">
        <v>96</v>
      </c>
      <c r="AU488" s="2" t="s">
        <v>1</v>
      </c>
    </row>
    <row r="489" spans="2:65" s="131" customFormat="1" ht="10.199999999999999" hidden="1" x14ac:dyDescent="0.35">
      <c r="B489" s="121"/>
      <c r="C489" s="122"/>
      <c r="D489" s="116" t="s">
        <v>98</v>
      </c>
      <c r="E489" s="123" t="s">
        <v>14</v>
      </c>
      <c r="F489" s="124" t="s">
        <v>107</v>
      </c>
      <c r="G489" s="125"/>
      <c r="H489" s="126"/>
      <c r="I489" s="125"/>
      <c r="J489" s="125"/>
      <c r="K489" s="125"/>
      <c r="L489" s="127"/>
      <c r="M489" s="128"/>
      <c r="N489" s="129"/>
      <c r="O489" s="129"/>
      <c r="P489" s="129"/>
      <c r="Q489" s="129"/>
      <c r="R489" s="129"/>
      <c r="S489" s="129"/>
      <c r="T489" s="130"/>
      <c r="AT489" s="132" t="s">
        <v>98</v>
      </c>
      <c r="AU489" s="132" t="s">
        <v>1</v>
      </c>
      <c r="AV489" s="131" t="s">
        <v>1</v>
      </c>
      <c r="AW489" s="131" t="s">
        <v>100</v>
      </c>
      <c r="AX489" s="131" t="s">
        <v>88</v>
      </c>
      <c r="AY489" s="132" t="s">
        <v>85</v>
      </c>
    </row>
    <row r="490" spans="2:65" s="9" customFormat="1" ht="24" hidden="1" customHeight="1" x14ac:dyDescent="0.35">
      <c r="B490" s="39"/>
      <c r="C490" s="102" t="s">
        <v>468</v>
      </c>
      <c r="D490" s="103" t="s">
        <v>89</v>
      </c>
      <c r="E490" s="174" t="s">
        <v>469</v>
      </c>
      <c r="F490" s="145" t="s">
        <v>470</v>
      </c>
      <c r="G490" s="146" t="s">
        <v>201</v>
      </c>
      <c r="H490" s="147"/>
      <c r="I490" s="108"/>
      <c r="J490" s="108">
        <f>ROUND(I490*H490,2)</f>
        <v>0</v>
      </c>
      <c r="K490" s="145" t="s">
        <v>93</v>
      </c>
      <c r="L490" s="10"/>
      <c r="M490" s="109" t="s">
        <v>14</v>
      </c>
      <c r="N490" s="110" t="s">
        <v>34</v>
      </c>
      <c r="O490" s="111">
        <v>0.34</v>
      </c>
      <c r="P490" s="111">
        <f>O490*H490</f>
        <v>0</v>
      </c>
      <c r="Q490" s="111">
        <v>1.0700485E-3</v>
      </c>
      <c r="R490" s="111">
        <f>Q490*H490</f>
        <v>0</v>
      </c>
      <c r="S490" s="111">
        <v>0</v>
      </c>
      <c r="T490" s="112">
        <f>S490*H490</f>
        <v>0</v>
      </c>
      <c r="AR490" s="113" t="s">
        <v>105</v>
      </c>
      <c r="AT490" s="113" t="s">
        <v>89</v>
      </c>
      <c r="AU490" s="113" t="s">
        <v>1</v>
      </c>
      <c r="AY490" s="2" t="s">
        <v>85</v>
      </c>
      <c r="BE490" s="114">
        <f>IF(N490="základní",J490,0)</f>
        <v>0</v>
      </c>
      <c r="BF490" s="114">
        <f>IF(N490="snížená",J490,0)</f>
        <v>0</v>
      </c>
      <c r="BG490" s="114">
        <f>IF(N490="zákl. přenesená",J490,0)</f>
        <v>0</v>
      </c>
      <c r="BH490" s="114">
        <f>IF(N490="sníž. přenesená",J490,0)</f>
        <v>0</v>
      </c>
      <c r="BI490" s="114">
        <f>IF(N490="nulová",J490,0)</f>
        <v>0</v>
      </c>
      <c r="BJ490" s="2" t="s">
        <v>88</v>
      </c>
      <c r="BK490" s="114">
        <f>ROUND(I490*H490,2)</f>
        <v>0</v>
      </c>
      <c r="BL490" s="2" t="s">
        <v>105</v>
      </c>
      <c r="BM490" s="113" t="s">
        <v>471</v>
      </c>
    </row>
    <row r="491" spans="2:65" s="9" customFormat="1" ht="19.2" hidden="1" x14ac:dyDescent="0.35">
      <c r="B491" s="39"/>
      <c r="C491" s="115"/>
      <c r="D491" s="116" t="s">
        <v>96</v>
      </c>
      <c r="E491" s="41"/>
      <c r="F491" s="117" t="s">
        <v>472</v>
      </c>
      <c r="G491" s="41"/>
      <c r="H491" s="41"/>
      <c r="I491" s="41"/>
      <c r="J491" s="41"/>
      <c r="K491" s="41"/>
      <c r="L491" s="10"/>
      <c r="M491" s="118"/>
      <c r="N491" s="119"/>
      <c r="O491" s="119"/>
      <c r="P491" s="119"/>
      <c r="Q491" s="119"/>
      <c r="R491" s="119"/>
      <c r="S491" s="119"/>
      <c r="T491" s="120"/>
      <c r="AT491" s="2" t="s">
        <v>96</v>
      </c>
      <c r="AU491" s="2" t="s">
        <v>1</v>
      </c>
    </row>
    <row r="492" spans="2:65" s="131" customFormat="1" ht="10.199999999999999" hidden="1" x14ac:dyDescent="0.35">
      <c r="B492" s="121"/>
      <c r="C492" s="122"/>
      <c r="D492" s="116" t="s">
        <v>98</v>
      </c>
      <c r="E492" s="123" t="s">
        <v>14</v>
      </c>
      <c r="F492" s="124" t="s">
        <v>126</v>
      </c>
      <c r="G492" s="125"/>
      <c r="H492" s="126"/>
      <c r="I492" s="125"/>
      <c r="J492" s="125"/>
      <c r="K492" s="125"/>
      <c r="L492" s="127"/>
      <c r="M492" s="128"/>
      <c r="N492" s="129"/>
      <c r="O492" s="129"/>
      <c r="P492" s="129"/>
      <c r="Q492" s="129"/>
      <c r="R492" s="129"/>
      <c r="S492" s="129"/>
      <c r="T492" s="130"/>
      <c r="AT492" s="132" t="s">
        <v>98</v>
      </c>
      <c r="AU492" s="132" t="s">
        <v>1</v>
      </c>
      <c r="AV492" s="131" t="s">
        <v>1</v>
      </c>
      <c r="AW492" s="131" t="s">
        <v>100</v>
      </c>
      <c r="AX492" s="131" t="s">
        <v>88</v>
      </c>
      <c r="AY492" s="132" t="s">
        <v>85</v>
      </c>
    </row>
    <row r="493" spans="2:65" s="9" customFormat="1" ht="16.5" hidden="1" customHeight="1" x14ac:dyDescent="0.35">
      <c r="B493" s="39"/>
      <c r="C493" s="102" t="s">
        <v>473</v>
      </c>
      <c r="D493" s="103" t="s">
        <v>89</v>
      </c>
      <c r="E493" s="174" t="s">
        <v>474</v>
      </c>
      <c r="F493" s="145" t="s">
        <v>475</v>
      </c>
      <c r="G493" s="146" t="s">
        <v>201</v>
      </c>
      <c r="H493" s="147"/>
      <c r="I493" s="108"/>
      <c r="J493" s="108">
        <f>ROUND(I493*H493,2)</f>
        <v>0</v>
      </c>
      <c r="K493" s="145" t="s">
        <v>14</v>
      </c>
      <c r="L493" s="10"/>
      <c r="M493" s="109" t="s">
        <v>14</v>
      </c>
      <c r="N493" s="110" t="s">
        <v>34</v>
      </c>
      <c r="O493" s="111">
        <v>0</v>
      </c>
      <c r="P493" s="111">
        <f>O493*H493</f>
        <v>0</v>
      </c>
      <c r="Q493" s="111">
        <v>0</v>
      </c>
      <c r="R493" s="111">
        <f>Q493*H493</f>
        <v>0</v>
      </c>
      <c r="S493" s="111">
        <v>0</v>
      </c>
      <c r="T493" s="112">
        <f>S493*H493</f>
        <v>0</v>
      </c>
      <c r="AR493" s="113" t="s">
        <v>105</v>
      </c>
      <c r="AT493" s="113" t="s">
        <v>89</v>
      </c>
      <c r="AU493" s="113" t="s">
        <v>1</v>
      </c>
      <c r="AY493" s="2" t="s">
        <v>85</v>
      </c>
      <c r="BE493" s="114">
        <f>IF(N493="základní",J493,0)</f>
        <v>0</v>
      </c>
      <c r="BF493" s="114">
        <f>IF(N493="snížená",J493,0)</f>
        <v>0</v>
      </c>
      <c r="BG493" s="114">
        <f>IF(N493="zákl. přenesená",J493,0)</f>
        <v>0</v>
      </c>
      <c r="BH493" s="114">
        <f>IF(N493="sníž. přenesená",J493,0)</f>
        <v>0</v>
      </c>
      <c r="BI493" s="114">
        <f>IF(N493="nulová",J493,0)</f>
        <v>0</v>
      </c>
      <c r="BJ493" s="2" t="s">
        <v>88</v>
      </c>
      <c r="BK493" s="114">
        <f>ROUND(I493*H493,2)</f>
        <v>0</v>
      </c>
      <c r="BL493" s="2" t="s">
        <v>105</v>
      </c>
      <c r="BM493" s="113" t="s">
        <v>476</v>
      </c>
    </row>
    <row r="494" spans="2:65" s="9" customFormat="1" hidden="1" x14ac:dyDescent="0.35">
      <c r="B494" s="39"/>
      <c r="C494" s="115"/>
      <c r="D494" s="116" t="s">
        <v>96</v>
      </c>
      <c r="E494" s="41"/>
      <c r="F494" s="117" t="s">
        <v>475</v>
      </c>
      <c r="G494" s="41"/>
      <c r="H494" s="41"/>
      <c r="I494" s="41"/>
      <c r="J494" s="41"/>
      <c r="K494" s="41"/>
      <c r="L494" s="10"/>
      <c r="M494" s="118"/>
      <c r="N494" s="119"/>
      <c r="O494" s="119"/>
      <c r="P494" s="119"/>
      <c r="Q494" s="119"/>
      <c r="R494" s="119"/>
      <c r="S494" s="119"/>
      <c r="T494" s="120"/>
      <c r="AT494" s="2" t="s">
        <v>96</v>
      </c>
      <c r="AU494" s="2" t="s">
        <v>1</v>
      </c>
    </row>
    <row r="495" spans="2:65" s="131" customFormat="1" ht="10.199999999999999" hidden="1" x14ac:dyDescent="0.35">
      <c r="B495" s="121"/>
      <c r="C495" s="122"/>
      <c r="D495" s="116" t="s">
        <v>98</v>
      </c>
      <c r="E495" s="123" t="s">
        <v>14</v>
      </c>
      <c r="F495" s="124" t="s">
        <v>116</v>
      </c>
      <c r="G495" s="125"/>
      <c r="H495" s="126"/>
      <c r="I495" s="125"/>
      <c r="J495" s="125"/>
      <c r="K495" s="125"/>
      <c r="L495" s="127"/>
      <c r="M495" s="128"/>
      <c r="N495" s="129"/>
      <c r="O495" s="129"/>
      <c r="P495" s="129"/>
      <c r="Q495" s="129"/>
      <c r="R495" s="129"/>
      <c r="S495" s="129"/>
      <c r="T495" s="130"/>
      <c r="AT495" s="132" t="s">
        <v>98</v>
      </c>
      <c r="AU495" s="132" t="s">
        <v>1</v>
      </c>
      <c r="AV495" s="131" t="s">
        <v>1</v>
      </c>
      <c r="AW495" s="131" t="s">
        <v>100</v>
      </c>
      <c r="AX495" s="131" t="s">
        <v>88</v>
      </c>
      <c r="AY495" s="132" t="s">
        <v>85</v>
      </c>
    </row>
    <row r="496" spans="2:65" s="9" customFormat="1" ht="24" hidden="1" customHeight="1" x14ac:dyDescent="0.35">
      <c r="B496" s="39"/>
      <c r="C496" s="102" t="s">
        <v>477</v>
      </c>
      <c r="D496" s="103" t="s">
        <v>89</v>
      </c>
      <c r="E496" s="174" t="s">
        <v>478</v>
      </c>
      <c r="F496" s="145" t="s">
        <v>479</v>
      </c>
      <c r="G496" s="146" t="s">
        <v>201</v>
      </c>
      <c r="H496" s="147"/>
      <c r="I496" s="108"/>
      <c r="J496" s="108">
        <f>ROUND(I496*H496,2)</f>
        <v>0</v>
      </c>
      <c r="K496" s="145" t="s">
        <v>14</v>
      </c>
      <c r="L496" s="10"/>
      <c r="M496" s="109" t="s">
        <v>14</v>
      </c>
      <c r="N496" s="110" t="s">
        <v>34</v>
      </c>
      <c r="O496" s="111">
        <v>0</v>
      </c>
      <c r="P496" s="111">
        <f>O496*H496</f>
        <v>0</v>
      </c>
      <c r="Q496" s="111">
        <v>0</v>
      </c>
      <c r="R496" s="111">
        <f>Q496*H496</f>
        <v>0</v>
      </c>
      <c r="S496" s="111">
        <v>0</v>
      </c>
      <c r="T496" s="112">
        <f>S496*H496</f>
        <v>0</v>
      </c>
      <c r="AR496" s="113" t="s">
        <v>105</v>
      </c>
      <c r="AT496" s="113" t="s">
        <v>89</v>
      </c>
      <c r="AU496" s="113" t="s">
        <v>1</v>
      </c>
      <c r="AY496" s="2" t="s">
        <v>85</v>
      </c>
      <c r="BE496" s="114">
        <f>IF(N496="základní",J496,0)</f>
        <v>0</v>
      </c>
      <c r="BF496" s="114">
        <f>IF(N496="snížená",J496,0)</f>
        <v>0</v>
      </c>
      <c r="BG496" s="114">
        <f>IF(N496="zákl. přenesená",J496,0)</f>
        <v>0</v>
      </c>
      <c r="BH496" s="114">
        <f>IF(N496="sníž. přenesená",J496,0)</f>
        <v>0</v>
      </c>
      <c r="BI496" s="114">
        <f>IF(N496="nulová",J496,0)</f>
        <v>0</v>
      </c>
      <c r="BJ496" s="2" t="s">
        <v>88</v>
      </c>
      <c r="BK496" s="114">
        <f>ROUND(I496*H496,2)</f>
        <v>0</v>
      </c>
      <c r="BL496" s="2" t="s">
        <v>105</v>
      </c>
      <c r="BM496" s="113" t="s">
        <v>480</v>
      </c>
    </row>
    <row r="497" spans="2:65" s="9" customFormat="1" ht="19.2" hidden="1" x14ac:dyDescent="0.35">
      <c r="B497" s="39"/>
      <c r="C497" s="115"/>
      <c r="D497" s="116" t="s">
        <v>96</v>
      </c>
      <c r="E497" s="41"/>
      <c r="F497" s="117" t="s">
        <v>479</v>
      </c>
      <c r="G497" s="41"/>
      <c r="H497" s="41"/>
      <c r="I497" s="41"/>
      <c r="J497" s="41"/>
      <c r="K497" s="41"/>
      <c r="L497" s="10"/>
      <c r="M497" s="118"/>
      <c r="N497" s="119"/>
      <c r="O497" s="119"/>
      <c r="P497" s="119"/>
      <c r="Q497" s="119"/>
      <c r="R497" s="119"/>
      <c r="S497" s="119"/>
      <c r="T497" s="120"/>
      <c r="AT497" s="2" t="s">
        <v>96</v>
      </c>
      <c r="AU497" s="2" t="s">
        <v>1</v>
      </c>
    </row>
    <row r="498" spans="2:65" s="131" customFormat="1" ht="10.199999999999999" hidden="1" x14ac:dyDescent="0.35">
      <c r="B498" s="121"/>
      <c r="C498" s="122"/>
      <c r="D498" s="116" t="s">
        <v>98</v>
      </c>
      <c r="E498" s="123" t="s">
        <v>14</v>
      </c>
      <c r="F498" s="124" t="s">
        <v>116</v>
      </c>
      <c r="G498" s="125"/>
      <c r="H498" s="126"/>
      <c r="I498" s="125"/>
      <c r="J498" s="125"/>
      <c r="K498" s="125"/>
      <c r="L498" s="127"/>
      <c r="M498" s="128"/>
      <c r="N498" s="129"/>
      <c r="O498" s="129"/>
      <c r="P498" s="129"/>
      <c r="Q498" s="129"/>
      <c r="R498" s="129"/>
      <c r="S498" s="129"/>
      <c r="T498" s="130"/>
      <c r="AT498" s="132" t="s">
        <v>98</v>
      </c>
      <c r="AU498" s="132" t="s">
        <v>1</v>
      </c>
      <c r="AV498" s="131" t="s">
        <v>1</v>
      </c>
      <c r="AW498" s="131" t="s">
        <v>100</v>
      </c>
      <c r="AX498" s="131" t="s">
        <v>88</v>
      </c>
      <c r="AY498" s="132" t="s">
        <v>85</v>
      </c>
    </row>
    <row r="499" spans="2:65" s="9" customFormat="1" ht="24" hidden="1" customHeight="1" x14ac:dyDescent="0.35">
      <c r="B499" s="39"/>
      <c r="C499" s="102" t="s">
        <v>481</v>
      </c>
      <c r="D499" s="103" t="s">
        <v>89</v>
      </c>
      <c r="E499" s="174" t="s">
        <v>482</v>
      </c>
      <c r="F499" s="145" t="s">
        <v>483</v>
      </c>
      <c r="G499" s="146" t="s">
        <v>129</v>
      </c>
      <c r="H499" s="147"/>
      <c r="I499" s="108"/>
      <c r="J499" s="108">
        <f>ROUND(I499*H499,2)</f>
        <v>0</v>
      </c>
      <c r="K499" s="145" t="s">
        <v>93</v>
      </c>
      <c r="L499" s="10"/>
      <c r="M499" s="109" t="s">
        <v>14</v>
      </c>
      <c r="N499" s="110" t="s">
        <v>34</v>
      </c>
      <c r="O499" s="111">
        <v>0</v>
      </c>
      <c r="P499" s="111">
        <f>O499*H499</f>
        <v>0</v>
      </c>
      <c r="Q499" s="111">
        <v>0</v>
      </c>
      <c r="R499" s="111">
        <f>Q499*H499</f>
        <v>0</v>
      </c>
      <c r="S499" s="111">
        <v>0</v>
      </c>
      <c r="T499" s="112">
        <f>S499*H499</f>
        <v>0</v>
      </c>
      <c r="AR499" s="113" t="s">
        <v>105</v>
      </c>
      <c r="AT499" s="113" t="s">
        <v>89</v>
      </c>
      <c r="AU499" s="113" t="s">
        <v>1</v>
      </c>
      <c r="AY499" s="2" t="s">
        <v>85</v>
      </c>
      <c r="BE499" s="114">
        <f>IF(N499="základní",J499,0)</f>
        <v>0</v>
      </c>
      <c r="BF499" s="114">
        <f>IF(N499="snížená",J499,0)</f>
        <v>0</v>
      </c>
      <c r="BG499" s="114">
        <f>IF(N499="zákl. přenesená",J499,0)</f>
        <v>0</v>
      </c>
      <c r="BH499" s="114">
        <f>IF(N499="sníž. přenesená",J499,0)</f>
        <v>0</v>
      </c>
      <c r="BI499" s="114">
        <f>IF(N499="nulová",J499,0)</f>
        <v>0</v>
      </c>
      <c r="BJ499" s="2" t="s">
        <v>88</v>
      </c>
      <c r="BK499" s="114">
        <f>ROUND(I499*H499,2)</f>
        <v>0</v>
      </c>
      <c r="BL499" s="2" t="s">
        <v>105</v>
      </c>
      <c r="BM499" s="113" t="s">
        <v>484</v>
      </c>
    </row>
    <row r="500" spans="2:65" s="9" customFormat="1" ht="19.2" hidden="1" x14ac:dyDescent="0.35">
      <c r="B500" s="39"/>
      <c r="C500" s="115"/>
      <c r="D500" s="116" t="s">
        <v>96</v>
      </c>
      <c r="E500" s="41"/>
      <c r="F500" s="117" t="s">
        <v>485</v>
      </c>
      <c r="G500" s="41"/>
      <c r="H500" s="41"/>
      <c r="I500" s="41"/>
      <c r="J500" s="41"/>
      <c r="K500" s="41"/>
      <c r="L500" s="10"/>
      <c r="M500" s="118"/>
      <c r="N500" s="119"/>
      <c r="O500" s="119"/>
      <c r="P500" s="119"/>
      <c r="Q500" s="119"/>
      <c r="R500" s="119"/>
      <c r="S500" s="119"/>
      <c r="T500" s="120"/>
      <c r="AT500" s="2" t="s">
        <v>96</v>
      </c>
      <c r="AU500" s="2" t="s">
        <v>1</v>
      </c>
    </row>
    <row r="501" spans="2:65" s="9" customFormat="1" ht="115.2" hidden="1" x14ac:dyDescent="0.35">
      <c r="B501" s="39"/>
      <c r="C501" s="115"/>
      <c r="D501" s="116" t="s">
        <v>97</v>
      </c>
      <c r="E501" s="41"/>
      <c r="F501" s="176" t="s">
        <v>486</v>
      </c>
      <c r="G501" s="41"/>
      <c r="H501" s="41"/>
      <c r="I501" s="41"/>
      <c r="J501" s="41"/>
      <c r="K501" s="41"/>
      <c r="L501" s="10"/>
      <c r="M501" s="118"/>
      <c r="N501" s="119"/>
      <c r="O501" s="119"/>
      <c r="P501" s="119"/>
      <c r="Q501" s="119"/>
      <c r="R501" s="119"/>
      <c r="S501" s="119"/>
      <c r="T501" s="120"/>
      <c r="AT501" s="2" t="s">
        <v>97</v>
      </c>
      <c r="AU501" s="2" t="s">
        <v>1</v>
      </c>
    </row>
    <row r="502" spans="2:65" s="9" customFormat="1" ht="24" hidden="1" customHeight="1" x14ac:dyDescent="0.35">
      <c r="B502" s="39"/>
      <c r="C502" s="102" t="s">
        <v>436</v>
      </c>
      <c r="D502" s="103" t="s">
        <v>89</v>
      </c>
      <c r="E502" s="174" t="s">
        <v>487</v>
      </c>
      <c r="F502" s="145" t="s">
        <v>488</v>
      </c>
      <c r="G502" s="146" t="s">
        <v>129</v>
      </c>
      <c r="H502" s="147"/>
      <c r="I502" s="108"/>
      <c r="J502" s="108">
        <f>ROUND(I502*H502,2)</f>
        <v>0</v>
      </c>
      <c r="K502" s="145" t="s">
        <v>93</v>
      </c>
      <c r="L502" s="10"/>
      <c r="M502" s="109" t="s">
        <v>14</v>
      </c>
      <c r="N502" s="110" t="s">
        <v>34</v>
      </c>
      <c r="O502" s="111">
        <v>0</v>
      </c>
      <c r="P502" s="111">
        <f>O502*H502</f>
        <v>0</v>
      </c>
      <c r="Q502" s="111">
        <v>0</v>
      </c>
      <c r="R502" s="111">
        <f>Q502*H502</f>
        <v>0</v>
      </c>
      <c r="S502" s="111">
        <v>0</v>
      </c>
      <c r="T502" s="112">
        <f>S502*H502</f>
        <v>0</v>
      </c>
      <c r="AR502" s="113" t="s">
        <v>105</v>
      </c>
      <c r="AT502" s="113" t="s">
        <v>89</v>
      </c>
      <c r="AU502" s="113" t="s">
        <v>1</v>
      </c>
      <c r="AY502" s="2" t="s">
        <v>85</v>
      </c>
      <c r="BE502" s="114">
        <f>IF(N502="základní",J502,0)</f>
        <v>0</v>
      </c>
      <c r="BF502" s="114">
        <f>IF(N502="snížená",J502,0)</f>
        <v>0</v>
      </c>
      <c r="BG502" s="114">
        <f>IF(N502="zákl. přenesená",J502,0)</f>
        <v>0</v>
      </c>
      <c r="BH502" s="114">
        <f>IF(N502="sníž. přenesená",J502,0)</f>
        <v>0</v>
      </c>
      <c r="BI502" s="114">
        <f>IF(N502="nulová",J502,0)</f>
        <v>0</v>
      </c>
      <c r="BJ502" s="2" t="s">
        <v>88</v>
      </c>
      <c r="BK502" s="114">
        <f>ROUND(I502*H502,2)</f>
        <v>0</v>
      </c>
      <c r="BL502" s="2" t="s">
        <v>105</v>
      </c>
      <c r="BM502" s="113" t="s">
        <v>489</v>
      </c>
    </row>
    <row r="503" spans="2:65" s="9" customFormat="1" ht="28.8" hidden="1" x14ac:dyDescent="0.35">
      <c r="B503" s="39"/>
      <c r="C503" s="115"/>
      <c r="D503" s="116" t="s">
        <v>96</v>
      </c>
      <c r="E503" s="41"/>
      <c r="F503" s="117" t="s">
        <v>490</v>
      </c>
      <c r="G503" s="41"/>
      <c r="H503" s="41"/>
      <c r="I503" s="41"/>
      <c r="J503" s="41"/>
      <c r="K503" s="41"/>
      <c r="L503" s="10"/>
      <c r="M503" s="118"/>
      <c r="N503" s="119"/>
      <c r="O503" s="119"/>
      <c r="P503" s="119"/>
      <c r="Q503" s="119"/>
      <c r="R503" s="119"/>
      <c r="S503" s="119"/>
      <c r="T503" s="120"/>
      <c r="AT503" s="2" t="s">
        <v>96</v>
      </c>
      <c r="AU503" s="2" t="s">
        <v>1</v>
      </c>
    </row>
    <row r="504" spans="2:65" s="9" customFormat="1" ht="115.2" hidden="1" x14ac:dyDescent="0.35">
      <c r="B504" s="39"/>
      <c r="C504" s="115"/>
      <c r="D504" s="116" t="s">
        <v>97</v>
      </c>
      <c r="E504" s="41"/>
      <c r="F504" s="176" t="s">
        <v>486</v>
      </c>
      <c r="G504" s="41"/>
      <c r="H504" s="41"/>
      <c r="I504" s="41"/>
      <c r="J504" s="41"/>
      <c r="K504" s="41"/>
      <c r="L504" s="10"/>
      <c r="M504" s="118"/>
      <c r="N504" s="119"/>
      <c r="O504" s="119"/>
      <c r="P504" s="119"/>
      <c r="Q504" s="119"/>
      <c r="R504" s="119"/>
      <c r="S504" s="119"/>
      <c r="T504" s="120"/>
      <c r="AT504" s="2" t="s">
        <v>97</v>
      </c>
      <c r="AU504" s="2" t="s">
        <v>1</v>
      </c>
    </row>
    <row r="505" spans="2:65" s="96" customFormat="1" ht="22.8" customHeight="1" x14ac:dyDescent="0.25">
      <c r="B505" s="86"/>
      <c r="C505" s="177"/>
      <c r="D505" s="88" t="s">
        <v>81</v>
      </c>
      <c r="E505" s="100" t="s">
        <v>491</v>
      </c>
      <c r="F505" s="100" t="s">
        <v>492</v>
      </c>
      <c r="G505" s="87"/>
      <c r="H505" s="87"/>
      <c r="I505" s="87"/>
      <c r="J505" s="101">
        <f>+J506+J509</f>
        <v>0</v>
      </c>
      <c r="K505" s="87"/>
      <c r="L505" s="91"/>
      <c r="M505" s="92"/>
      <c r="N505" s="93"/>
      <c r="O505" s="93"/>
      <c r="P505" s="94">
        <f>SUM(P506:P514)</f>
        <v>2.6040000000000001</v>
      </c>
      <c r="Q505" s="93"/>
      <c r="R505" s="94">
        <f>SUM(R506:R514)</f>
        <v>2.2675260000000002E-3</v>
      </c>
      <c r="S505" s="93"/>
      <c r="T505" s="95">
        <f>SUM(T506:T514)</f>
        <v>0</v>
      </c>
      <c r="AR505" s="97" t="s">
        <v>1</v>
      </c>
      <c r="AT505" s="98" t="s">
        <v>81</v>
      </c>
      <c r="AU505" s="98" t="s">
        <v>88</v>
      </c>
      <c r="AY505" s="97" t="s">
        <v>85</v>
      </c>
      <c r="BK505" s="99">
        <f>SUM(BK506:BK514)</f>
        <v>0</v>
      </c>
    </row>
    <row r="506" spans="2:65" s="9" customFormat="1" ht="24" customHeight="1" x14ac:dyDescent="0.35">
      <c r="B506" s="39"/>
      <c r="C506" s="102">
        <v>67</v>
      </c>
      <c r="D506" s="103" t="s">
        <v>89</v>
      </c>
      <c r="E506" s="174" t="s">
        <v>493</v>
      </c>
      <c r="F506" s="145" t="s">
        <v>494</v>
      </c>
      <c r="G506" s="146" t="s">
        <v>495</v>
      </c>
      <c r="H506" s="147">
        <v>5</v>
      </c>
      <c r="I506" s="108"/>
      <c r="J506" s="108">
        <f>ROUND(I506*H506,2)</f>
        <v>0</v>
      </c>
      <c r="K506" s="145" t="s">
        <v>14</v>
      </c>
      <c r="L506" s="10"/>
      <c r="M506" s="109" t="s">
        <v>14</v>
      </c>
      <c r="N506" s="110" t="s">
        <v>34</v>
      </c>
      <c r="O506" s="111">
        <v>0</v>
      </c>
      <c r="P506" s="111">
        <f>O506*H506</f>
        <v>0</v>
      </c>
      <c r="Q506" s="111">
        <v>0</v>
      </c>
      <c r="R506" s="111">
        <f>Q506*H506</f>
        <v>0</v>
      </c>
      <c r="S506" s="111">
        <v>0</v>
      </c>
      <c r="T506" s="112">
        <f>S506*H506</f>
        <v>0</v>
      </c>
      <c r="AR506" s="113" t="s">
        <v>105</v>
      </c>
      <c r="AT506" s="113" t="s">
        <v>89</v>
      </c>
      <c r="AU506" s="113" t="s">
        <v>1</v>
      </c>
      <c r="AY506" s="2" t="s">
        <v>85</v>
      </c>
      <c r="BE506" s="114">
        <f>IF(N506="základní",J506,0)</f>
        <v>0</v>
      </c>
      <c r="BF506" s="114">
        <f>IF(N506="snížená",J506,0)</f>
        <v>0</v>
      </c>
      <c r="BG506" s="114">
        <f>IF(N506="zákl. přenesená",J506,0)</f>
        <v>0</v>
      </c>
      <c r="BH506" s="114">
        <f>IF(N506="sníž. přenesená",J506,0)</f>
        <v>0</v>
      </c>
      <c r="BI506" s="114">
        <f>IF(N506="nulová",J506,0)</f>
        <v>0</v>
      </c>
      <c r="BJ506" s="2" t="s">
        <v>88</v>
      </c>
      <c r="BK506" s="114">
        <f>ROUND(I506*H506,2)</f>
        <v>0</v>
      </c>
      <c r="BL506" s="2" t="s">
        <v>105</v>
      </c>
      <c r="BM506" s="113" t="s">
        <v>496</v>
      </c>
    </row>
    <row r="507" spans="2:65" s="9" customFormat="1" ht="19.2" x14ac:dyDescent="0.35">
      <c r="B507" s="39"/>
      <c r="C507" s="115"/>
      <c r="D507" s="116" t="s">
        <v>96</v>
      </c>
      <c r="E507" s="41"/>
      <c r="F507" s="117" t="s">
        <v>494</v>
      </c>
      <c r="G507" s="41"/>
      <c r="H507" s="41"/>
      <c r="I507" s="41"/>
      <c r="J507" s="41"/>
      <c r="K507" s="41"/>
      <c r="L507" s="10"/>
      <c r="M507" s="118"/>
      <c r="N507" s="119"/>
      <c r="O507" s="119"/>
      <c r="P507" s="119"/>
      <c r="Q507" s="119"/>
      <c r="R507" s="119"/>
      <c r="S507" s="119"/>
      <c r="T507" s="120"/>
      <c r="AT507" s="2" t="s">
        <v>96</v>
      </c>
      <c r="AU507" s="2" t="s">
        <v>1</v>
      </c>
    </row>
    <row r="508" spans="2:65" s="131" customFormat="1" ht="10.199999999999999" x14ac:dyDescent="0.35">
      <c r="B508" s="121"/>
      <c r="C508" s="122"/>
      <c r="D508" s="116" t="s">
        <v>98</v>
      </c>
      <c r="E508" s="123" t="s">
        <v>14</v>
      </c>
      <c r="F508" s="124" t="s">
        <v>116</v>
      </c>
      <c r="G508" s="125"/>
      <c r="H508" s="126">
        <v>5</v>
      </c>
      <c r="I508" s="125"/>
      <c r="J508" s="125"/>
      <c r="K508" s="125"/>
      <c r="L508" s="127"/>
      <c r="M508" s="128"/>
      <c r="N508" s="129"/>
      <c r="O508" s="129"/>
      <c r="P508" s="129"/>
      <c r="Q508" s="129"/>
      <c r="R508" s="129"/>
      <c r="S508" s="129"/>
      <c r="T508" s="130"/>
      <c r="AT508" s="132" t="s">
        <v>98</v>
      </c>
      <c r="AU508" s="132" t="s">
        <v>1</v>
      </c>
      <c r="AV508" s="131" t="s">
        <v>1</v>
      </c>
      <c r="AW508" s="131" t="s">
        <v>100</v>
      </c>
      <c r="AX508" s="131" t="s">
        <v>88</v>
      </c>
      <c r="AY508" s="132" t="s">
        <v>85</v>
      </c>
    </row>
    <row r="509" spans="2:65" s="9" customFormat="1" ht="24" customHeight="1" x14ac:dyDescent="0.35">
      <c r="B509" s="39"/>
      <c r="C509" s="102">
        <v>68</v>
      </c>
      <c r="D509" s="103" t="s">
        <v>89</v>
      </c>
      <c r="E509" s="174" t="s">
        <v>497</v>
      </c>
      <c r="F509" s="145" t="s">
        <v>498</v>
      </c>
      <c r="G509" s="146" t="s">
        <v>110</v>
      </c>
      <c r="H509" s="147">
        <v>93</v>
      </c>
      <c r="I509" s="108"/>
      <c r="J509" s="108">
        <f>ROUND(I509*H509,2)</f>
        <v>0</v>
      </c>
      <c r="K509" s="145" t="s">
        <v>93</v>
      </c>
      <c r="L509" s="10"/>
      <c r="M509" s="109" t="s">
        <v>14</v>
      </c>
      <c r="N509" s="110" t="s">
        <v>34</v>
      </c>
      <c r="O509" s="111">
        <v>2.8000000000000001E-2</v>
      </c>
      <c r="P509" s="111">
        <f>O509*H509</f>
        <v>2.6040000000000001</v>
      </c>
      <c r="Q509" s="111">
        <v>2.4382000000000001E-5</v>
      </c>
      <c r="R509" s="111">
        <f>Q509*H509</f>
        <v>2.2675260000000002E-3</v>
      </c>
      <c r="S509" s="111">
        <v>0</v>
      </c>
      <c r="T509" s="112">
        <f>S509*H509</f>
        <v>0</v>
      </c>
      <c r="AR509" s="113" t="s">
        <v>105</v>
      </c>
      <c r="AT509" s="113" t="s">
        <v>89</v>
      </c>
      <c r="AU509" s="113" t="s">
        <v>1</v>
      </c>
      <c r="AY509" s="2" t="s">
        <v>85</v>
      </c>
      <c r="BE509" s="114">
        <f>IF(N509="základní",J509,0)</f>
        <v>0</v>
      </c>
      <c r="BF509" s="114">
        <f>IF(N509="snížená",J509,0)</f>
        <v>0</v>
      </c>
      <c r="BG509" s="114">
        <f>IF(N509="zákl. přenesená",J509,0)</f>
        <v>0</v>
      </c>
      <c r="BH509" s="114">
        <f>IF(N509="sníž. přenesená",J509,0)</f>
        <v>0</v>
      </c>
      <c r="BI509" s="114">
        <f>IF(N509="nulová",J509,0)</f>
        <v>0</v>
      </c>
      <c r="BJ509" s="2" t="s">
        <v>88</v>
      </c>
      <c r="BK509" s="114">
        <f>ROUND(I509*H509,2)</f>
        <v>0</v>
      </c>
      <c r="BL509" s="2" t="s">
        <v>105</v>
      </c>
      <c r="BM509" s="113" t="s">
        <v>499</v>
      </c>
    </row>
    <row r="510" spans="2:65" s="9" customFormat="1" ht="19.2" x14ac:dyDescent="0.35">
      <c r="B510" s="39"/>
      <c r="C510" s="115"/>
      <c r="D510" s="116" t="s">
        <v>96</v>
      </c>
      <c r="E510" s="41"/>
      <c r="F510" s="117" t="s">
        <v>500</v>
      </c>
      <c r="G510" s="41"/>
      <c r="H510" s="41"/>
      <c r="I510" s="41"/>
      <c r="J510" s="41"/>
      <c r="K510" s="41"/>
      <c r="L510" s="10"/>
      <c r="M510" s="118"/>
      <c r="N510" s="119"/>
      <c r="O510" s="119"/>
      <c r="P510" s="119"/>
      <c r="Q510" s="119"/>
      <c r="R510" s="119"/>
      <c r="S510" s="119"/>
      <c r="T510" s="120"/>
      <c r="AT510" s="2" t="s">
        <v>96</v>
      </c>
      <c r="AU510" s="2" t="s">
        <v>1</v>
      </c>
    </row>
    <row r="511" spans="2:65" s="131" customFormat="1" ht="10.199999999999999" hidden="1" x14ac:dyDescent="0.35">
      <c r="B511" s="121"/>
      <c r="C511" s="122"/>
      <c r="D511" s="116" t="s">
        <v>98</v>
      </c>
      <c r="E511" s="123" t="s">
        <v>14</v>
      </c>
      <c r="F511" s="124" t="s">
        <v>443</v>
      </c>
      <c r="G511" s="125"/>
      <c r="H511" s="126">
        <v>18</v>
      </c>
      <c r="I511" s="125"/>
      <c r="J511" s="125"/>
      <c r="K511" s="125"/>
      <c r="L511" s="127"/>
      <c r="M511" s="128"/>
      <c r="N511" s="129"/>
      <c r="O511" s="129"/>
      <c r="P511" s="129"/>
      <c r="Q511" s="129"/>
      <c r="R511" s="129"/>
      <c r="S511" s="129"/>
      <c r="T511" s="130"/>
      <c r="AT511" s="132" t="s">
        <v>98</v>
      </c>
      <c r="AU511" s="132" t="s">
        <v>1</v>
      </c>
      <c r="AV511" s="131" t="s">
        <v>1</v>
      </c>
      <c r="AW511" s="131" t="s">
        <v>100</v>
      </c>
      <c r="AX511" s="131" t="s">
        <v>84</v>
      </c>
      <c r="AY511" s="132" t="s">
        <v>85</v>
      </c>
    </row>
    <row r="512" spans="2:65" s="131" customFormat="1" ht="10.199999999999999" hidden="1" x14ac:dyDescent="0.35">
      <c r="B512" s="121"/>
      <c r="C512" s="122"/>
      <c r="D512" s="116" t="s">
        <v>98</v>
      </c>
      <c r="E512" s="123" t="s">
        <v>14</v>
      </c>
      <c r="F512" s="124" t="s">
        <v>444</v>
      </c>
      <c r="G512" s="125"/>
      <c r="H512" s="126">
        <v>12</v>
      </c>
      <c r="I512" s="125"/>
      <c r="J512" s="125"/>
      <c r="K512" s="125"/>
      <c r="L512" s="127"/>
      <c r="M512" s="128"/>
      <c r="N512" s="129"/>
      <c r="O512" s="129"/>
      <c r="P512" s="129"/>
      <c r="Q512" s="129"/>
      <c r="R512" s="129"/>
      <c r="S512" s="129"/>
      <c r="T512" s="130"/>
      <c r="AT512" s="132" t="s">
        <v>98</v>
      </c>
      <c r="AU512" s="132" t="s">
        <v>1</v>
      </c>
      <c r="AV512" s="131" t="s">
        <v>1</v>
      </c>
      <c r="AW512" s="131" t="s">
        <v>100</v>
      </c>
      <c r="AX512" s="131" t="s">
        <v>84</v>
      </c>
      <c r="AY512" s="132" t="s">
        <v>85</v>
      </c>
    </row>
    <row r="513" spans="2:65" s="131" customFormat="1" ht="10.199999999999999" hidden="1" x14ac:dyDescent="0.35">
      <c r="B513" s="121"/>
      <c r="C513" s="122"/>
      <c r="D513" s="116" t="s">
        <v>98</v>
      </c>
      <c r="E513" s="123" t="s">
        <v>14</v>
      </c>
      <c r="F513" s="124" t="s">
        <v>445</v>
      </c>
      <c r="G513" s="125"/>
      <c r="H513" s="126">
        <v>63</v>
      </c>
      <c r="I513" s="125"/>
      <c r="J513" s="125"/>
      <c r="K513" s="125"/>
      <c r="L513" s="127"/>
      <c r="M513" s="128"/>
      <c r="N513" s="129"/>
      <c r="O513" s="129"/>
      <c r="P513" s="129"/>
      <c r="Q513" s="129"/>
      <c r="R513" s="129"/>
      <c r="S513" s="129"/>
      <c r="T513" s="130"/>
      <c r="AT513" s="132" t="s">
        <v>98</v>
      </c>
      <c r="AU513" s="132" t="s">
        <v>1</v>
      </c>
      <c r="AV513" s="131" t="s">
        <v>1</v>
      </c>
      <c r="AW513" s="131" t="s">
        <v>100</v>
      </c>
      <c r="AX513" s="131" t="s">
        <v>84</v>
      </c>
      <c r="AY513" s="132" t="s">
        <v>85</v>
      </c>
    </row>
    <row r="514" spans="2:65" s="143" customFormat="1" ht="10.199999999999999" hidden="1" x14ac:dyDescent="0.35">
      <c r="B514" s="133"/>
      <c r="C514" s="134"/>
      <c r="D514" s="116" t="s">
        <v>98</v>
      </c>
      <c r="E514" s="135" t="s">
        <v>14</v>
      </c>
      <c r="F514" s="136" t="s">
        <v>103</v>
      </c>
      <c r="G514" s="137"/>
      <c r="H514" s="138">
        <v>93</v>
      </c>
      <c r="I514" s="137"/>
      <c r="J514" s="137"/>
      <c r="K514" s="137"/>
      <c r="L514" s="139"/>
      <c r="M514" s="140"/>
      <c r="N514" s="141"/>
      <c r="O514" s="141"/>
      <c r="P514" s="141"/>
      <c r="Q514" s="141"/>
      <c r="R514" s="141"/>
      <c r="S514" s="141"/>
      <c r="T514" s="142"/>
      <c r="AT514" s="144" t="s">
        <v>98</v>
      </c>
      <c r="AU514" s="144" t="s">
        <v>1</v>
      </c>
      <c r="AV514" s="143" t="s">
        <v>94</v>
      </c>
      <c r="AW514" s="143" t="s">
        <v>100</v>
      </c>
      <c r="AX514" s="143" t="s">
        <v>88</v>
      </c>
      <c r="AY514" s="144" t="s">
        <v>85</v>
      </c>
    </row>
    <row r="515" spans="2:65" s="96" customFormat="1" ht="25.95" customHeight="1" x14ac:dyDescent="0.25">
      <c r="B515" s="86"/>
      <c r="C515" s="177"/>
      <c r="D515" s="88" t="s">
        <v>81</v>
      </c>
      <c r="E515" s="89" t="s">
        <v>108</v>
      </c>
      <c r="F515" s="89" t="s">
        <v>501</v>
      </c>
      <c r="G515" s="87"/>
      <c r="H515" s="87"/>
      <c r="I515" s="87"/>
      <c r="J515" s="90">
        <f>+J516+J517</f>
        <v>0</v>
      </c>
      <c r="K515" s="87"/>
      <c r="L515" s="91"/>
      <c r="M515" s="92"/>
      <c r="N515" s="93"/>
      <c r="O515" s="93"/>
      <c r="P515" s="94">
        <f>P516+P517</f>
        <v>2.694</v>
      </c>
      <c r="Q515" s="93"/>
      <c r="R515" s="94">
        <f>R516+R517</f>
        <v>8.0000000000000007E-5</v>
      </c>
      <c r="S515" s="93"/>
      <c r="T515" s="95">
        <f>T516+T517</f>
        <v>0</v>
      </c>
      <c r="AR515" s="97" t="s">
        <v>107</v>
      </c>
      <c r="AT515" s="98" t="s">
        <v>81</v>
      </c>
      <c r="AU515" s="98" t="s">
        <v>84</v>
      </c>
      <c r="AY515" s="97" t="s">
        <v>85</v>
      </c>
      <c r="BK515" s="99">
        <f>BK516+BK517</f>
        <v>0</v>
      </c>
    </row>
    <row r="516" spans="2:65" s="96" customFormat="1" ht="22.8" customHeight="1" x14ac:dyDescent="0.25">
      <c r="B516" s="86"/>
      <c r="C516" s="177"/>
      <c r="D516" s="88" t="s">
        <v>81</v>
      </c>
      <c r="E516" s="100" t="s">
        <v>502</v>
      </c>
      <c r="F516" s="100" t="s">
        <v>503</v>
      </c>
      <c r="G516" s="87"/>
      <c r="H516" s="87"/>
      <c r="I516" s="87"/>
      <c r="J516" s="101">
        <f>BK516</f>
        <v>0</v>
      </c>
      <c r="K516" s="87"/>
      <c r="L516" s="91"/>
      <c r="M516" s="92"/>
      <c r="N516" s="93"/>
      <c r="O516" s="93"/>
      <c r="P516" s="94">
        <v>0</v>
      </c>
      <c r="Q516" s="93"/>
      <c r="R516" s="94">
        <v>0</v>
      </c>
      <c r="S516" s="93"/>
      <c r="T516" s="95">
        <v>0</v>
      </c>
      <c r="AR516" s="97" t="s">
        <v>1</v>
      </c>
      <c r="AT516" s="98" t="s">
        <v>81</v>
      </c>
      <c r="AU516" s="98" t="s">
        <v>88</v>
      </c>
      <c r="AY516" s="97" t="s">
        <v>85</v>
      </c>
      <c r="BK516" s="99">
        <v>0</v>
      </c>
    </row>
    <row r="517" spans="2:65" s="96" customFormat="1" ht="22.8" customHeight="1" x14ac:dyDescent="0.25">
      <c r="B517" s="86"/>
      <c r="C517" s="177"/>
      <c r="D517" s="88" t="s">
        <v>81</v>
      </c>
      <c r="E517" s="100" t="s">
        <v>504</v>
      </c>
      <c r="F517" s="100" t="s">
        <v>505</v>
      </c>
      <c r="G517" s="87"/>
      <c r="H517" s="87"/>
      <c r="I517" s="87"/>
      <c r="J517" s="101">
        <f>SUM(J518:J569)</f>
        <v>0</v>
      </c>
      <c r="K517" s="87"/>
      <c r="L517" s="91"/>
      <c r="M517" s="92"/>
      <c r="N517" s="93"/>
      <c r="O517" s="93"/>
      <c r="P517" s="94">
        <f>SUM(P554:P571)</f>
        <v>2.694</v>
      </c>
      <c r="Q517" s="93"/>
      <c r="R517" s="94">
        <f>SUM(R554:R571)</f>
        <v>8.0000000000000007E-5</v>
      </c>
      <c r="S517" s="93"/>
      <c r="T517" s="95">
        <f>SUM(T554:T571)</f>
        <v>0</v>
      </c>
      <c r="AR517" s="97" t="s">
        <v>107</v>
      </c>
      <c r="AT517" s="98" t="s">
        <v>81</v>
      </c>
      <c r="AU517" s="98" t="s">
        <v>88</v>
      </c>
      <c r="AY517" s="97" t="s">
        <v>85</v>
      </c>
      <c r="BK517" s="99">
        <f>SUM(BK554:BK571)</f>
        <v>0</v>
      </c>
    </row>
    <row r="518" spans="2:65" s="9" customFormat="1" ht="16.5" customHeight="1" x14ac:dyDescent="0.35">
      <c r="B518" s="39"/>
      <c r="C518" s="102">
        <v>69</v>
      </c>
      <c r="D518" s="103" t="s">
        <v>89</v>
      </c>
      <c r="E518" s="174"/>
      <c r="F518" s="145" t="s">
        <v>506</v>
      </c>
      <c r="G518" s="146" t="s">
        <v>92</v>
      </c>
      <c r="H518" s="147">
        <v>1</v>
      </c>
      <c r="I518" s="108"/>
      <c r="J518" s="108">
        <f>ROUND(I518*H518,2)</f>
        <v>0</v>
      </c>
      <c r="K518" s="145"/>
      <c r="L518" s="10"/>
      <c r="M518" s="109"/>
      <c r="N518" s="110"/>
      <c r="O518" s="111"/>
      <c r="P518" s="111"/>
      <c r="Q518" s="111"/>
      <c r="R518" s="111"/>
      <c r="S518" s="111"/>
      <c r="T518" s="112"/>
      <c r="AR518" s="113"/>
      <c r="AT518" s="113"/>
      <c r="AU518" s="113"/>
      <c r="AY518" s="2"/>
      <c r="BE518" s="114"/>
      <c r="BF518" s="114"/>
      <c r="BG518" s="114"/>
      <c r="BH518" s="114"/>
      <c r="BI518" s="114"/>
      <c r="BJ518" s="2"/>
      <c r="BK518" s="114"/>
      <c r="BL518" s="2"/>
      <c r="BM518" s="113"/>
    </row>
    <row r="519" spans="2:65" s="9" customFormat="1" x14ac:dyDescent="0.35">
      <c r="B519" s="39"/>
      <c r="C519" s="115"/>
      <c r="D519" s="116" t="s">
        <v>96</v>
      </c>
      <c r="E519" s="41"/>
      <c r="F519" s="117" t="s">
        <v>507</v>
      </c>
      <c r="G519" s="41"/>
      <c r="H519" s="41"/>
      <c r="I519" s="41"/>
      <c r="J519" s="41"/>
      <c r="K519" s="41"/>
      <c r="L519" s="10"/>
      <c r="M519" s="118"/>
      <c r="N519" s="119"/>
      <c r="O519" s="119"/>
      <c r="P519" s="119"/>
      <c r="Q519" s="119"/>
      <c r="R519" s="119"/>
      <c r="S519" s="119"/>
      <c r="T519" s="120"/>
      <c r="AT519" s="2"/>
      <c r="AU519" s="2"/>
    </row>
    <row r="520" spans="2:65" s="131" customFormat="1" ht="10.199999999999999" hidden="1" x14ac:dyDescent="0.35">
      <c r="B520" s="121"/>
      <c r="C520" s="122"/>
      <c r="D520" s="116" t="s">
        <v>98</v>
      </c>
      <c r="E520" s="123"/>
      <c r="F520" s="124"/>
      <c r="G520" s="125"/>
      <c r="H520" s="126"/>
      <c r="I520" s="125"/>
      <c r="J520" s="125"/>
      <c r="K520" s="125"/>
      <c r="L520" s="127"/>
      <c r="M520" s="128"/>
      <c r="N520" s="129"/>
      <c r="O520" s="129"/>
      <c r="P520" s="129"/>
      <c r="Q520" s="129"/>
      <c r="R520" s="129"/>
      <c r="S520" s="129"/>
      <c r="T520" s="130"/>
      <c r="AT520" s="132"/>
      <c r="AU520" s="132"/>
      <c r="AY520" s="132"/>
    </row>
    <row r="521" spans="2:65" s="9" customFormat="1" ht="16.5" customHeight="1" x14ac:dyDescent="0.35">
      <c r="B521" s="39"/>
      <c r="C521" s="102">
        <v>70</v>
      </c>
      <c r="D521" s="103" t="s">
        <v>89</v>
      </c>
      <c r="E521" s="174"/>
      <c r="F521" s="145" t="s">
        <v>506</v>
      </c>
      <c r="G521" s="146" t="s">
        <v>92</v>
      </c>
      <c r="H521" s="147">
        <v>4</v>
      </c>
      <c r="I521" s="108"/>
      <c r="J521" s="108">
        <f>ROUND(I521*H521,2)</f>
        <v>0</v>
      </c>
      <c r="K521" s="145"/>
      <c r="L521" s="10"/>
      <c r="M521" s="109"/>
      <c r="N521" s="110"/>
      <c r="O521" s="111"/>
      <c r="P521" s="111"/>
      <c r="Q521" s="111"/>
      <c r="R521" s="111"/>
      <c r="S521" s="111"/>
      <c r="T521" s="112"/>
      <c r="AR521" s="113"/>
      <c r="AT521" s="113"/>
      <c r="AU521" s="113"/>
      <c r="AY521" s="2"/>
      <c r="BE521" s="114"/>
      <c r="BF521" s="114"/>
      <c r="BG521" s="114"/>
      <c r="BH521" s="114"/>
      <c r="BI521" s="114"/>
      <c r="BJ521" s="2"/>
      <c r="BK521" s="114"/>
      <c r="BL521" s="2"/>
      <c r="BM521" s="113"/>
    </row>
    <row r="522" spans="2:65" s="9" customFormat="1" x14ac:dyDescent="0.35">
      <c r="B522" s="39"/>
      <c r="C522" s="115"/>
      <c r="D522" s="116" t="s">
        <v>96</v>
      </c>
      <c r="E522" s="41"/>
      <c r="F522" s="117" t="s">
        <v>508</v>
      </c>
      <c r="G522" s="41"/>
      <c r="H522" s="41"/>
      <c r="I522" s="41"/>
      <c r="J522" s="41"/>
      <c r="K522" s="41"/>
      <c r="L522" s="10"/>
      <c r="M522" s="118"/>
      <c r="N522" s="119"/>
      <c r="O522" s="119"/>
      <c r="P522" s="119"/>
      <c r="Q522" s="119"/>
      <c r="R522" s="119"/>
      <c r="S522" s="119"/>
      <c r="T522" s="120"/>
      <c r="AT522" s="2"/>
      <c r="AU522" s="2"/>
    </row>
    <row r="523" spans="2:65" s="131" customFormat="1" ht="10.199999999999999" hidden="1" x14ac:dyDescent="0.35">
      <c r="B523" s="121"/>
      <c r="C523" s="122"/>
      <c r="D523" s="116" t="s">
        <v>98</v>
      </c>
      <c r="E523" s="123"/>
      <c r="F523" s="124"/>
      <c r="G523" s="125"/>
      <c r="H523" s="126"/>
      <c r="I523" s="125"/>
      <c r="J523" s="125"/>
      <c r="K523" s="125"/>
      <c r="L523" s="127"/>
      <c r="M523" s="128"/>
      <c r="N523" s="129"/>
      <c r="O523" s="129"/>
      <c r="P523" s="129"/>
      <c r="Q523" s="129"/>
      <c r="R523" s="129"/>
      <c r="S523" s="129"/>
      <c r="T523" s="130"/>
      <c r="AT523" s="132"/>
      <c r="AU523" s="132"/>
      <c r="AY523" s="132"/>
    </row>
    <row r="524" spans="2:65" s="9" customFormat="1" ht="16.5" customHeight="1" x14ac:dyDescent="0.35">
      <c r="B524" s="39"/>
      <c r="C524" s="102">
        <v>71</v>
      </c>
      <c r="D524" s="103" t="s">
        <v>89</v>
      </c>
      <c r="E524" s="174"/>
      <c r="F524" s="145" t="s">
        <v>506</v>
      </c>
      <c r="G524" s="146" t="s">
        <v>92</v>
      </c>
      <c r="H524" s="147">
        <v>1</v>
      </c>
      <c r="I524" s="108"/>
      <c r="J524" s="108">
        <f>ROUND(I524*H524,2)</f>
        <v>0</v>
      </c>
      <c r="K524" s="145"/>
      <c r="L524" s="10"/>
      <c r="M524" s="109"/>
      <c r="N524" s="110"/>
      <c r="O524" s="111"/>
      <c r="P524" s="111"/>
      <c r="Q524" s="111"/>
      <c r="R524" s="111"/>
      <c r="S524" s="111"/>
      <c r="T524" s="112"/>
      <c r="AR524" s="113"/>
      <c r="AT524" s="113"/>
      <c r="AU524" s="113"/>
      <c r="AY524" s="2"/>
      <c r="BE524" s="114"/>
      <c r="BF524" s="114"/>
      <c r="BG524" s="114"/>
      <c r="BH524" s="114"/>
      <c r="BI524" s="114"/>
      <c r="BJ524" s="2"/>
      <c r="BK524" s="114"/>
      <c r="BL524" s="2"/>
      <c r="BM524" s="113"/>
    </row>
    <row r="525" spans="2:65" s="9" customFormat="1" x14ac:dyDescent="0.35">
      <c r="B525" s="39"/>
      <c r="C525" s="115"/>
      <c r="D525" s="116" t="s">
        <v>96</v>
      </c>
      <c r="E525" s="41"/>
      <c r="F525" s="117" t="s">
        <v>509</v>
      </c>
      <c r="G525" s="41"/>
      <c r="H525" s="41"/>
      <c r="I525" s="41"/>
      <c r="J525" s="41"/>
      <c r="K525" s="41"/>
      <c r="L525" s="10"/>
      <c r="M525" s="118"/>
      <c r="N525" s="119"/>
      <c r="O525" s="119"/>
      <c r="P525" s="119"/>
      <c r="Q525" s="119"/>
      <c r="R525" s="119"/>
      <c r="S525" s="119"/>
      <c r="T525" s="120"/>
      <c r="AT525" s="2"/>
      <c r="AU525" s="2"/>
    </row>
    <row r="526" spans="2:65" s="131" customFormat="1" ht="10.199999999999999" hidden="1" x14ac:dyDescent="0.35">
      <c r="B526" s="121"/>
      <c r="C526" s="122"/>
      <c r="D526" s="116" t="s">
        <v>98</v>
      </c>
      <c r="E526" s="123"/>
      <c r="F526" s="124"/>
      <c r="G526" s="125"/>
      <c r="H526" s="126"/>
      <c r="I526" s="125"/>
      <c r="J526" s="125"/>
      <c r="K526" s="125"/>
      <c r="L526" s="127"/>
      <c r="M526" s="128"/>
      <c r="N526" s="129"/>
      <c r="O526" s="129"/>
      <c r="P526" s="129"/>
      <c r="Q526" s="129"/>
      <c r="R526" s="129"/>
      <c r="S526" s="129"/>
      <c r="T526" s="130"/>
      <c r="AT526" s="132"/>
      <c r="AU526" s="132"/>
      <c r="AY526" s="132"/>
    </row>
    <row r="527" spans="2:65" s="9" customFormat="1" ht="16.5" customHeight="1" x14ac:dyDescent="0.35">
      <c r="B527" s="39"/>
      <c r="C527" s="102">
        <v>72</v>
      </c>
      <c r="D527" s="103" t="s">
        <v>89</v>
      </c>
      <c r="E527" s="174"/>
      <c r="F527" s="145" t="s">
        <v>506</v>
      </c>
      <c r="G527" s="146" t="s">
        <v>92</v>
      </c>
      <c r="H527" s="147">
        <v>1</v>
      </c>
      <c r="I527" s="108"/>
      <c r="J527" s="108">
        <f>ROUND(I527*H527,2)</f>
        <v>0</v>
      </c>
      <c r="K527" s="145"/>
      <c r="L527" s="10"/>
      <c r="M527" s="109"/>
      <c r="N527" s="110"/>
      <c r="O527" s="111"/>
      <c r="P527" s="111"/>
      <c r="Q527" s="111"/>
      <c r="R527" s="111"/>
      <c r="S527" s="111"/>
      <c r="T527" s="112"/>
      <c r="AR527" s="113"/>
      <c r="AT527" s="113"/>
      <c r="AU527" s="113"/>
      <c r="AY527" s="2"/>
      <c r="BE527" s="114"/>
      <c r="BF527" s="114"/>
      <c r="BG527" s="114"/>
      <c r="BH527" s="114"/>
      <c r="BI527" s="114"/>
      <c r="BJ527" s="2"/>
      <c r="BK527" s="114"/>
      <c r="BL527" s="2"/>
      <c r="BM527" s="113"/>
    </row>
    <row r="528" spans="2:65" s="9" customFormat="1" x14ac:dyDescent="0.35">
      <c r="B528" s="39"/>
      <c r="C528" s="115"/>
      <c r="D528" s="116" t="s">
        <v>96</v>
      </c>
      <c r="E528" s="41"/>
      <c r="F528" s="117" t="s">
        <v>510</v>
      </c>
      <c r="G528" s="41"/>
      <c r="H528" s="41"/>
      <c r="I528" s="41"/>
      <c r="J528" s="41"/>
      <c r="K528" s="41"/>
      <c r="L528" s="10"/>
      <c r="M528" s="118"/>
      <c r="N528" s="119"/>
      <c r="O528" s="119"/>
      <c r="P528" s="119"/>
      <c r="Q528" s="119"/>
      <c r="R528" s="119"/>
      <c r="S528" s="119"/>
      <c r="T528" s="120"/>
      <c r="AT528" s="2"/>
      <c r="AU528" s="2"/>
    </row>
    <row r="529" spans="2:65" s="131" customFormat="1" ht="10.199999999999999" hidden="1" x14ac:dyDescent="0.35">
      <c r="B529" s="121"/>
      <c r="C529" s="122"/>
      <c r="D529" s="116" t="s">
        <v>98</v>
      </c>
      <c r="E529" s="123"/>
      <c r="F529" s="124"/>
      <c r="G529" s="125"/>
      <c r="H529" s="126"/>
      <c r="I529" s="125"/>
      <c r="J529" s="125"/>
      <c r="K529" s="125"/>
      <c r="L529" s="127"/>
      <c r="M529" s="128"/>
      <c r="N529" s="129"/>
      <c r="O529" s="129"/>
      <c r="P529" s="129"/>
      <c r="Q529" s="129"/>
      <c r="R529" s="129"/>
      <c r="S529" s="129"/>
      <c r="T529" s="130"/>
      <c r="AT529" s="132"/>
      <c r="AU529" s="132"/>
      <c r="AY529" s="132"/>
    </row>
    <row r="530" spans="2:65" s="9" customFormat="1" ht="16.5" customHeight="1" x14ac:dyDescent="0.35">
      <c r="B530" s="39"/>
      <c r="C530" s="102">
        <v>73</v>
      </c>
      <c r="D530" s="103" t="s">
        <v>89</v>
      </c>
      <c r="E530" s="174"/>
      <c r="F530" s="105" t="s">
        <v>506</v>
      </c>
      <c r="G530" s="106" t="s">
        <v>92</v>
      </c>
      <c r="H530" s="107">
        <v>1</v>
      </c>
      <c r="I530" s="178"/>
      <c r="J530" s="178">
        <f>ROUND(I530*H530,2)</f>
        <v>0</v>
      </c>
      <c r="K530" s="145"/>
      <c r="L530" s="10"/>
      <c r="M530" s="109"/>
      <c r="N530" s="110"/>
      <c r="O530" s="111"/>
      <c r="P530" s="111"/>
      <c r="Q530" s="111"/>
      <c r="R530" s="111"/>
      <c r="S530" s="111"/>
      <c r="T530" s="112"/>
      <c r="AR530" s="113"/>
      <c r="AT530" s="113"/>
      <c r="AU530" s="113"/>
      <c r="AY530" s="2"/>
      <c r="BE530" s="114"/>
      <c r="BF530" s="114"/>
      <c r="BG530" s="114"/>
      <c r="BH530" s="114"/>
      <c r="BI530" s="114"/>
      <c r="BJ530" s="2"/>
      <c r="BK530" s="114"/>
      <c r="BL530" s="2"/>
      <c r="BM530" s="113"/>
    </row>
    <row r="531" spans="2:65" s="9" customFormat="1" x14ac:dyDescent="0.35">
      <c r="B531" s="39"/>
      <c r="C531" s="115"/>
      <c r="D531" s="116" t="s">
        <v>96</v>
      </c>
      <c r="E531" s="41"/>
      <c r="F531" s="117" t="s">
        <v>511</v>
      </c>
      <c r="G531" s="41"/>
      <c r="H531" s="41"/>
      <c r="I531" s="41"/>
      <c r="J531" s="41"/>
      <c r="K531" s="41"/>
      <c r="L531" s="10"/>
      <c r="M531" s="118"/>
      <c r="N531" s="119"/>
      <c r="O531" s="119"/>
      <c r="P531" s="119"/>
      <c r="Q531" s="119"/>
      <c r="R531" s="119"/>
      <c r="S531" s="119"/>
      <c r="T531" s="120"/>
      <c r="AT531" s="2"/>
      <c r="AU531" s="2"/>
    </row>
    <row r="532" spans="2:65" s="131" customFormat="1" ht="10.199999999999999" hidden="1" x14ac:dyDescent="0.35">
      <c r="B532" s="121"/>
      <c r="C532" s="122"/>
      <c r="D532" s="116" t="s">
        <v>98</v>
      </c>
      <c r="E532" s="123"/>
      <c r="F532" s="124"/>
      <c r="G532" s="125"/>
      <c r="H532" s="126"/>
      <c r="I532" s="125"/>
      <c r="J532" s="125"/>
      <c r="K532" s="125"/>
      <c r="L532" s="127"/>
      <c r="M532" s="128"/>
      <c r="N532" s="129"/>
      <c r="O532" s="129"/>
      <c r="P532" s="129"/>
      <c r="Q532" s="129"/>
      <c r="R532" s="129"/>
      <c r="S532" s="129"/>
      <c r="T532" s="130"/>
      <c r="AT532" s="132"/>
      <c r="AU532" s="132"/>
      <c r="AY532" s="132"/>
    </row>
    <row r="533" spans="2:65" s="9" customFormat="1" ht="16.5" customHeight="1" x14ac:dyDescent="0.35">
      <c r="B533" s="39"/>
      <c r="C533" s="102">
        <v>74</v>
      </c>
      <c r="D533" s="103" t="s">
        <v>89</v>
      </c>
      <c r="E533" s="174"/>
      <c r="F533" s="145" t="s">
        <v>512</v>
      </c>
      <c r="G533" s="146" t="s">
        <v>92</v>
      </c>
      <c r="H533" s="147">
        <v>1</v>
      </c>
      <c r="I533" s="108"/>
      <c r="J533" s="108">
        <f>ROUND(I533*H533,2)</f>
        <v>0</v>
      </c>
      <c r="K533" s="145"/>
      <c r="L533" s="10"/>
      <c r="M533" s="109"/>
      <c r="N533" s="110"/>
      <c r="O533" s="111"/>
      <c r="P533" s="111"/>
      <c r="Q533" s="111"/>
      <c r="R533" s="111"/>
      <c r="S533" s="111"/>
      <c r="T533" s="112"/>
      <c r="AR533" s="113"/>
      <c r="AT533" s="113"/>
      <c r="AU533" s="113"/>
      <c r="AY533" s="2"/>
      <c r="BE533" s="114"/>
      <c r="BF533" s="114"/>
      <c r="BG533" s="114"/>
      <c r="BH533" s="114"/>
      <c r="BI533" s="114"/>
      <c r="BJ533" s="2"/>
      <c r="BK533" s="114"/>
      <c r="BL533" s="2"/>
      <c r="BM533" s="113"/>
    </row>
    <row r="534" spans="2:65" s="9" customFormat="1" x14ac:dyDescent="0.35">
      <c r="B534" s="39"/>
      <c r="C534" s="115"/>
      <c r="D534" s="116" t="s">
        <v>96</v>
      </c>
      <c r="E534" s="41"/>
      <c r="F534" s="117" t="s">
        <v>510</v>
      </c>
      <c r="G534" s="41"/>
      <c r="H534" s="41"/>
      <c r="I534" s="41"/>
      <c r="J534" s="41"/>
      <c r="K534" s="41"/>
      <c r="L534" s="10"/>
      <c r="M534" s="118"/>
      <c r="N534" s="119"/>
      <c r="O534" s="119"/>
      <c r="P534" s="119"/>
      <c r="Q534" s="119"/>
      <c r="R534" s="119"/>
      <c r="S534" s="119"/>
      <c r="T534" s="120"/>
      <c r="AT534" s="2"/>
      <c r="AU534" s="2"/>
    </row>
    <row r="535" spans="2:65" s="131" customFormat="1" ht="10.199999999999999" hidden="1" x14ac:dyDescent="0.35">
      <c r="B535" s="121"/>
      <c r="C535" s="122"/>
      <c r="D535" s="116" t="s">
        <v>98</v>
      </c>
      <c r="E535" s="123"/>
      <c r="F535" s="124"/>
      <c r="G535" s="125"/>
      <c r="H535" s="126"/>
      <c r="I535" s="125"/>
      <c r="J535" s="125"/>
      <c r="K535" s="125"/>
      <c r="L535" s="127"/>
      <c r="M535" s="128"/>
      <c r="N535" s="129"/>
      <c r="O535" s="129"/>
      <c r="P535" s="129"/>
      <c r="Q535" s="129"/>
      <c r="R535" s="129"/>
      <c r="S535" s="129"/>
      <c r="T535" s="130"/>
      <c r="AT535" s="132"/>
      <c r="AU535" s="132"/>
      <c r="AY535" s="132"/>
    </row>
    <row r="536" spans="2:65" s="9" customFormat="1" ht="16.5" customHeight="1" x14ac:dyDescent="0.35">
      <c r="B536" s="39"/>
      <c r="C536" s="102">
        <v>75</v>
      </c>
      <c r="D536" s="103" t="s">
        <v>89</v>
      </c>
      <c r="E536" s="174"/>
      <c r="F536" s="145" t="s">
        <v>512</v>
      </c>
      <c r="G536" s="146" t="s">
        <v>92</v>
      </c>
      <c r="H536" s="147">
        <v>1</v>
      </c>
      <c r="I536" s="108"/>
      <c r="J536" s="108">
        <f>ROUND(I536*H536,2)</f>
        <v>0</v>
      </c>
      <c r="K536" s="145"/>
      <c r="L536" s="10"/>
      <c r="M536" s="109"/>
      <c r="N536" s="110"/>
      <c r="O536" s="111"/>
      <c r="P536" s="111"/>
      <c r="Q536" s="111"/>
      <c r="R536" s="111"/>
      <c r="S536" s="111"/>
      <c r="T536" s="112"/>
      <c r="AR536" s="113"/>
      <c r="AT536" s="113"/>
      <c r="AU536" s="113"/>
      <c r="AY536" s="2"/>
      <c r="BE536" s="114"/>
      <c r="BF536" s="114"/>
      <c r="BG536" s="114"/>
      <c r="BH536" s="114"/>
      <c r="BI536" s="114"/>
      <c r="BJ536" s="2"/>
      <c r="BK536" s="114"/>
      <c r="BL536" s="2"/>
      <c r="BM536" s="113"/>
    </row>
    <row r="537" spans="2:65" s="9" customFormat="1" x14ac:dyDescent="0.35">
      <c r="B537" s="39"/>
      <c r="C537" s="115"/>
      <c r="D537" s="116" t="s">
        <v>96</v>
      </c>
      <c r="E537" s="41"/>
      <c r="F537" s="117" t="s">
        <v>513</v>
      </c>
      <c r="G537" s="41"/>
      <c r="H537" s="41"/>
      <c r="I537" s="41"/>
      <c r="J537" s="41"/>
      <c r="K537" s="41"/>
      <c r="L537" s="10"/>
      <c r="M537" s="118"/>
      <c r="N537" s="119"/>
      <c r="O537" s="119"/>
      <c r="P537" s="119"/>
      <c r="Q537" s="119"/>
      <c r="R537" s="119"/>
      <c r="S537" s="119"/>
      <c r="T537" s="120"/>
      <c r="AT537" s="2"/>
      <c r="AU537" s="2"/>
    </row>
    <row r="538" spans="2:65" s="131" customFormat="1" ht="10.199999999999999" x14ac:dyDescent="0.35">
      <c r="B538" s="121"/>
      <c r="C538" s="122"/>
      <c r="D538" s="116" t="s">
        <v>98</v>
      </c>
      <c r="E538" s="123"/>
      <c r="F538" s="124" t="s">
        <v>514</v>
      </c>
      <c r="G538" s="125"/>
      <c r="H538" s="126"/>
      <c r="I538" s="125"/>
      <c r="J538" s="125"/>
      <c r="K538" s="125"/>
      <c r="L538" s="127"/>
      <c r="M538" s="128"/>
      <c r="N538" s="129"/>
      <c r="O538" s="129"/>
      <c r="P538" s="129"/>
      <c r="Q538" s="129"/>
      <c r="R538" s="129"/>
      <c r="S538" s="129"/>
      <c r="T538" s="130"/>
      <c r="AT538" s="132"/>
      <c r="AU538" s="132"/>
      <c r="AY538" s="132"/>
    </row>
    <row r="539" spans="2:65" s="9" customFormat="1" ht="16.5" customHeight="1" x14ac:dyDescent="0.35">
      <c r="B539" s="39"/>
      <c r="C539" s="102">
        <v>76</v>
      </c>
      <c r="D539" s="103" t="s">
        <v>89</v>
      </c>
      <c r="E539" s="174"/>
      <c r="F539" s="145" t="s">
        <v>512</v>
      </c>
      <c r="G539" s="146" t="s">
        <v>515</v>
      </c>
      <c r="H539" s="147">
        <v>16</v>
      </c>
      <c r="I539" s="108"/>
      <c r="J539" s="108">
        <f>ROUND(I539*H539,2)</f>
        <v>0</v>
      </c>
      <c r="K539" s="145"/>
      <c r="L539" s="10"/>
      <c r="M539" s="109"/>
      <c r="N539" s="110"/>
      <c r="O539" s="111"/>
      <c r="P539" s="111"/>
      <c r="Q539" s="111"/>
      <c r="R539" s="111"/>
      <c r="S539" s="111"/>
      <c r="T539" s="112"/>
      <c r="AR539" s="113"/>
      <c r="AT539" s="113"/>
      <c r="AU539" s="113"/>
      <c r="AY539" s="2"/>
      <c r="BE539" s="114"/>
      <c r="BF539" s="114"/>
      <c r="BG539" s="114"/>
      <c r="BH539" s="114"/>
      <c r="BI539" s="114"/>
      <c r="BJ539" s="2"/>
      <c r="BK539" s="114"/>
      <c r="BL539" s="2"/>
      <c r="BM539" s="113"/>
    </row>
    <row r="540" spans="2:65" s="9" customFormat="1" x14ac:dyDescent="0.35">
      <c r="B540" s="39"/>
      <c r="C540" s="115"/>
      <c r="D540" s="116" t="s">
        <v>96</v>
      </c>
      <c r="E540" s="41"/>
      <c r="F540" s="117" t="s">
        <v>511</v>
      </c>
      <c r="G540" s="41"/>
      <c r="H540" s="41"/>
      <c r="I540" s="41"/>
      <c r="J540" s="41"/>
      <c r="K540" s="41"/>
      <c r="L540" s="10"/>
      <c r="M540" s="118"/>
      <c r="N540" s="119"/>
      <c r="O540" s="119"/>
      <c r="P540" s="119"/>
      <c r="Q540" s="119"/>
      <c r="R540" s="119"/>
      <c r="S540" s="119"/>
      <c r="T540" s="120"/>
      <c r="AT540" s="2"/>
      <c r="AU540" s="2"/>
    </row>
    <row r="541" spans="2:65" s="131" customFormat="1" ht="10.199999999999999" x14ac:dyDescent="0.35">
      <c r="B541" s="121"/>
      <c r="C541" s="122"/>
      <c r="D541" s="116" t="s">
        <v>98</v>
      </c>
      <c r="E541" s="123"/>
      <c r="F541" s="124" t="s">
        <v>516</v>
      </c>
      <c r="G541" s="125"/>
      <c r="H541" s="126"/>
      <c r="I541" s="125"/>
      <c r="J541" s="125"/>
      <c r="K541" s="125"/>
      <c r="L541" s="127"/>
      <c r="M541" s="128"/>
      <c r="N541" s="129"/>
      <c r="O541" s="129"/>
      <c r="P541" s="129"/>
      <c r="Q541" s="129"/>
      <c r="R541" s="129"/>
      <c r="S541" s="129"/>
      <c r="T541" s="130"/>
      <c r="AT541" s="132"/>
      <c r="AU541" s="132"/>
      <c r="AY541" s="132"/>
    </row>
    <row r="542" spans="2:65" s="9" customFormat="1" ht="16.5" customHeight="1" x14ac:dyDescent="0.35">
      <c r="B542" s="39"/>
      <c r="C542" s="102">
        <v>77</v>
      </c>
      <c r="D542" s="103" t="s">
        <v>89</v>
      </c>
      <c r="E542" s="174"/>
      <c r="F542" s="145" t="s">
        <v>512</v>
      </c>
      <c r="G542" s="146" t="s">
        <v>515</v>
      </c>
      <c r="H542" s="147">
        <v>16</v>
      </c>
      <c r="I542" s="108"/>
      <c r="J542" s="108">
        <f>ROUND(I542*H542,2)</f>
        <v>0</v>
      </c>
      <c r="K542" s="145"/>
      <c r="L542" s="10"/>
      <c r="M542" s="109"/>
      <c r="N542" s="110"/>
      <c r="O542" s="111"/>
      <c r="P542" s="111"/>
      <c r="Q542" s="111"/>
      <c r="R542" s="111"/>
      <c r="S542" s="111"/>
      <c r="T542" s="112"/>
      <c r="AR542" s="113"/>
      <c r="AT542" s="113"/>
      <c r="AU542" s="113"/>
      <c r="AY542" s="2"/>
      <c r="BE542" s="114"/>
      <c r="BF542" s="114"/>
      <c r="BG542" s="114"/>
      <c r="BH542" s="114"/>
      <c r="BI542" s="114"/>
      <c r="BJ542" s="2"/>
      <c r="BK542" s="114"/>
      <c r="BL542" s="2"/>
      <c r="BM542" s="113"/>
    </row>
    <row r="543" spans="2:65" s="9" customFormat="1" x14ac:dyDescent="0.35">
      <c r="B543" s="39"/>
      <c r="C543" s="115"/>
      <c r="D543" s="116" t="s">
        <v>96</v>
      </c>
      <c r="E543" s="41"/>
      <c r="F543" s="117" t="s">
        <v>517</v>
      </c>
      <c r="G543" s="41"/>
      <c r="H543" s="41"/>
      <c r="I543" s="41"/>
      <c r="J543" s="41"/>
      <c r="K543" s="41"/>
      <c r="L543" s="10"/>
      <c r="M543" s="118"/>
      <c r="N543" s="119"/>
      <c r="O543" s="119"/>
      <c r="P543" s="119"/>
      <c r="Q543" s="119"/>
      <c r="R543" s="119"/>
      <c r="S543" s="119"/>
      <c r="T543" s="120"/>
      <c r="AT543" s="2"/>
      <c r="AU543" s="2"/>
    </row>
    <row r="544" spans="2:65" s="131" customFormat="1" ht="10.199999999999999" hidden="1" x14ac:dyDescent="0.35">
      <c r="B544" s="121"/>
      <c r="C544" s="122"/>
      <c r="D544" s="116" t="s">
        <v>98</v>
      </c>
      <c r="E544" s="123"/>
      <c r="F544" s="124"/>
      <c r="G544" s="125"/>
      <c r="H544" s="126"/>
      <c r="I544" s="125"/>
      <c r="J544" s="125"/>
      <c r="K544" s="125"/>
      <c r="L544" s="127"/>
      <c r="M544" s="128"/>
      <c r="N544" s="129"/>
      <c r="O544" s="129"/>
      <c r="P544" s="129"/>
      <c r="Q544" s="129"/>
      <c r="R544" s="129"/>
      <c r="S544" s="129"/>
      <c r="T544" s="130"/>
      <c r="AT544" s="132"/>
      <c r="AU544" s="132"/>
      <c r="AY544" s="132"/>
    </row>
    <row r="545" spans="2:65" s="9" customFormat="1" ht="16.5" customHeight="1" x14ac:dyDescent="0.35">
      <c r="B545" s="39"/>
      <c r="C545" s="102">
        <v>78</v>
      </c>
      <c r="D545" s="103" t="s">
        <v>89</v>
      </c>
      <c r="E545" s="174"/>
      <c r="F545" s="145" t="s">
        <v>512</v>
      </c>
      <c r="G545" s="146" t="s">
        <v>92</v>
      </c>
      <c r="H545" s="147">
        <v>5</v>
      </c>
      <c r="I545" s="108"/>
      <c r="J545" s="108">
        <f>ROUND(I545*H545,2)</f>
        <v>0</v>
      </c>
      <c r="K545" s="145"/>
      <c r="L545" s="10"/>
      <c r="M545" s="109"/>
      <c r="N545" s="110"/>
      <c r="O545" s="111"/>
      <c r="P545" s="111"/>
      <c r="Q545" s="111"/>
      <c r="R545" s="111"/>
      <c r="S545" s="111"/>
      <c r="T545" s="112"/>
      <c r="AR545" s="113"/>
      <c r="AT545" s="113"/>
      <c r="AU545" s="113"/>
      <c r="AY545" s="2"/>
      <c r="BE545" s="114"/>
      <c r="BF545" s="114"/>
      <c r="BG545" s="114"/>
      <c r="BH545" s="114"/>
      <c r="BI545" s="114"/>
      <c r="BJ545" s="2"/>
      <c r="BK545" s="114"/>
      <c r="BL545" s="2"/>
      <c r="BM545" s="113"/>
    </row>
    <row r="546" spans="2:65" s="9" customFormat="1" x14ac:dyDescent="0.35">
      <c r="B546" s="39"/>
      <c r="C546" s="115"/>
      <c r="D546" s="116" t="s">
        <v>96</v>
      </c>
      <c r="E546" s="41"/>
      <c r="F546" s="117" t="s">
        <v>508</v>
      </c>
      <c r="G546" s="41"/>
      <c r="H546" s="41"/>
      <c r="I546" s="41"/>
      <c r="J546" s="41"/>
      <c r="K546" s="41"/>
      <c r="L546" s="10"/>
      <c r="M546" s="118"/>
      <c r="N546" s="119"/>
      <c r="O546" s="119"/>
      <c r="P546" s="119"/>
      <c r="Q546" s="119"/>
      <c r="R546" s="119"/>
      <c r="S546" s="119"/>
      <c r="T546" s="120"/>
      <c r="AT546" s="2"/>
      <c r="AU546" s="2"/>
    </row>
    <row r="547" spans="2:65" s="131" customFormat="1" ht="10.199999999999999" hidden="1" x14ac:dyDescent="0.35">
      <c r="B547" s="121"/>
      <c r="C547" s="122"/>
      <c r="D547" s="116" t="s">
        <v>98</v>
      </c>
      <c r="E547" s="123"/>
      <c r="F547" s="124"/>
      <c r="G547" s="125"/>
      <c r="H547" s="126"/>
      <c r="I547" s="125"/>
      <c r="J547" s="125"/>
      <c r="K547" s="125"/>
      <c r="L547" s="127"/>
      <c r="M547" s="128"/>
      <c r="N547" s="129"/>
      <c r="O547" s="129"/>
      <c r="P547" s="129"/>
      <c r="Q547" s="129"/>
      <c r="R547" s="129"/>
      <c r="S547" s="129"/>
      <c r="T547" s="130"/>
      <c r="AT547" s="132"/>
      <c r="AU547" s="132"/>
      <c r="AY547" s="132"/>
    </row>
    <row r="548" spans="2:65" s="9" customFormat="1" ht="16.5" customHeight="1" x14ac:dyDescent="0.35">
      <c r="B548" s="39"/>
      <c r="C548" s="102">
        <v>79</v>
      </c>
      <c r="D548" s="103" t="s">
        <v>89</v>
      </c>
      <c r="E548" s="174"/>
      <c r="F548" s="145" t="s">
        <v>512</v>
      </c>
      <c r="G548" s="146" t="s">
        <v>92</v>
      </c>
      <c r="H548" s="147">
        <v>4</v>
      </c>
      <c r="I548" s="108"/>
      <c r="J548" s="108">
        <f>ROUND(I548*H548,2)</f>
        <v>0</v>
      </c>
      <c r="K548" s="145"/>
      <c r="L548" s="10"/>
      <c r="M548" s="109"/>
      <c r="N548" s="110"/>
      <c r="O548" s="111"/>
      <c r="P548" s="111"/>
      <c r="Q548" s="111"/>
      <c r="R548" s="111"/>
      <c r="S548" s="111"/>
      <c r="T548" s="112"/>
      <c r="AR548" s="113"/>
      <c r="AT548" s="113"/>
      <c r="AU548" s="113"/>
      <c r="AY548" s="2"/>
      <c r="BE548" s="114"/>
      <c r="BF548" s="114"/>
      <c r="BG548" s="114"/>
      <c r="BH548" s="114"/>
      <c r="BI548" s="114"/>
      <c r="BJ548" s="2"/>
      <c r="BK548" s="114"/>
      <c r="BL548" s="2"/>
      <c r="BM548" s="113"/>
    </row>
    <row r="549" spans="2:65" s="9" customFormat="1" x14ac:dyDescent="0.35">
      <c r="B549" s="39"/>
      <c r="C549" s="115"/>
      <c r="D549" s="116" t="s">
        <v>96</v>
      </c>
      <c r="E549" s="41"/>
      <c r="F549" s="117" t="s">
        <v>518</v>
      </c>
      <c r="G549" s="41"/>
      <c r="H549" s="41"/>
      <c r="I549" s="41"/>
      <c r="J549" s="41"/>
      <c r="K549" s="41"/>
      <c r="L549" s="10"/>
      <c r="M549" s="118"/>
      <c r="N549" s="119"/>
      <c r="O549" s="119"/>
      <c r="P549" s="119"/>
      <c r="Q549" s="119"/>
      <c r="R549" s="119"/>
      <c r="S549" s="119"/>
      <c r="T549" s="120"/>
      <c r="AT549" s="2"/>
      <c r="AU549" s="2"/>
    </row>
    <row r="550" spans="2:65" s="131" customFormat="1" ht="10.199999999999999" hidden="1" x14ac:dyDescent="0.35">
      <c r="B550" s="121"/>
      <c r="C550" s="122"/>
      <c r="D550" s="116" t="s">
        <v>98</v>
      </c>
      <c r="E550" s="123"/>
      <c r="F550" s="124"/>
      <c r="G550" s="125"/>
      <c r="H550" s="126"/>
      <c r="I550" s="125"/>
      <c r="J550" s="125"/>
      <c r="K550" s="125"/>
      <c r="L550" s="127"/>
      <c r="M550" s="128"/>
      <c r="N550" s="129"/>
      <c r="O550" s="129"/>
      <c r="P550" s="129"/>
      <c r="Q550" s="129"/>
      <c r="R550" s="129"/>
      <c r="S550" s="129"/>
      <c r="T550" s="130"/>
      <c r="AT550" s="132"/>
      <c r="AU550" s="132"/>
      <c r="AY550" s="132"/>
    </row>
    <row r="551" spans="2:65" s="9" customFormat="1" ht="16.5" customHeight="1" x14ac:dyDescent="0.35">
      <c r="B551" s="39"/>
      <c r="C551" s="102">
        <v>80</v>
      </c>
      <c r="D551" s="103" t="s">
        <v>89</v>
      </c>
      <c r="E551" s="174"/>
      <c r="F551" s="145" t="s">
        <v>512</v>
      </c>
      <c r="G551" s="146" t="s">
        <v>92</v>
      </c>
      <c r="H551" s="147">
        <v>1</v>
      </c>
      <c r="I551" s="108"/>
      <c r="J551" s="108">
        <f>ROUND(I551*H551,2)</f>
        <v>0</v>
      </c>
      <c r="K551" s="145"/>
      <c r="L551" s="10"/>
      <c r="M551" s="109"/>
      <c r="N551" s="110"/>
      <c r="O551" s="111"/>
      <c r="P551" s="111"/>
      <c r="Q551" s="111"/>
      <c r="R551" s="111"/>
      <c r="S551" s="111"/>
      <c r="T551" s="112"/>
      <c r="AR551" s="113"/>
      <c r="AT551" s="113"/>
      <c r="AU551" s="113"/>
      <c r="AY551" s="2"/>
      <c r="BE551" s="114"/>
      <c r="BF551" s="114"/>
      <c r="BG551" s="114"/>
      <c r="BH551" s="114"/>
      <c r="BI551" s="114"/>
      <c r="BJ551" s="2"/>
      <c r="BK551" s="114"/>
      <c r="BL551" s="2"/>
      <c r="BM551" s="113"/>
    </row>
    <row r="552" spans="2:65" s="9" customFormat="1" x14ac:dyDescent="0.35">
      <c r="B552" s="39"/>
      <c r="C552" s="115"/>
      <c r="D552" s="116" t="s">
        <v>96</v>
      </c>
      <c r="E552" s="41"/>
      <c r="F552" s="117" t="s">
        <v>519</v>
      </c>
      <c r="G552" s="41"/>
      <c r="H552" s="41"/>
      <c r="I552" s="41"/>
      <c r="J552" s="41"/>
      <c r="K552" s="41"/>
      <c r="L552" s="10"/>
      <c r="M552" s="118"/>
      <c r="N552" s="119"/>
      <c r="O552" s="119"/>
      <c r="P552" s="119"/>
      <c r="Q552" s="119"/>
      <c r="R552" s="119"/>
      <c r="S552" s="119"/>
      <c r="T552" s="120"/>
      <c r="AT552" s="2"/>
      <c r="AU552" s="2"/>
    </row>
    <row r="553" spans="2:65" s="131" customFormat="1" ht="10.199999999999999" hidden="1" x14ac:dyDescent="0.35">
      <c r="B553" s="121"/>
      <c r="C553" s="122"/>
      <c r="D553" s="116" t="s">
        <v>98</v>
      </c>
      <c r="E553" s="123"/>
      <c r="F553" s="124"/>
      <c r="G553" s="125"/>
      <c r="H553" s="126"/>
      <c r="I553" s="125"/>
      <c r="J553" s="125"/>
      <c r="K553" s="125"/>
      <c r="L553" s="127"/>
      <c r="M553" s="128"/>
      <c r="N553" s="129"/>
      <c r="O553" s="129"/>
      <c r="P553" s="129"/>
      <c r="Q553" s="129"/>
      <c r="R553" s="129"/>
      <c r="S553" s="129"/>
      <c r="T553" s="130"/>
      <c r="AT553" s="132"/>
      <c r="AU553" s="132"/>
      <c r="AY553" s="132"/>
    </row>
    <row r="554" spans="2:65" s="9" customFormat="1" ht="16.5" customHeight="1" x14ac:dyDescent="0.35">
      <c r="B554" s="39"/>
      <c r="C554" s="102">
        <v>81</v>
      </c>
      <c r="D554" s="103" t="s">
        <v>89</v>
      </c>
      <c r="E554" s="174"/>
      <c r="F554" s="145" t="s">
        <v>512</v>
      </c>
      <c r="G554" s="146" t="s">
        <v>92</v>
      </c>
      <c r="H554" s="147">
        <v>1</v>
      </c>
      <c r="I554" s="108"/>
      <c r="J554" s="108">
        <f>ROUND(I554*H554,2)</f>
        <v>0</v>
      </c>
      <c r="K554" s="145"/>
      <c r="L554" s="10"/>
      <c r="M554" s="109" t="s">
        <v>14</v>
      </c>
      <c r="N554" s="110" t="s">
        <v>34</v>
      </c>
      <c r="O554" s="111">
        <v>5.7000000000000002E-2</v>
      </c>
      <c r="P554" s="111">
        <f>O554*H554</f>
        <v>5.7000000000000002E-2</v>
      </c>
      <c r="Q554" s="111">
        <v>8.0000000000000007E-5</v>
      </c>
      <c r="R554" s="111">
        <f>Q554*H554</f>
        <v>8.0000000000000007E-5</v>
      </c>
      <c r="S554" s="111">
        <v>0</v>
      </c>
      <c r="T554" s="112">
        <f>S554*H554</f>
        <v>0</v>
      </c>
      <c r="AR554" s="113" t="s">
        <v>520</v>
      </c>
      <c r="AT554" s="113" t="s">
        <v>89</v>
      </c>
      <c r="AU554" s="113" t="s">
        <v>1</v>
      </c>
      <c r="AY554" s="2" t="s">
        <v>85</v>
      </c>
      <c r="BE554" s="114">
        <f>IF(N554="základní",J554,0)</f>
        <v>0</v>
      </c>
      <c r="BF554" s="114">
        <f>IF(N554="snížená",J554,0)</f>
        <v>0</v>
      </c>
      <c r="BG554" s="114">
        <f>IF(N554="zákl. přenesená",J554,0)</f>
        <v>0</v>
      </c>
      <c r="BH554" s="114">
        <f>IF(N554="sníž. přenesená",J554,0)</f>
        <v>0</v>
      </c>
      <c r="BI554" s="114">
        <f>IF(N554="nulová",J554,0)</f>
        <v>0</v>
      </c>
      <c r="BJ554" s="2" t="s">
        <v>88</v>
      </c>
      <c r="BK554" s="114">
        <f>ROUND(I554*H554,2)</f>
        <v>0</v>
      </c>
      <c r="BL554" s="2" t="s">
        <v>520</v>
      </c>
      <c r="BM554" s="113" t="s">
        <v>521</v>
      </c>
    </row>
    <row r="555" spans="2:65" s="9" customFormat="1" x14ac:dyDescent="0.35">
      <c r="B555" s="39"/>
      <c r="C555" s="115"/>
      <c r="D555" s="116" t="s">
        <v>96</v>
      </c>
      <c r="E555" s="41"/>
      <c r="F555" s="117" t="s">
        <v>522</v>
      </c>
      <c r="G555" s="41"/>
      <c r="H555" s="41"/>
      <c r="I555" s="41"/>
      <c r="J555" s="41"/>
      <c r="K555" s="41"/>
      <c r="L555" s="10"/>
      <c r="M555" s="118"/>
      <c r="N555" s="119"/>
      <c r="O555" s="119"/>
      <c r="P555" s="119"/>
      <c r="Q555" s="119"/>
      <c r="R555" s="119"/>
      <c r="S555" s="119"/>
      <c r="T555" s="120"/>
      <c r="AT555" s="2" t="s">
        <v>96</v>
      </c>
      <c r="AU555" s="2" t="s">
        <v>1</v>
      </c>
    </row>
    <row r="556" spans="2:65" s="131" customFormat="1" ht="10.199999999999999" hidden="1" x14ac:dyDescent="0.35">
      <c r="B556" s="121"/>
      <c r="C556" s="122"/>
      <c r="D556" s="116" t="s">
        <v>98</v>
      </c>
      <c r="E556" s="123"/>
      <c r="F556" s="124"/>
      <c r="G556" s="125"/>
      <c r="H556" s="126"/>
      <c r="I556" s="125"/>
      <c r="J556" s="125"/>
      <c r="K556" s="125"/>
      <c r="L556" s="127"/>
      <c r="M556" s="128"/>
      <c r="N556" s="129"/>
      <c r="O556" s="129"/>
      <c r="P556" s="129"/>
      <c r="Q556" s="129"/>
      <c r="R556" s="129"/>
      <c r="S556" s="129"/>
      <c r="T556" s="130"/>
      <c r="AT556" s="132" t="s">
        <v>98</v>
      </c>
      <c r="AU556" s="132" t="s">
        <v>1</v>
      </c>
      <c r="AV556" s="131" t="s">
        <v>1</v>
      </c>
      <c r="AW556" s="131" t="s">
        <v>100</v>
      </c>
      <c r="AX556" s="131" t="s">
        <v>88</v>
      </c>
      <c r="AY556" s="132" t="s">
        <v>85</v>
      </c>
    </row>
    <row r="557" spans="2:65" s="9" customFormat="1" ht="16.5" customHeight="1" x14ac:dyDescent="0.35">
      <c r="B557" s="39"/>
      <c r="C557" s="102">
        <v>82</v>
      </c>
      <c r="D557" s="103" t="s">
        <v>89</v>
      </c>
      <c r="E557" s="174"/>
      <c r="F557" s="145" t="s">
        <v>512</v>
      </c>
      <c r="G557" s="146" t="s">
        <v>92</v>
      </c>
      <c r="H557" s="147">
        <v>5</v>
      </c>
      <c r="I557" s="108"/>
      <c r="J557" s="108">
        <f>ROUND(I557*H557,2)</f>
        <v>0</v>
      </c>
      <c r="K557" s="145"/>
      <c r="L557" s="10"/>
      <c r="M557" s="109" t="s">
        <v>14</v>
      </c>
      <c r="N557" s="110" t="s">
        <v>34</v>
      </c>
      <c r="O557" s="111">
        <v>0</v>
      </c>
      <c r="P557" s="111">
        <f>O557*H557</f>
        <v>0</v>
      </c>
      <c r="Q557" s="111">
        <v>0</v>
      </c>
      <c r="R557" s="111">
        <f>Q557*H557</f>
        <v>0</v>
      </c>
      <c r="S557" s="111">
        <v>0</v>
      </c>
      <c r="T557" s="112">
        <f>S557*H557</f>
        <v>0</v>
      </c>
      <c r="AR557" s="113" t="s">
        <v>520</v>
      </c>
      <c r="AT557" s="113" t="s">
        <v>89</v>
      </c>
      <c r="AU557" s="113" t="s">
        <v>1</v>
      </c>
      <c r="AY557" s="2" t="s">
        <v>85</v>
      </c>
      <c r="BE557" s="114">
        <f>IF(N557="základní",J557,0)</f>
        <v>0</v>
      </c>
      <c r="BF557" s="114">
        <f>IF(N557="snížená",J557,0)</f>
        <v>0</v>
      </c>
      <c r="BG557" s="114">
        <f>IF(N557="zákl. přenesená",J557,0)</f>
        <v>0</v>
      </c>
      <c r="BH557" s="114">
        <f>IF(N557="sníž. přenesená",J557,0)</f>
        <v>0</v>
      </c>
      <c r="BI557" s="114">
        <f>IF(N557="nulová",J557,0)</f>
        <v>0</v>
      </c>
      <c r="BJ557" s="2" t="s">
        <v>88</v>
      </c>
      <c r="BK557" s="114">
        <f>ROUND(I557*H557,2)</f>
        <v>0</v>
      </c>
      <c r="BL557" s="2" t="s">
        <v>520</v>
      </c>
      <c r="BM557" s="113" t="s">
        <v>523</v>
      </c>
    </row>
    <row r="558" spans="2:65" s="9" customFormat="1" x14ac:dyDescent="0.35">
      <c r="B558" s="39"/>
      <c r="C558" s="115"/>
      <c r="D558" s="116" t="s">
        <v>96</v>
      </c>
      <c r="E558" s="41"/>
      <c r="F558" s="117" t="s">
        <v>524</v>
      </c>
      <c r="G558" s="41"/>
      <c r="H558" s="41"/>
      <c r="I558" s="41"/>
      <c r="J558" s="41"/>
      <c r="K558" s="41"/>
      <c r="L558" s="10"/>
      <c r="M558" s="118"/>
      <c r="N558" s="119"/>
      <c r="O558" s="119"/>
      <c r="P558" s="119"/>
      <c r="Q558" s="119"/>
      <c r="R558" s="119"/>
      <c r="S558" s="119"/>
      <c r="T558" s="120"/>
      <c r="AT558" s="2" t="s">
        <v>96</v>
      </c>
      <c r="AU558" s="2" t="s">
        <v>1</v>
      </c>
    </row>
    <row r="559" spans="2:65" s="131" customFormat="1" ht="10.199999999999999" hidden="1" x14ac:dyDescent="0.35">
      <c r="B559" s="121"/>
      <c r="C559" s="122"/>
      <c r="D559" s="116" t="s">
        <v>98</v>
      </c>
      <c r="E559" s="123"/>
      <c r="F559" s="124"/>
      <c r="G559" s="125"/>
      <c r="H559" s="126"/>
      <c r="I559" s="125"/>
      <c r="J559" s="125"/>
      <c r="K559" s="125"/>
      <c r="L559" s="127"/>
      <c r="M559" s="128"/>
      <c r="N559" s="129"/>
      <c r="O559" s="129"/>
      <c r="P559" s="129"/>
      <c r="Q559" s="129"/>
      <c r="R559" s="129"/>
      <c r="S559" s="129"/>
      <c r="T559" s="130"/>
      <c r="AT559" s="132" t="s">
        <v>98</v>
      </c>
      <c r="AU559" s="132" t="s">
        <v>1</v>
      </c>
      <c r="AV559" s="131" t="s">
        <v>1</v>
      </c>
      <c r="AW559" s="131" t="s">
        <v>100</v>
      </c>
      <c r="AX559" s="131" t="s">
        <v>88</v>
      </c>
      <c r="AY559" s="132" t="s">
        <v>85</v>
      </c>
    </row>
    <row r="560" spans="2:65" s="9" customFormat="1" ht="16.5" customHeight="1" x14ac:dyDescent="0.35">
      <c r="B560" s="39"/>
      <c r="C560" s="102">
        <v>83</v>
      </c>
      <c r="D560" s="103" t="s">
        <v>89</v>
      </c>
      <c r="E560" s="174"/>
      <c r="F560" s="145" t="s">
        <v>512</v>
      </c>
      <c r="G560" s="146" t="s">
        <v>92</v>
      </c>
      <c r="H560" s="147">
        <v>5</v>
      </c>
      <c r="I560" s="108"/>
      <c r="J560" s="108">
        <f>ROUND(I560*H560,2)</f>
        <v>0</v>
      </c>
      <c r="K560" s="145"/>
      <c r="L560" s="10"/>
      <c r="M560" s="109" t="s">
        <v>14</v>
      </c>
      <c r="N560" s="110" t="s">
        <v>34</v>
      </c>
      <c r="O560" s="111">
        <v>0.08</v>
      </c>
      <c r="P560" s="111">
        <f>O560*H560</f>
        <v>0.4</v>
      </c>
      <c r="Q560" s="111">
        <v>0</v>
      </c>
      <c r="R560" s="111">
        <f>Q560*H560</f>
        <v>0</v>
      </c>
      <c r="S560" s="111">
        <v>0</v>
      </c>
      <c r="T560" s="112">
        <f>S560*H560</f>
        <v>0</v>
      </c>
      <c r="AR560" s="113" t="s">
        <v>520</v>
      </c>
      <c r="AT560" s="113" t="s">
        <v>89</v>
      </c>
      <c r="AU560" s="113" t="s">
        <v>1</v>
      </c>
      <c r="AY560" s="2" t="s">
        <v>85</v>
      </c>
      <c r="BE560" s="114">
        <f>IF(N560="základní",J560,0)</f>
        <v>0</v>
      </c>
      <c r="BF560" s="114">
        <f>IF(N560="snížená",J560,0)</f>
        <v>0</v>
      </c>
      <c r="BG560" s="114">
        <f>IF(N560="zákl. přenesená",J560,0)</f>
        <v>0</v>
      </c>
      <c r="BH560" s="114">
        <f>IF(N560="sníž. přenesená",J560,0)</f>
        <v>0</v>
      </c>
      <c r="BI560" s="114">
        <f>IF(N560="nulová",J560,0)</f>
        <v>0</v>
      </c>
      <c r="BJ560" s="2" t="s">
        <v>88</v>
      </c>
      <c r="BK560" s="114">
        <f>ROUND(I560*H560,2)</f>
        <v>0</v>
      </c>
      <c r="BL560" s="2" t="s">
        <v>520</v>
      </c>
      <c r="BM560" s="113" t="s">
        <v>525</v>
      </c>
    </row>
    <row r="561" spans="2:65" s="9" customFormat="1" x14ac:dyDescent="0.35">
      <c r="B561" s="39"/>
      <c r="C561" s="115"/>
      <c r="D561" s="116" t="s">
        <v>96</v>
      </c>
      <c r="E561" s="41"/>
      <c r="F561" s="117" t="s">
        <v>526</v>
      </c>
      <c r="G561" s="41"/>
      <c r="H561" s="41"/>
      <c r="I561" s="41"/>
      <c r="J561" s="41"/>
      <c r="K561" s="41"/>
      <c r="L561" s="10"/>
      <c r="M561" s="118"/>
      <c r="N561" s="119"/>
      <c r="O561" s="119"/>
      <c r="P561" s="119"/>
      <c r="Q561" s="119"/>
      <c r="R561" s="119"/>
      <c r="S561" s="119"/>
      <c r="T561" s="120"/>
      <c r="AT561" s="2" t="s">
        <v>96</v>
      </c>
      <c r="AU561" s="2" t="s">
        <v>1</v>
      </c>
    </row>
    <row r="562" spans="2:65" s="131" customFormat="1" ht="10.199999999999999" hidden="1" x14ac:dyDescent="0.35">
      <c r="B562" s="121"/>
      <c r="C562" s="122"/>
      <c r="D562" s="116" t="s">
        <v>98</v>
      </c>
      <c r="E562" s="123"/>
      <c r="F562" s="124"/>
      <c r="G562" s="125"/>
      <c r="H562" s="126"/>
      <c r="I562" s="125"/>
      <c r="J562" s="125"/>
      <c r="K562" s="125"/>
      <c r="L562" s="127"/>
      <c r="M562" s="128"/>
      <c r="N562" s="129"/>
      <c r="O562" s="129"/>
      <c r="P562" s="129"/>
      <c r="Q562" s="129"/>
      <c r="R562" s="129"/>
      <c r="S562" s="129"/>
      <c r="T562" s="130"/>
      <c r="AT562" s="132" t="s">
        <v>98</v>
      </c>
      <c r="AU562" s="132" t="s">
        <v>1</v>
      </c>
      <c r="AV562" s="131" t="s">
        <v>1</v>
      </c>
      <c r="AW562" s="131" t="s">
        <v>100</v>
      </c>
      <c r="AX562" s="131" t="s">
        <v>88</v>
      </c>
      <c r="AY562" s="132" t="s">
        <v>85</v>
      </c>
    </row>
    <row r="563" spans="2:65" s="9" customFormat="1" ht="16.5" customHeight="1" x14ac:dyDescent="0.35">
      <c r="B563" s="39"/>
      <c r="C563" s="102">
        <v>84</v>
      </c>
      <c r="D563" s="103" t="s">
        <v>89</v>
      </c>
      <c r="E563" s="174"/>
      <c r="F563" s="145" t="s">
        <v>512</v>
      </c>
      <c r="G563" s="146" t="s">
        <v>92</v>
      </c>
      <c r="H563" s="147">
        <v>18</v>
      </c>
      <c r="I563" s="108"/>
      <c r="J563" s="108">
        <f>ROUND(I563*H563,2)</f>
        <v>0</v>
      </c>
      <c r="K563" s="145"/>
      <c r="L563" s="10"/>
      <c r="M563" s="109" t="s">
        <v>14</v>
      </c>
      <c r="N563" s="110" t="s">
        <v>34</v>
      </c>
      <c r="O563" s="111">
        <v>8.8999999999999996E-2</v>
      </c>
      <c r="P563" s="111">
        <f>O563*H563</f>
        <v>1.6019999999999999</v>
      </c>
      <c r="Q563" s="111">
        <v>0</v>
      </c>
      <c r="R563" s="111">
        <f>Q563*H563</f>
        <v>0</v>
      </c>
      <c r="S563" s="111">
        <v>0</v>
      </c>
      <c r="T563" s="112">
        <f>S563*H563</f>
        <v>0</v>
      </c>
      <c r="AR563" s="113" t="s">
        <v>520</v>
      </c>
      <c r="AT563" s="113" t="s">
        <v>89</v>
      </c>
      <c r="AU563" s="113" t="s">
        <v>1</v>
      </c>
      <c r="AY563" s="2" t="s">
        <v>85</v>
      </c>
      <c r="BE563" s="114">
        <f>IF(N563="základní",J563,0)</f>
        <v>0</v>
      </c>
      <c r="BF563" s="114">
        <f>IF(N563="snížená",J563,0)</f>
        <v>0</v>
      </c>
      <c r="BG563" s="114">
        <f>IF(N563="zákl. přenesená",J563,0)</f>
        <v>0</v>
      </c>
      <c r="BH563" s="114">
        <f>IF(N563="sníž. přenesená",J563,0)</f>
        <v>0</v>
      </c>
      <c r="BI563" s="114">
        <f>IF(N563="nulová",J563,0)</f>
        <v>0</v>
      </c>
      <c r="BJ563" s="2" t="s">
        <v>88</v>
      </c>
      <c r="BK563" s="114">
        <f>ROUND(I563*H563,2)</f>
        <v>0</v>
      </c>
      <c r="BL563" s="2" t="s">
        <v>520</v>
      </c>
      <c r="BM563" s="113" t="s">
        <v>527</v>
      </c>
    </row>
    <row r="564" spans="2:65" s="9" customFormat="1" x14ac:dyDescent="0.35">
      <c r="B564" s="39"/>
      <c r="C564" s="115"/>
      <c r="D564" s="116" t="s">
        <v>96</v>
      </c>
      <c r="E564" s="41"/>
      <c r="F564" s="117" t="s">
        <v>528</v>
      </c>
      <c r="G564" s="41"/>
      <c r="H564" s="41"/>
      <c r="I564" s="41"/>
      <c r="J564" s="41"/>
      <c r="K564" s="41"/>
      <c r="L564" s="10"/>
      <c r="M564" s="118"/>
      <c r="N564" s="119"/>
      <c r="O564" s="119"/>
      <c r="P564" s="119"/>
      <c r="Q564" s="119"/>
      <c r="R564" s="119"/>
      <c r="S564" s="119"/>
      <c r="T564" s="120"/>
      <c r="AT564" s="2" t="s">
        <v>96</v>
      </c>
      <c r="AU564" s="2" t="s">
        <v>1</v>
      </c>
    </row>
    <row r="565" spans="2:65" s="131" customFormat="1" ht="10.199999999999999" hidden="1" x14ac:dyDescent="0.35">
      <c r="B565" s="121"/>
      <c r="C565" s="122"/>
      <c r="D565" s="116" t="s">
        <v>98</v>
      </c>
      <c r="E565" s="123"/>
      <c r="F565" s="124"/>
      <c r="G565" s="125"/>
      <c r="H565" s="126"/>
      <c r="I565" s="125"/>
      <c r="J565" s="125"/>
      <c r="K565" s="125"/>
      <c r="L565" s="127"/>
      <c r="M565" s="128"/>
      <c r="N565" s="129"/>
      <c r="O565" s="129"/>
      <c r="P565" s="129"/>
      <c r="Q565" s="129"/>
      <c r="R565" s="129"/>
      <c r="S565" s="129"/>
      <c r="T565" s="130"/>
      <c r="AT565" s="132" t="s">
        <v>98</v>
      </c>
      <c r="AU565" s="132" t="s">
        <v>1</v>
      </c>
      <c r="AV565" s="131" t="s">
        <v>1</v>
      </c>
      <c r="AW565" s="131" t="s">
        <v>100</v>
      </c>
      <c r="AX565" s="131" t="s">
        <v>88</v>
      </c>
      <c r="AY565" s="132" t="s">
        <v>85</v>
      </c>
    </row>
    <row r="566" spans="2:65" s="9" customFormat="1" ht="16.5" customHeight="1" x14ac:dyDescent="0.35">
      <c r="B566" s="39"/>
      <c r="C566" s="102">
        <v>85</v>
      </c>
      <c r="D566" s="103" t="s">
        <v>89</v>
      </c>
      <c r="E566" s="174"/>
      <c r="F566" s="145" t="s">
        <v>512</v>
      </c>
      <c r="G566" s="146" t="s">
        <v>92</v>
      </c>
      <c r="H566" s="147">
        <v>1</v>
      </c>
      <c r="I566" s="108"/>
      <c r="J566" s="108">
        <f>ROUND(I566*H566,2)</f>
        <v>0</v>
      </c>
      <c r="K566" s="145"/>
      <c r="L566" s="10"/>
      <c r="M566" s="109" t="s">
        <v>14</v>
      </c>
      <c r="N566" s="110" t="s">
        <v>34</v>
      </c>
      <c r="O566" s="111">
        <v>0.1</v>
      </c>
      <c r="P566" s="111">
        <f>O566*H566</f>
        <v>0.1</v>
      </c>
      <c r="Q566" s="111">
        <v>0</v>
      </c>
      <c r="R566" s="111">
        <f>Q566*H566</f>
        <v>0</v>
      </c>
      <c r="S566" s="111">
        <v>0</v>
      </c>
      <c r="T566" s="112">
        <f>S566*H566</f>
        <v>0</v>
      </c>
      <c r="AR566" s="113" t="s">
        <v>520</v>
      </c>
      <c r="AT566" s="113" t="s">
        <v>89</v>
      </c>
      <c r="AU566" s="113" t="s">
        <v>1</v>
      </c>
      <c r="AY566" s="2" t="s">
        <v>85</v>
      </c>
      <c r="BE566" s="114">
        <f>IF(N566="základní",J566,0)</f>
        <v>0</v>
      </c>
      <c r="BF566" s="114">
        <f>IF(N566="snížená",J566,0)</f>
        <v>0</v>
      </c>
      <c r="BG566" s="114">
        <f>IF(N566="zákl. přenesená",J566,0)</f>
        <v>0</v>
      </c>
      <c r="BH566" s="114">
        <f>IF(N566="sníž. přenesená",J566,0)</f>
        <v>0</v>
      </c>
      <c r="BI566" s="114">
        <f>IF(N566="nulová",J566,0)</f>
        <v>0</v>
      </c>
      <c r="BJ566" s="2" t="s">
        <v>88</v>
      </c>
      <c r="BK566" s="114">
        <f>ROUND(I566*H566,2)</f>
        <v>0</v>
      </c>
      <c r="BL566" s="2" t="s">
        <v>520</v>
      </c>
      <c r="BM566" s="113" t="s">
        <v>529</v>
      </c>
    </row>
    <row r="567" spans="2:65" s="9" customFormat="1" x14ac:dyDescent="0.35">
      <c r="B567" s="39"/>
      <c r="C567" s="115"/>
      <c r="D567" s="116" t="s">
        <v>96</v>
      </c>
      <c r="E567" s="41"/>
      <c r="F567" s="117" t="s">
        <v>530</v>
      </c>
      <c r="G567" s="41"/>
      <c r="H567" s="41"/>
      <c r="I567" s="41"/>
      <c r="J567" s="41"/>
      <c r="K567" s="41"/>
      <c r="L567" s="10"/>
      <c r="M567" s="118"/>
      <c r="N567" s="119"/>
      <c r="O567" s="119"/>
      <c r="P567" s="119"/>
      <c r="Q567" s="119"/>
      <c r="R567" s="119"/>
      <c r="S567" s="119"/>
      <c r="T567" s="120"/>
      <c r="AT567" s="2" t="s">
        <v>96</v>
      </c>
      <c r="AU567" s="2" t="s">
        <v>1</v>
      </c>
    </row>
    <row r="568" spans="2:65" s="131" customFormat="1" ht="10.199999999999999" hidden="1" x14ac:dyDescent="0.35">
      <c r="B568" s="121"/>
      <c r="C568" s="122"/>
      <c r="D568" s="116" t="s">
        <v>98</v>
      </c>
      <c r="E568" s="123"/>
      <c r="F568" s="124"/>
      <c r="G568" s="125"/>
      <c r="H568" s="126"/>
      <c r="I568" s="125"/>
      <c r="J568" s="125"/>
      <c r="K568" s="125"/>
      <c r="L568" s="127"/>
      <c r="M568" s="128"/>
      <c r="N568" s="129"/>
      <c r="O568" s="129"/>
      <c r="P568" s="129"/>
      <c r="Q568" s="129"/>
      <c r="R568" s="129"/>
      <c r="S568" s="129"/>
      <c r="T568" s="130"/>
      <c r="AT568" s="132" t="s">
        <v>98</v>
      </c>
      <c r="AU568" s="132" t="s">
        <v>1</v>
      </c>
      <c r="AV568" s="131" t="s">
        <v>1</v>
      </c>
      <c r="AW568" s="131" t="s">
        <v>100</v>
      </c>
      <c r="AX568" s="131" t="s">
        <v>88</v>
      </c>
      <c r="AY568" s="132" t="s">
        <v>85</v>
      </c>
    </row>
    <row r="569" spans="2:65" s="9" customFormat="1" ht="16.5" customHeight="1" x14ac:dyDescent="0.35">
      <c r="B569" s="39"/>
      <c r="C569" s="102">
        <v>86</v>
      </c>
      <c r="D569" s="103" t="s">
        <v>89</v>
      </c>
      <c r="E569" s="174"/>
      <c r="F569" s="145" t="s">
        <v>531</v>
      </c>
      <c r="G569" s="146" t="s">
        <v>92</v>
      </c>
      <c r="H569" s="147">
        <v>5</v>
      </c>
      <c r="I569" s="108"/>
      <c r="J569" s="108">
        <f>ROUND(I569*H569,2)</f>
        <v>0</v>
      </c>
      <c r="K569" s="145"/>
      <c r="L569" s="10"/>
      <c r="M569" s="109" t="s">
        <v>14</v>
      </c>
      <c r="N569" s="110" t="s">
        <v>34</v>
      </c>
      <c r="O569" s="111">
        <v>0.107</v>
      </c>
      <c r="P569" s="111">
        <f>O569*H569</f>
        <v>0.53500000000000003</v>
      </c>
      <c r="Q569" s="111">
        <v>0</v>
      </c>
      <c r="R569" s="111">
        <f>Q569*H569</f>
        <v>0</v>
      </c>
      <c r="S569" s="111">
        <v>0</v>
      </c>
      <c r="T569" s="112">
        <f>S569*H569</f>
        <v>0</v>
      </c>
      <c r="AR569" s="113" t="s">
        <v>520</v>
      </c>
      <c r="AT569" s="113" t="s">
        <v>89</v>
      </c>
      <c r="AU569" s="113" t="s">
        <v>1</v>
      </c>
      <c r="AY569" s="2" t="s">
        <v>85</v>
      </c>
      <c r="BE569" s="114">
        <f>IF(N569="základní",J569,0)</f>
        <v>0</v>
      </c>
      <c r="BF569" s="114">
        <f>IF(N569="snížená",J569,0)</f>
        <v>0</v>
      </c>
      <c r="BG569" s="114">
        <f>IF(N569="zákl. přenesená",J569,0)</f>
        <v>0</v>
      </c>
      <c r="BH569" s="114">
        <f>IF(N569="sníž. přenesená",J569,0)</f>
        <v>0</v>
      </c>
      <c r="BI569" s="114">
        <f>IF(N569="nulová",J569,0)</f>
        <v>0</v>
      </c>
      <c r="BJ569" s="2" t="s">
        <v>88</v>
      </c>
      <c r="BK569" s="114">
        <f>ROUND(I569*H569,2)</f>
        <v>0</v>
      </c>
      <c r="BL569" s="2" t="s">
        <v>520</v>
      </c>
      <c r="BM569" s="113" t="s">
        <v>532</v>
      </c>
    </row>
    <row r="570" spans="2:65" s="9" customFormat="1" x14ac:dyDescent="0.35">
      <c r="B570" s="39"/>
      <c r="C570" s="115"/>
      <c r="D570" s="116" t="s">
        <v>96</v>
      </c>
      <c r="E570" s="41"/>
      <c r="F570" s="117" t="s">
        <v>533</v>
      </c>
      <c r="G570" s="41"/>
      <c r="H570" s="41"/>
      <c r="I570" s="41"/>
      <c r="J570" s="41"/>
      <c r="K570" s="41"/>
      <c r="L570" s="10"/>
      <c r="M570" s="118"/>
      <c r="N570" s="119"/>
      <c r="O570" s="119"/>
      <c r="P570" s="119"/>
      <c r="Q570" s="119"/>
      <c r="R570" s="119"/>
      <c r="S570" s="119"/>
      <c r="T570" s="120"/>
      <c r="AT570" s="2" t="s">
        <v>96</v>
      </c>
      <c r="AU570" s="2" t="s">
        <v>1</v>
      </c>
    </row>
    <row r="571" spans="2:65" s="131" customFormat="1" ht="10.199999999999999" hidden="1" x14ac:dyDescent="0.35">
      <c r="B571" s="121"/>
      <c r="C571" s="122"/>
      <c r="D571" s="116" t="s">
        <v>98</v>
      </c>
      <c r="E571" s="123"/>
      <c r="F571" s="124"/>
      <c r="G571" s="125"/>
      <c r="H571" s="126"/>
      <c r="I571" s="125"/>
      <c r="J571" s="125"/>
      <c r="K571" s="125"/>
      <c r="L571" s="127"/>
      <c r="M571" s="128"/>
      <c r="N571" s="129"/>
      <c r="O571" s="129"/>
      <c r="P571" s="129"/>
      <c r="Q571" s="129"/>
      <c r="R571" s="129"/>
      <c r="S571" s="129"/>
      <c r="T571" s="130"/>
      <c r="AT571" s="132" t="s">
        <v>98</v>
      </c>
      <c r="AU571" s="132" t="s">
        <v>1</v>
      </c>
      <c r="AV571" s="131" t="s">
        <v>1</v>
      </c>
      <c r="AW571" s="131" t="s">
        <v>100</v>
      </c>
      <c r="AX571" s="131" t="s">
        <v>88</v>
      </c>
      <c r="AY571" s="132" t="s">
        <v>85</v>
      </c>
    </row>
    <row r="572" spans="2:65" s="96" customFormat="1" ht="25.95" customHeight="1" x14ac:dyDescent="0.25">
      <c r="B572" s="86"/>
      <c r="C572" s="177"/>
      <c r="D572" s="88" t="s">
        <v>81</v>
      </c>
      <c r="E572" s="89" t="s">
        <v>534</v>
      </c>
      <c r="F572" s="89" t="s">
        <v>535</v>
      </c>
      <c r="G572" s="87"/>
      <c r="H572" s="87"/>
      <c r="I572" s="87"/>
      <c r="J572" s="90">
        <f>SUM(J573:J618)</f>
        <v>0</v>
      </c>
      <c r="K572" s="87"/>
      <c r="L572" s="91"/>
      <c r="M572" s="92"/>
      <c r="N572" s="93"/>
      <c r="O572" s="93"/>
      <c r="P572" s="94">
        <f>SUM(P573:P619)</f>
        <v>0</v>
      </c>
      <c r="Q572" s="93"/>
      <c r="R572" s="94">
        <f>SUM(R573:R619)</f>
        <v>0</v>
      </c>
      <c r="S572" s="93"/>
      <c r="T572" s="95">
        <f>SUM(T573:T619)</f>
        <v>0</v>
      </c>
      <c r="AR572" s="97" t="s">
        <v>94</v>
      </c>
      <c r="AT572" s="98" t="s">
        <v>81</v>
      </c>
      <c r="AU572" s="98" t="s">
        <v>84</v>
      </c>
      <c r="AY572" s="97" t="s">
        <v>85</v>
      </c>
      <c r="BK572" s="99">
        <f>SUM(BK573:BK619)</f>
        <v>0</v>
      </c>
    </row>
    <row r="573" spans="2:65" s="9" customFormat="1" ht="16.5" customHeight="1" x14ac:dyDescent="0.35">
      <c r="B573" s="39"/>
      <c r="C573" s="102">
        <v>87</v>
      </c>
      <c r="D573" s="103" t="s">
        <v>89</v>
      </c>
      <c r="E573" s="174" t="s">
        <v>536</v>
      </c>
      <c r="F573" s="145" t="s">
        <v>537</v>
      </c>
      <c r="G573" s="146" t="s">
        <v>122</v>
      </c>
      <c r="H573" s="147">
        <v>42</v>
      </c>
      <c r="I573" s="108"/>
      <c r="J573" s="108">
        <f>ROUND(I573*H573,2)</f>
        <v>0</v>
      </c>
      <c r="K573" s="145" t="s">
        <v>14</v>
      </c>
      <c r="L573" s="10"/>
      <c r="M573" s="109" t="s">
        <v>14</v>
      </c>
      <c r="N573" s="110" t="s">
        <v>34</v>
      </c>
      <c r="O573" s="111">
        <v>0</v>
      </c>
      <c r="P573" s="111">
        <f>O573*H573</f>
        <v>0</v>
      </c>
      <c r="Q573" s="111">
        <v>0</v>
      </c>
      <c r="R573" s="111">
        <f>Q573*H573</f>
        <v>0</v>
      </c>
      <c r="S573" s="111">
        <v>0</v>
      </c>
      <c r="T573" s="112">
        <f>S573*H573</f>
        <v>0</v>
      </c>
      <c r="AR573" s="113" t="s">
        <v>538</v>
      </c>
      <c r="AT573" s="113" t="s">
        <v>89</v>
      </c>
      <c r="AU573" s="113" t="s">
        <v>88</v>
      </c>
      <c r="AY573" s="2" t="s">
        <v>85</v>
      </c>
      <c r="BE573" s="114">
        <f>IF(N573="základní",J573,0)</f>
        <v>0</v>
      </c>
      <c r="BF573" s="114">
        <f>IF(N573="snížená",J573,0)</f>
        <v>0</v>
      </c>
      <c r="BG573" s="114">
        <f>IF(N573="zákl. přenesená",J573,0)</f>
        <v>0</v>
      </c>
      <c r="BH573" s="114">
        <f>IF(N573="sníž. přenesená",J573,0)</f>
        <v>0</v>
      </c>
      <c r="BI573" s="114">
        <f>IF(N573="nulová",J573,0)</f>
        <v>0</v>
      </c>
      <c r="BJ573" s="2" t="s">
        <v>88</v>
      </c>
      <c r="BK573" s="114">
        <f>ROUND(I573*H573,2)</f>
        <v>0</v>
      </c>
      <c r="BL573" s="2" t="s">
        <v>538</v>
      </c>
      <c r="BM573" s="113" t="s">
        <v>539</v>
      </c>
    </row>
    <row r="574" spans="2:65" s="9" customFormat="1" x14ac:dyDescent="0.35">
      <c r="B574" s="39"/>
      <c r="C574" s="115"/>
      <c r="D574" s="116" t="s">
        <v>96</v>
      </c>
      <c r="E574" s="41"/>
      <c r="F574" s="117" t="s">
        <v>540</v>
      </c>
      <c r="G574" s="41"/>
      <c r="H574" s="41"/>
      <c r="I574" s="41"/>
      <c r="J574" s="41"/>
      <c r="K574" s="41"/>
      <c r="L574" s="10"/>
      <c r="M574" s="118"/>
      <c r="N574" s="119"/>
      <c r="O574" s="119"/>
      <c r="P574" s="119"/>
      <c r="Q574" s="119"/>
      <c r="R574" s="119"/>
      <c r="S574" s="119"/>
      <c r="T574" s="120"/>
      <c r="AT574" s="2" t="s">
        <v>96</v>
      </c>
      <c r="AU574" s="2" t="s">
        <v>88</v>
      </c>
    </row>
    <row r="575" spans="2:65" s="9" customFormat="1" ht="16.5" customHeight="1" x14ac:dyDescent="0.35">
      <c r="B575" s="39"/>
      <c r="C575" s="148">
        <v>88</v>
      </c>
      <c r="D575" s="149" t="s">
        <v>108</v>
      </c>
      <c r="E575" s="150" t="s">
        <v>541</v>
      </c>
      <c r="F575" s="186" t="s">
        <v>542</v>
      </c>
      <c r="G575" s="152" t="s">
        <v>122</v>
      </c>
      <c r="H575" s="153">
        <v>2</v>
      </c>
      <c r="I575" s="154"/>
      <c r="J575" s="154">
        <f>ROUND(I575*H575,2)</f>
        <v>0</v>
      </c>
      <c r="K575" s="151" t="s">
        <v>14</v>
      </c>
      <c r="L575" s="155"/>
      <c r="M575" s="156" t="s">
        <v>14</v>
      </c>
      <c r="N575" s="157" t="s">
        <v>34</v>
      </c>
      <c r="O575" s="158">
        <v>0</v>
      </c>
      <c r="P575" s="158">
        <f>O575*H575</f>
        <v>0</v>
      </c>
      <c r="Q575" s="158">
        <v>0</v>
      </c>
      <c r="R575" s="158">
        <f>Q575*H575</f>
        <v>0</v>
      </c>
      <c r="S575" s="158">
        <v>0</v>
      </c>
      <c r="T575" s="159">
        <f>S575*H575</f>
        <v>0</v>
      </c>
      <c r="AR575" s="113" t="s">
        <v>111</v>
      </c>
      <c r="AT575" s="113" t="s">
        <v>108</v>
      </c>
      <c r="AU575" s="113" t="s">
        <v>88</v>
      </c>
      <c r="AY575" s="2" t="s">
        <v>85</v>
      </c>
      <c r="BE575" s="114">
        <f>IF(N575="základní",J575,0)</f>
        <v>0</v>
      </c>
      <c r="BF575" s="114">
        <f>IF(N575="snížená",J575,0)</f>
        <v>0</v>
      </c>
      <c r="BG575" s="114">
        <f>IF(N575="zákl. přenesená",J575,0)</f>
        <v>0</v>
      </c>
      <c r="BH575" s="114">
        <f>IF(N575="sníž. přenesená",J575,0)</f>
        <v>0</v>
      </c>
      <c r="BI575" s="114">
        <f>IF(N575="nulová",J575,0)</f>
        <v>0</v>
      </c>
      <c r="BJ575" s="2" t="s">
        <v>88</v>
      </c>
      <c r="BK575" s="114">
        <f>ROUND(I575*H575,2)</f>
        <v>0</v>
      </c>
      <c r="BL575" s="2" t="s">
        <v>105</v>
      </c>
      <c r="BM575" s="113" t="s">
        <v>543</v>
      </c>
    </row>
    <row r="576" spans="2:65" s="9" customFormat="1" x14ac:dyDescent="0.35">
      <c r="B576" s="39"/>
      <c r="C576" s="115"/>
      <c r="D576" s="160" t="s">
        <v>96</v>
      </c>
      <c r="E576" s="41"/>
      <c r="F576" s="117" t="s">
        <v>544</v>
      </c>
      <c r="G576" s="41"/>
      <c r="H576" s="41"/>
      <c r="I576" s="41"/>
      <c r="J576" s="41"/>
      <c r="K576" s="41"/>
      <c r="L576" s="10"/>
      <c r="M576" s="118"/>
      <c r="N576" s="119"/>
      <c r="O576" s="119"/>
      <c r="P576" s="119"/>
      <c r="Q576" s="119"/>
      <c r="R576" s="119"/>
      <c r="S576" s="119"/>
      <c r="T576" s="120"/>
      <c r="AT576" s="2" t="s">
        <v>96</v>
      </c>
      <c r="AU576" s="2" t="s">
        <v>88</v>
      </c>
    </row>
    <row r="577" spans="2:65" s="9" customFormat="1" ht="16.5" customHeight="1" x14ac:dyDescent="0.35">
      <c r="B577" s="39"/>
      <c r="C577" s="148">
        <v>89</v>
      </c>
      <c r="D577" s="149" t="s">
        <v>108</v>
      </c>
      <c r="E577" s="150" t="s">
        <v>545</v>
      </c>
      <c r="F577" s="151" t="s">
        <v>546</v>
      </c>
      <c r="G577" s="152" t="s">
        <v>226</v>
      </c>
      <c r="H577" s="153">
        <v>1</v>
      </c>
      <c r="I577" s="154"/>
      <c r="J577" s="154">
        <f>ROUND(I577*H577,2)</f>
        <v>0</v>
      </c>
      <c r="K577" s="151" t="s">
        <v>14</v>
      </c>
      <c r="L577" s="155"/>
      <c r="M577" s="156" t="s">
        <v>14</v>
      </c>
      <c r="N577" s="157" t="s">
        <v>34</v>
      </c>
      <c r="O577" s="158">
        <v>0</v>
      </c>
      <c r="P577" s="158">
        <f>O577*H577</f>
        <v>0</v>
      </c>
      <c r="Q577" s="158">
        <v>0</v>
      </c>
      <c r="R577" s="158">
        <f>Q577*H577</f>
        <v>0</v>
      </c>
      <c r="S577" s="158">
        <v>0</v>
      </c>
      <c r="T577" s="159">
        <f>S577*H577</f>
        <v>0</v>
      </c>
      <c r="AR577" s="113" t="s">
        <v>111</v>
      </c>
      <c r="AT577" s="113" t="s">
        <v>108</v>
      </c>
      <c r="AU577" s="113" t="s">
        <v>88</v>
      </c>
      <c r="AY577" s="2" t="s">
        <v>85</v>
      </c>
      <c r="BE577" s="114">
        <f>IF(N577="základní",J577,0)</f>
        <v>0</v>
      </c>
      <c r="BF577" s="114">
        <f>IF(N577="snížená",J577,0)</f>
        <v>0</v>
      </c>
      <c r="BG577" s="114">
        <f>IF(N577="zákl. přenesená",J577,0)</f>
        <v>0</v>
      </c>
      <c r="BH577" s="114">
        <f>IF(N577="sníž. přenesená",J577,0)</f>
        <v>0</v>
      </c>
      <c r="BI577" s="114">
        <f>IF(N577="nulová",J577,0)</f>
        <v>0</v>
      </c>
      <c r="BJ577" s="2" t="s">
        <v>88</v>
      </c>
      <c r="BK577" s="114">
        <f>ROUND(I577*H577,2)</f>
        <v>0</v>
      </c>
      <c r="BL577" s="2" t="s">
        <v>105</v>
      </c>
      <c r="BM577" s="113" t="s">
        <v>547</v>
      </c>
    </row>
    <row r="578" spans="2:65" s="9" customFormat="1" x14ac:dyDescent="0.35">
      <c r="B578" s="39"/>
      <c r="C578" s="115"/>
      <c r="D578" s="160" t="s">
        <v>96</v>
      </c>
      <c r="E578" s="41"/>
      <c r="F578" s="117" t="s">
        <v>546</v>
      </c>
      <c r="G578" s="41"/>
      <c r="H578" s="41"/>
      <c r="I578" s="41"/>
      <c r="J578" s="41"/>
      <c r="K578" s="41"/>
      <c r="L578" s="10"/>
      <c r="M578" s="118"/>
      <c r="N578" s="119"/>
      <c r="O578" s="119"/>
      <c r="P578" s="119"/>
      <c r="Q578" s="119"/>
      <c r="R578" s="119"/>
      <c r="S578" s="119"/>
      <c r="T578" s="120"/>
      <c r="AT578" s="2" t="s">
        <v>96</v>
      </c>
      <c r="AU578" s="2" t="s">
        <v>88</v>
      </c>
    </row>
    <row r="579" spans="2:65" s="9" customFormat="1" ht="16.5" customHeight="1" x14ac:dyDescent="0.35">
      <c r="B579" s="39"/>
      <c r="C579" s="148">
        <v>90</v>
      </c>
      <c r="D579" s="149" t="s">
        <v>108</v>
      </c>
      <c r="E579" s="150" t="s">
        <v>548</v>
      </c>
      <c r="F579" s="151" t="s">
        <v>549</v>
      </c>
      <c r="G579" s="152" t="s">
        <v>226</v>
      </c>
      <c r="H579" s="153">
        <v>1</v>
      </c>
      <c r="I579" s="154"/>
      <c r="J579" s="154">
        <f>ROUND(I579*H579,2)</f>
        <v>0</v>
      </c>
      <c r="K579" s="151" t="s">
        <v>14</v>
      </c>
      <c r="L579" s="155"/>
      <c r="M579" s="156" t="s">
        <v>14</v>
      </c>
      <c r="N579" s="157" t="s">
        <v>34</v>
      </c>
      <c r="O579" s="158">
        <v>0</v>
      </c>
      <c r="P579" s="158">
        <f>O579*H579</f>
        <v>0</v>
      </c>
      <c r="Q579" s="158">
        <v>0</v>
      </c>
      <c r="R579" s="158">
        <f>Q579*H579</f>
        <v>0</v>
      </c>
      <c r="S579" s="158">
        <v>0</v>
      </c>
      <c r="T579" s="159">
        <f>S579*H579</f>
        <v>0</v>
      </c>
      <c r="AR579" s="113" t="s">
        <v>111</v>
      </c>
      <c r="AT579" s="113" t="s">
        <v>108</v>
      </c>
      <c r="AU579" s="113" t="s">
        <v>88</v>
      </c>
      <c r="AY579" s="2" t="s">
        <v>85</v>
      </c>
      <c r="BE579" s="114">
        <f>IF(N579="základní",J579,0)</f>
        <v>0</v>
      </c>
      <c r="BF579" s="114">
        <f>IF(N579="snížená",J579,0)</f>
        <v>0</v>
      </c>
      <c r="BG579" s="114">
        <f>IF(N579="zákl. přenesená",J579,0)</f>
        <v>0</v>
      </c>
      <c r="BH579" s="114">
        <f>IF(N579="sníž. přenesená",J579,0)</f>
        <v>0</v>
      </c>
      <c r="BI579" s="114">
        <f>IF(N579="nulová",J579,0)</f>
        <v>0</v>
      </c>
      <c r="BJ579" s="2" t="s">
        <v>88</v>
      </c>
      <c r="BK579" s="114">
        <f>ROUND(I579*H579,2)</f>
        <v>0</v>
      </c>
      <c r="BL579" s="2" t="s">
        <v>105</v>
      </c>
      <c r="BM579" s="113" t="s">
        <v>550</v>
      </c>
    </row>
    <row r="580" spans="2:65" s="9" customFormat="1" x14ac:dyDescent="0.35">
      <c r="B580" s="39"/>
      <c r="C580" s="115"/>
      <c r="D580" s="116" t="s">
        <v>96</v>
      </c>
      <c r="E580" s="41"/>
      <c r="F580" s="117" t="s">
        <v>549</v>
      </c>
      <c r="G580" s="41"/>
      <c r="H580" s="41"/>
      <c r="I580" s="41"/>
      <c r="J580" s="41"/>
      <c r="K580" s="41"/>
      <c r="L580" s="10"/>
      <c r="M580" s="118"/>
      <c r="N580" s="119"/>
      <c r="O580" s="119"/>
      <c r="P580" s="119"/>
      <c r="Q580" s="119"/>
      <c r="R580" s="119"/>
      <c r="S580" s="119"/>
      <c r="T580" s="120"/>
      <c r="AT580" s="2" t="s">
        <v>96</v>
      </c>
      <c r="AU580" s="2" t="s">
        <v>88</v>
      </c>
    </row>
    <row r="581" spans="2:65" s="9" customFormat="1" ht="16.5" customHeight="1" x14ac:dyDescent="0.35">
      <c r="B581" s="39"/>
      <c r="C581" s="102">
        <v>91</v>
      </c>
      <c r="D581" s="103" t="s">
        <v>89</v>
      </c>
      <c r="E581" s="174" t="s">
        <v>551</v>
      </c>
      <c r="F581" s="145" t="s">
        <v>552</v>
      </c>
      <c r="G581" s="146" t="s">
        <v>92</v>
      </c>
      <c r="H581" s="147">
        <v>1</v>
      </c>
      <c r="I581" s="108"/>
      <c r="J581" s="108">
        <f>ROUND(I581*H581,2)</f>
        <v>0</v>
      </c>
      <c r="K581" s="145" t="s">
        <v>14</v>
      </c>
      <c r="L581" s="10"/>
      <c r="M581" s="109" t="s">
        <v>14</v>
      </c>
      <c r="N581" s="110" t="s">
        <v>34</v>
      </c>
      <c r="O581" s="111">
        <v>0</v>
      </c>
      <c r="P581" s="111">
        <f>O581*H581</f>
        <v>0</v>
      </c>
      <c r="Q581" s="111">
        <v>0</v>
      </c>
      <c r="R581" s="111">
        <f>Q581*H581</f>
        <v>0</v>
      </c>
      <c r="S581" s="111">
        <v>0</v>
      </c>
      <c r="T581" s="112">
        <f>S581*H581</f>
        <v>0</v>
      </c>
      <c r="AR581" s="113" t="s">
        <v>538</v>
      </c>
      <c r="AT581" s="113" t="s">
        <v>89</v>
      </c>
      <c r="AU581" s="113" t="s">
        <v>88</v>
      </c>
      <c r="AY581" s="2" t="s">
        <v>85</v>
      </c>
      <c r="BE581" s="114">
        <f>IF(N581="základní",J581,0)</f>
        <v>0</v>
      </c>
      <c r="BF581" s="114">
        <f>IF(N581="snížená",J581,0)</f>
        <v>0</v>
      </c>
      <c r="BG581" s="114">
        <f>IF(N581="zákl. přenesená",J581,0)</f>
        <v>0</v>
      </c>
      <c r="BH581" s="114">
        <f>IF(N581="sníž. přenesená",J581,0)</f>
        <v>0</v>
      </c>
      <c r="BI581" s="114">
        <f>IF(N581="nulová",J581,0)</f>
        <v>0</v>
      </c>
      <c r="BJ581" s="2" t="s">
        <v>88</v>
      </c>
      <c r="BK581" s="114">
        <f>ROUND(I581*H581,2)</f>
        <v>0</v>
      </c>
      <c r="BL581" s="2" t="s">
        <v>538</v>
      </c>
      <c r="BM581" s="113" t="s">
        <v>553</v>
      </c>
    </row>
    <row r="582" spans="2:65" s="9" customFormat="1" x14ac:dyDescent="0.35">
      <c r="B582" s="39"/>
      <c r="C582" s="115"/>
      <c r="D582" s="116" t="s">
        <v>96</v>
      </c>
      <c r="E582" s="41"/>
      <c r="F582" s="117" t="s">
        <v>552</v>
      </c>
      <c r="G582" s="41"/>
      <c r="H582" s="41"/>
      <c r="I582" s="41"/>
      <c r="J582" s="41"/>
      <c r="K582" s="41"/>
      <c r="L582" s="10"/>
      <c r="M582" s="118"/>
      <c r="N582" s="119"/>
      <c r="O582" s="119"/>
      <c r="P582" s="119"/>
      <c r="Q582" s="119"/>
      <c r="R582" s="119"/>
      <c r="S582" s="119"/>
      <c r="T582" s="120"/>
      <c r="AT582" s="2" t="s">
        <v>96</v>
      </c>
      <c r="AU582" s="2" t="s">
        <v>88</v>
      </c>
    </row>
    <row r="583" spans="2:65" s="9" customFormat="1" ht="16.5" customHeight="1" x14ac:dyDescent="0.35">
      <c r="B583" s="39"/>
      <c r="C583" s="102">
        <v>92</v>
      </c>
      <c r="D583" s="103" t="s">
        <v>89</v>
      </c>
      <c r="E583" s="174" t="s">
        <v>554</v>
      </c>
      <c r="F583" s="145" t="s">
        <v>555</v>
      </c>
      <c r="G583" s="146" t="s">
        <v>92</v>
      </c>
      <c r="H583" s="147">
        <v>3</v>
      </c>
      <c r="I583" s="108"/>
      <c r="J583" s="108">
        <f>ROUND(I583*H583,2)</f>
        <v>0</v>
      </c>
      <c r="K583" s="145" t="s">
        <v>14</v>
      </c>
      <c r="L583" s="10"/>
      <c r="M583" s="109" t="s">
        <v>14</v>
      </c>
      <c r="N583" s="110" t="s">
        <v>34</v>
      </c>
      <c r="O583" s="111">
        <v>0</v>
      </c>
      <c r="P583" s="111">
        <f>O583*H583</f>
        <v>0</v>
      </c>
      <c r="Q583" s="111">
        <v>0</v>
      </c>
      <c r="R583" s="111">
        <f>Q583*H583</f>
        <v>0</v>
      </c>
      <c r="S583" s="111">
        <v>0</v>
      </c>
      <c r="T583" s="112">
        <f>S583*H583</f>
        <v>0</v>
      </c>
      <c r="AR583" s="113" t="s">
        <v>538</v>
      </c>
      <c r="AT583" s="113" t="s">
        <v>89</v>
      </c>
      <c r="AU583" s="113" t="s">
        <v>88</v>
      </c>
      <c r="AY583" s="2" t="s">
        <v>85</v>
      </c>
      <c r="BE583" s="114">
        <f>IF(N583="základní",J583,0)</f>
        <v>0</v>
      </c>
      <c r="BF583" s="114">
        <f>IF(N583="snížená",J583,0)</f>
        <v>0</v>
      </c>
      <c r="BG583" s="114">
        <f>IF(N583="zákl. přenesená",J583,0)</f>
        <v>0</v>
      </c>
      <c r="BH583" s="114">
        <f>IF(N583="sníž. přenesená",J583,0)</f>
        <v>0</v>
      </c>
      <c r="BI583" s="114">
        <f>IF(N583="nulová",J583,0)</f>
        <v>0</v>
      </c>
      <c r="BJ583" s="2" t="s">
        <v>88</v>
      </c>
      <c r="BK583" s="114">
        <f>ROUND(I583*H583,2)</f>
        <v>0</v>
      </c>
      <c r="BL583" s="2" t="s">
        <v>538</v>
      </c>
      <c r="BM583" s="113" t="s">
        <v>556</v>
      </c>
    </row>
    <row r="584" spans="2:65" s="9" customFormat="1" x14ac:dyDescent="0.35">
      <c r="B584" s="39"/>
      <c r="C584" s="115"/>
      <c r="D584" s="116" t="s">
        <v>96</v>
      </c>
      <c r="E584" s="41"/>
      <c r="F584" s="117" t="s">
        <v>557</v>
      </c>
      <c r="G584" s="41"/>
      <c r="H584" s="41"/>
      <c r="I584" s="41"/>
      <c r="J584" s="41"/>
      <c r="K584" s="41"/>
      <c r="L584" s="10"/>
      <c r="M584" s="118"/>
      <c r="N584" s="119"/>
      <c r="O584" s="119"/>
      <c r="P584" s="119"/>
      <c r="Q584" s="119"/>
      <c r="R584" s="119"/>
      <c r="S584" s="119"/>
      <c r="T584" s="120"/>
      <c r="AT584" s="2" t="s">
        <v>96</v>
      </c>
      <c r="AU584" s="2" t="s">
        <v>88</v>
      </c>
    </row>
    <row r="585" spans="2:65" s="9" customFormat="1" ht="16.5" customHeight="1" x14ac:dyDescent="0.35">
      <c r="B585" s="39"/>
      <c r="C585" s="102">
        <v>93</v>
      </c>
      <c r="D585" s="103" t="s">
        <v>89</v>
      </c>
      <c r="E585" s="174" t="s">
        <v>558</v>
      </c>
      <c r="F585" s="145" t="s">
        <v>559</v>
      </c>
      <c r="G585" s="146" t="s">
        <v>92</v>
      </c>
      <c r="H585" s="147">
        <v>1</v>
      </c>
      <c r="I585" s="108"/>
      <c r="J585" s="108">
        <f>ROUND(I585*H585,2)</f>
        <v>0</v>
      </c>
      <c r="K585" s="145" t="s">
        <v>14</v>
      </c>
      <c r="L585" s="10"/>
      <c r="M585" s="109" t="s">
        <v>14</v>
      </c>
      <c r="N585" s="110" t="s">
        <v>34</v>
      </c>
      <c r="O585" s="111">
        <v>0</v>
      </c>
      <c r="P585" s="111">
        <f>O585*H585</f>
        <v>0</v>
      </c>
      <c r="Q585" s="111">
        <v>0</v>
      </c>
      <c r="R585" s="111">
        <f>Q585*H585</f>
        <v>0</v>
      </c>
      <c r="S585" s="111">
        <v>0</v>
      </c>
      <c r="T585" s="112">
        <f>S585*H585</f>
        <v>0</v>
      </c>
      <c r="AR585" s="113" t="s">
        <v>538</v>
      </c>
      <c r="AT585" s="113" t="s">
        <v>89</v>
      </c>
      <c r="AU585" s="113" t="s">
        <v>88</v>
      </c>
      <c r="AY585" s="2" t="s">
        <v>85</v>
      </c>
      <c r="BE585" s="114">
        <f>IF(N585="základní",J585,0)</f>
        <v>0</v>
      </c>
      <c r="BF585" s="114">
        <f>IF(N585="snížená",J585,0)</f>
        <v>0</v>
      </c>
      <c r="BG585" s="114">
        <f>IF(N585="zákl. přenesená",J585,0)</f>
        <v>0</v>
      </c>
      <c r="BH585" s="114">
        <f>IF(N585="sníž. přenesená",J585,0)</f>
        <v>0</v>
      </c>
      <c r="BI585" s="114">
        <f>IF(N585="nulová",J585,0)</f>
        <v>0</v>
      </c>
      <c r="BJ585" s="2" t="s">
        <v>88</v>
      </c>
      <c r="BK585" s="114">
        <f>ROUND(I585*H585,2)</f>
        <v>0</v>
      </c>
      <c r="BL585" s="2" t="s">
        <v>538</v>
      </c>
      <c r="BM585" s="113" t="s">
        <v>560</v>
      </c>
    </row>
    <row r="586" spans="2:65" s="9" customFormat="1" x14ac:dyDescent="0.35">
      <c r="B586" s="39"/>
      <c r="C586" s="115"/>
      <c r="D586" s="116" t="s">
        <v>96</v>
      </c>
      <c r="E586" s="41"/>
      <c r="F586" s="117" t="s">
        <v>559</v>
      </c>
      <c r="G586" s="41"/>
      <c r="H586" s="41"/>
      <c r="I586" s="41"/>
      <c r="J586" s="41"/>
      <c r="K586" s="41"/>
      <c r="L586" s="10"/>
      <c r="M586" s="118"/>
      <c r="N586" s="119"/>
      <c r="O586" s="119"/>
      <c r="P586" s="119"/>
      <c r="Q586" s="119"/>
      <c r="R586" s="119"/>
      <c r="S586" s="119"/>
      <c r="T586" s="120"/>
      <c r="AT586" s="2" t="s">
        <v>96</v>
      </c>
      <c r="AU586" s="2" t="s">
        <v>88</v>
      </c>
    </row>
    <row r="587" spans="2:65" s="9" customFormat="1" ht="16.5" customHeight="1" x14ac:dyDescent="0.35">
      <c r="B587" s="39"/>
      <c r="C587" s="102">
        <v>94</v>
      </c>
      <c r="D587" s="103" t="s">
        <v>89</v>
      </c>
      <c r="E587" s="174" t="s">
        <v>561</v>
      </c>
      <c r="F587" s="145" t="s">
        <v>562</v>
      </c>
      <c r="G587" s="146" t="s">
        <v>122</v>
      </c>
      <c r="H587" s="147">
        <v>32</v>
      </c>
      <c r="I587" s="108"/>
      <c r="J587" s="108">
        <f>ROUND(I587*H587,2)</f>
        <v>0</v>
      </c>
      <c r="K587" s="145" t="s">
        <v>14</v>
      </c>
      <c r="L587" s="10"/>
      <c r="M587" s="109" t="s">
        <v>14</v>
      </c>
      <c r="N587" s="110" t="s">
        <v>34</v>
      </c>
      <c r="O587" s="111">
        <v>0</v>
      </c>
      <c r="P587" s="111">
        <f>O587*H587</f>
        <v>0</v>
      </c>
      <c r="Q587" s="111">
        <v>0</v>
      </c>
      <c r="R587" s="111">
        <f>Q587*H587</f>
        <v>0</v>
      </c>
      <c r="S587" s="111">
        <v>0</v>
      </c>
      <c r="T587" s="112">
        <f>S587*H587</f>
        <v>0</v>
      </c>
      <c r="AR587" s="113" t="s">
        <v>538</v>
      </c>
      <c r="AT587" s="113" t="s">
        <v>89</v>
      </c>
      <c r="AU587" s="113" t="s">
        <v>88</v>
      </c>
      <c r="AY587" s="2" t="s">
        <v>85</v>
      </c>
      <c r="BE587" s="114">
        <f>IF(N587="základní",J587,0)</f>
        <v>0</v>
      </c>
      <c r="BF587" s="114">
        <f>IF(N587="snížená",J587,0)</f>
        <v>0</v>
      </c>
      <c r="BG587" s="114">
        <f>IF(N587="zákl. přenesená",J587,0)</f>
        <v>0</v>
      </c>
      <c r="BH587" s="114">
        <f>IF(N587="sníž. přenesená",J587,0)</f>
        <v>0</v>
      </c>
      <c r="BI587" s="114">
        <f>IF(N587="nulová",J587,0)</f>
        <v>0</v>
      </c>
      <c r="BJ587" s="2" t="s">
        <v>88</v>
      </c>
      <c r="BK587" s="114">
        <f>ROUND(I587*H587,2)</f>
        <v>0</v>
      </c>
      <c r="BL587" s="2" t="s">
        <v>538</v>
      </c>
      <c r="BM587" s="113" t="s">
        <v>563</v>
      </c>
    </row>
    <row r="588" spans="2:65" s="9" customFormat="1" x14ac:dyDescent="0.35">
      <c r="B588" s="39"/>
      <c r="C588" s="115"/>
      <c r="D588" s="116" t="s">
        <v>96</v>
      </c>
      <c r="E588" s="41"/>
      <c r="F588" s="117" t="s">
        <v>562</v>
      </c>
      <c r="G588" s="41"/>
      <c r="H588" s="41"/>
      <c r="I588" s="41"/>
      <c r="J588" s="41"/>
      <c r="K588" s="41"/>
      <c r="L588" s="10"/>
      <c r="M588" s="118"/>
      <c r="N588" s="119"/>
      <c r="O588" s="119"/>
      <c r="P588" s="119"/>
      <c r="Q588" s="119"/>
      <c r="R588" s="119"/>
      <c r="S588" s="119"/>
      <c r="T588" s="120"/>
      <c r="AT588" s="2" t="s">
        <v>96</v>
      </c>
      <c r="AU588" s="2" t="s">
        <v>88</v>
      </c>
    </row>
    <row r="589" spans="2:65" s="9" customFormat="1" ht="24" customHeight="1" x14ac:dyDescent="0.35">
      <c r="B589" s="39"/>
      <c r="C589" s="102">
        <v>95</v>
      </c>
      <c r="D589" s="103" t="s">
        <v>89</v>
      </c>
      <c r="E589" s="174" t="s">
        <v>564</v>
      </c>
      <c r="F589" s="145" t="s">
        <v>565</v>
      </c>
      <c r="G589" s="146" t="s">
        <v>201</v>
      </c>
      <c r="H589" s="147">
        <v>1</v>
      </c>
      <c r="I589" s="108"/>
      <c r="J589" s="108">
        <f>ROUND(I589*H589,2)</f>
        <v>0</v>
      </c>
      <c r="K589" s="145" t="s">
        <v>14</v>
      </c>
      <c r="L589" s="10"/>
      <c r="M589" s="109" t="s">
        <v>14</v>
      </c>
      <c r="N589" s="110" t="s">
        <v>34</v>
      </c>
      <c r="O589" s="111">
        <v>0</v>
      </c>
      <c r="P589" s="111">
        <f>O589*H589</f>
        <v>0</v>
      </c>
      <c r="Q589" s="111">
        <v>0</v>
      </c>
      <c r="R589" s="111">
        <f>Q589*H589</f>
        <v>0</v>
      </c>
      <c r="S589" s="111">
        <v>0</v>
      </c>
      <c r="T589" s="112">
        <f>S589*H589</f>
        <v>0</v>
      </c>
      <c r="AR589" s="113" t="s">
        <v>538</v>
      </c>
      <c r="AT589" s="113" t="s">
        <v>89</v>
      </c>
      <c r="AU589" s="113" t="s">
        <v>88</v>
      </c>
      <c r="AY589" s="2" t="s">
        <v>85</v>
      </c>
      <c r="BE589" s="114">
        <f>IF(N589="základní",J589,0)</f>
        <v>0</v>
      </c>
      <c r="BF589" s="114">
        <f>IF(N589="snížená",J589,0)</f>
        <v>0</v>
      </c>
      <c r="BG589" s="114">
        <f>IF(N589="zákl. přenesená",J589,0)</f>
        <v>0</v>
      </c>
      <c r="BH589" s="114">
        <f>IF(N589="sníž. přenesená",J589,0)</f>
        <v>0</v>
      </c>
      <c r="BI589" s="114">
        <f>IF(N589="nulová",J589,0)</f>
        <v>0</v>
      </c>
      <c r="BJ589" s="2" t="s">
        <v>88</v>
      </c>
      <c r="BK589" s="114">
        <f>ROUND(I589*H589,2)</f>
        <v>0</v>
      </c>
      <c r="BL589" s="2" t="s">
        <v>538</v>
      </c>
      <c r="BM589" s="113" t="s">
        <v>566</v>
      </c>
    </row>
    <row r="590" spans="2:65" s="9" customFormat="1" x14ac:dyDescent="0.35">
      <c r="B590" s="39"/>
      <c r="C590" s="115"/>
      <c r="D590" s="116" t="s">
        <v>96</v>
      </c>
      <c r="E590" s="41"/>
      <c r="F590" s="117" t="s">
        <v>565</v>
      </c>
      <c r="G590" s="41"/>
      <c r="H590" s="41"/>
      <c r="I590" s="41"/>
      <c r="J590" s="41"/>
      <c r="K590" s="41"/>
      <c r="L590" s="10"/>
      <c r="M590" s="118"/>
      <c r="N590" s="119"/>
      <c r="O590" s="119"/>
      <c r="P590" s="119"/>
      <c r="Q590" s="119"/>
      <c r="R590" s="119"/>
      <c r="S590" s="119"/>
      <c r="T590" s="120"/>
      <c r="AT590" s="2" t="s">
        <v>96</v>
      </c>
      <c r="AU590" s="2" t="s">
        <v>88</v>
      </c>
    </row>
    <row r="591" spans="2:65" s="9" customFormat="1" ht="16.5" customHeight="1" x14ac:dyDescent="0.35">
      <c r="B591" s="39"/>
      <c r="C591" s="102">
        <v>96</v>
      </c>
      <c r="D591" s="103" t="s">
        <v>89</v>
      </c>
      <c r="E591" s="174" t="s">
        <v>567</v>
      </c>
      <c r="F591" s="145" t="s">
        <v>568</v>
      </c>
      <c r="G591" s="146" t="s">
        <v>569</v>
      </c>
      <c r="H591" s="147">
        <v>1.5</v>
      </c>
      <c r="I591" s="108"/>
      <c r="J591" s="108">
        <f>ROUND(I591*H591,2)</f>
        <v>0</v>
      </c>
      <c r="K591" s="145" t="s">
        <v>14</v>
      </c>
      <c r="L591" s="10"/>
      <c r="M591" s="109" t="s">
        <v>14</v>
      </c>
      <c r="N591" s="110" t="s">
        <v>34</v>
      </c>
      <c r="O591" s="111">
        <v>0</v>
      </c>
      <c r="P591" s="111">
        <f>O591*H591</f>
        <v>0</v>
      </c>
      <c r="Q591" s="111">
        <v>0</v>
      </c>
      <c r="R591" s="111">
        <f>Q591*H591</f>
        <v>0</v>
      </c>
      <c r="S591" s="111">
        <v>0</v>
      </c>
      <c r="T591" s="112">
        <f>S591*H591</f>
        <v>0</v>
      </c>
      <c r="AR591" s="113" t="s">
        <v>538</v>
      </c>
      <c r="AT591" s="113" t="s">
        <v>89</v>
      </c>
      <c r="AU591" s="113" t="s">
        <v>88</v>
      </c>
      <c r="AY591" s="2" t="s">
        <v>85</v>
      </c>
      <c r="BE591" s="114">
        <f>IF(N591="základní",J591,0)</f>
        <v>0</v>
      </c>
      <c r="BF591" s="114">
        <f>IF(N591="snížená",J591,0)</f>
        <v>0</v>
      </c>
      <c r="BG591" s="114">
        <f>IF(N591="zákl. přenesená",J591,0)</f>
        <v>0</v>
      </c>
      <c r="BH591" s="114">
        <f>IF(N591="sníž. přenesená",J591,0)</f>
        <v>0</v>
      </c>
      <c r="BI591" s="114">
        <f>IF(N591="nulová",J591,0)</f>
        <v>0</v>
      </c>
      <c r="BJ591" s="2" t="s">
        <v>88</v>
      </c>
      <c r="BK591" s="114">
        <f>ROUND(I591*H591,2)</f>
        <v>0</v>
      </c>
      <c r="BL591" s="2" t="s">
        <v>538</v>
      </c>
      <c r="BM591" s="113" t="s">
        <v>570</v>
      </c>
    </row>
    <row r="592" spans="2:65" s="9" customFormat="1" x14ac:dyDescent="0.35">
      <c r="B592" s="39"/>
      <c r="C592" s="115"/>
      <c r="D592" s="116" t="s">
        <v>96</v>
      </c>
      <c r="E592" s="41"/>
      <c r="F592" s="117" t="s">
        <v>568</v>
      </c>
      <c r="G592" s="41"/>
      <c r="H592" s="41"/>
      <c r="I592" s="41"/>
      <c r="J592" s="41"/>
      <c r="K592" s="41"/>
      <c r="L592" s="10"/>
      <c r="M592" s="118"/>
      <c r="N592" s="119"/>
      <c r="O592" s="119"/>
      <c r="P592" s="119"/>
      <c r="Q592" s="119"/>
      <c r="R592" s="119"/>
      <c r="S592" s="119"/>
      <c r="T592" s="120"/>
      <c r="AT592" s="2" t="s">
        <v>96</v>
      </c>
      <c r="AU592" s="2" t="s">
        <v>88</v>
      </c>
    </row>
    <row r="593" spans="2:65" s="9" customFormat="1" ht="24" customHeight="1" x14ac:dyDescent="0.35">
      <c r="B593" s="39"/>
      <c r="C593" s="102">
        <v>97</v>
      </c>
      <c r="D593" s="103" t="s">
        <v>89</v>
      </c>
      <c r="E593" s="174" t="s">
        <v>571</v>
      </c>
      <c r="F593" s="145" t="s">
        <v>572</v>
      </c>
      <c r="G593" s="146" t="s">
        <v>569</v>
      </c>
      <c r="H593" s="147">
        <v>1.5</v>
      </c>
      <c r="I593" s="108"/>
      <c r="J593" s="108">
        <f>ROUND(I593*H593,2)</f>
        <v>0</v>
      </c>
      <c r="K593" s="145" t="s">
        <v>14</v>
      </c>
      <c r="L593" s="10"/>
      <c r="M593" s="109" t="s">
        <v>14</v>
      </c>
      <c r="N593" s="110" t="s">
        <v>34</v>
      </c>
      <c r="O593" s="111">
        <v>0</v>
      </c>
      <c r="P593" s="111">
        <f>O593*H593</f>
        <v>0</v>
      </c>
      <c r="Q593" s="111">
        <v>0</v>
      </c>
      <c r="R593" s="111">
        <f>Q593*H593</f>
        <v>0</v>
      </c>
      <c r="S593" s="111">
        <v>0</v>
      </c>
      <c r="T593" s="112">
        <f>S593*H593</f>
        <v>0</v>
      </c>
      <c r="AR593" s="113" t="s">
        <v>538</v>
      </c>
      <c r="AT593" s="113" t="s">
        <v>89</v>
      </c>
      <c r="AU593" s="113" t="s">
        <v>88</v>
      </c>
      <c r="AY593" s="2" t="s">
        <v>85</v>
      </c>
      <c r="BE593" s="114">
        <f>IF(N593="základní",J593,0)</f>
        <v>0</v>
      </c>
      <c r="BF593" s="114">
        <f>IF(N593="snížená",J593,0)</f>
        <v>0</v>
      </c>
      <c r="BG593" s="114">
        <f>IF(N593="zákl. přenesená",J593,0)</f>
        <v>0</v>
      </c>
      <c r="BH593" s="114">
        <f>IF(N593="sníž. přenesená",J593,0)</f>
        <v>0</v>
      </c>
      <c r="BI593" s="114">
        <f>IF(N593="nulová",J593,0)</f>
        <v>0</v>
      </c>
      <c r="BJ593" s="2" t="s">
        <v>88</v>
      </c>
      <c r="BK593" s="114">
        <f>ROUND(I593*H593,2)</f>
        <v>0</v>
      </c>
      <c r="BL593" s="2" t="s">
        <v>538</v>
      </c>
      <c r="BM593" s="113" t="s">
        <v>573</v>
      </c>
    </row>
    <row r="594" spans="2:65" s="9" customFormat="1" ht="19.2" x14ac:dyDescent="0.35">
      <c r="B594" s="39"/>
      <c r="C594" s="115"/>
      <c r="D594" s="116" t="s">
        <v>96</v>
      </c>
      <c r="E594" s="41"/>
      <c r="F594" s="117" t="s">
        <v>572</v>
      </c>
      <c r="G594" s="41"/>
      <c r="H594" s="41"/>
      <c r="I594" s="41"/>
      <c r="J594" s="41"/>
      <c r="K594" s="41"/>
      <c r="L594" s="10"/>
      <c r="M594" s="118"/>
      <c r="N594" s="119"/>
      <c r="O594" s="119"/>
      <c r="P594" s="119"/>
      <c r="Q594" s="119"/>
      <c r="R594" s="119"/>
      <c r="S594" s="119"/>
      <c r="T594" s="120"/>
      <c r="AT594" s="2" t="s">
        <v>96</v>
      </c>
      <c r="AU594" s="2" t="s">
        <v>88</v>
      </c>
    </row>
    <row r="595" spans="2:65" s="9" customFormat="1" ht="16.5" customHeight="1" x14ac:dyDescent="0.35">
      <c r="B595" s="39"/>
      <c r="C595" s="102">
        <v>98</v>
      </c>
      <c r="D595" s="103" t="s">
        <v>89</v>
      </c>
      <c r="E595" s="174" t="s">
        <v>574</v>
      </c>
      <c r="F595" s="145" t="s">
        <v>575</v>
      </c>
      <c r="G595" s="146" t="s">
        <v>122</v>
      </c>
      <c r="H595" s="147">
        <v>72</v>
      </c>
      <c r="I595" s="108"/>
      <c r="J595" s="108">
        <f>ROUND(I595*H595,2)</f>
        <v>0</v>
      </c>
      <c r="K595" s="145" t="s">
        <v>14</v>
      </c>
      <c r="L595" s="10"/>
      <c r="M595" s="109" t="s">
        <v>14</v>
      </c>
      <c r="N595" s="110" t="s">
        <v>34</v>
      </c>
      <c r="O595" s="111">
        <v>0</v>
      </c>
      <c r="P595" s="111">
        <f>O595*H595</f>
        <v>0</v>
      </c>
      <c r="Q595" s="111">
        <v>0</v>
      </c>
      <c r="R595" s="111">
        <f>Q595*H595</f>
        <v>0</v>
      </c>
      <c r="S595" s="111">
        <v>0</v>
      </c>
      <c r="T595" s="112">
        <f>S595*H595</f>
        <v>0</v>
      </c>
      <c r="AR595" s="113" t="s">
        <v>538</v>
      </c>
      <c r="AT595" s="113" t="s">
        <v>89</v>
      </c>
      <c r="AU595" s="113" t="s">
        <v>88</v>
      </c>
      <c r="AY595" s="2" t="s">
        <v>85</v>
      </c>
      <c r="BE595" s="114">
        <f>IF(N595="základní",J595,0)</f>
        <v>0</v>
      </c>
      <c r="BF595" s="114">
        <f>IF(N595="snížená",J595,0)</f>
        <v>0</v>
      </c>
      <c r="BG595" s="114">
        <f>IF(N595="zákl. přenesená",J595,0)</f>
        <v>0</v>
      </c>
      <c r="BH595" s="114">
        <f>IF(N595="sníž. přenesená",J595,0)</f>
        <v>0</v>
      </c>
      <c r="BI595" s="114">
        <f>IF(N595="nulová",J595,0)</f>
        <v>0</v>
      </c>
      <c r="BJ595" s="2" t="s">
        <v>88</v>
      </c>
      <c r="BK595" s="114">
        <f>ROUND(I595*H595,2)</f>
        <v>0</v>
      </c>
      <c r="BL595" s="2" t="s">
        <v>538</v>
      </c>
      <c r="BM595" s="113" t="s">
        <v>576</v>
      </c>
    </row>
    <row r="596" spans="2:65" s="9" customFormat="1" x14ac:dyDescent="0.35">
      <c r="B596" s="39"/>
      <c r="C596" s="115"/>
      <c r="D596" s="116" t="s">
        <v>96</v>
      </c>
      <c r="E596" s="41"/>
      <c r="F596" s="117" t="s">
        <v>575</v>
      </c>
      <c r="G596" s="41"/>
      <c r="H596" s="41"/>
      <c r="I596" s="41"/>
      <c r="J596" s="41"/>
      <c r="K596" s="41"/>
      <c r="L596" s="10"/>
      <c r="M596" s="118"/>
      <c r="N596" s="119"/>
      <c r="O596" s="119"/>
      <c r="P596" s="119"/>
      <c r="Q596" s="119"/>
      <c r="R596" s="119"/>
      <c r="S596" s="119"/>
      <c r="T596" s="120"/>
      <c r="AT596" s="2" t="s">
        <v>96</v>
      </c>
      <c r="AU596" s="2" t="s">
        <v>88</v>
      </c>
    </row>
    <row r="597" spans="2:65" s="9" customFormat="1" ht="16.5" hidden="1" customHeight="1" x14ac:dyDescent="0.35">
      <c r="B597" s="39"/>
      <c r="C597" s="102" t="s">
        <v>577</v>
      </c>
      <c r="D597" s="103" t="s">
        <v>89</v>
      </c>
      <c r="E597" s="174" t="s">
        <v>578</v>
      </c>
      <c r="F597" s="145" t="s">
        <v>579</v>
      </c>
      <c r="G597" s="146" t="s">
        <v>201</v>
      </c>
      <c r="H597" s="147"/>
      <c r="I597" s="108"/>
      <c r="J597" s="108">
        <f>ROUND(I597*H597,2)</f>
        <v>0</v>
      </c>
      <c r="K597" s="145" t="s">
        <v>14</v>
      </c>
      <c r="L597" s="10"/>
      <c r="M597" s="109" t="s">
        <v>14</v>
      </c>
      <c r="N597" s="110" t="s">
        <v>34</v>
      </c>
      <c r="O597" s="111">
        <v>0</v>
      </c>
      <c r="P597" s="111">
        <f>O597*H597</f>
        <v>0</v>
      </c>
      <c r="Q597" s="111">
        <v>0</v>
      </c>
      <c r="R597" s="111">
        <f>Q597*H597</f>
        <v>0</v>
      </c>
      <c r="S597" s="111">
        <v>0</v>
      </c>
      <c r="T597" s="112">
        <f>S597*H597</f>
        <v>0</v>
      </c>
      <c r="AR597" s="113" t="s">
        <v>538</v>
      </c>
      <c r="AT597" s="113" t="s">
        <v>89</v>
      </c>
      <c r="AU597" s="113" t="s">
        <v>88</v>
      </c>
      <c r="AY597" s="2" t="s">
        <v>85</v>
      </c>
      <c r="BE597" s="114">
        <f>IF(N597="základní",J597,0)</f>
        <v>0</v>
      </c>
      <c r="BF597" s="114">
        <f>IF(N597="snížená",J597,0)</f>
        <v>0</v>
      </c>
      <c r="BG597" s="114">
        <f>IF(N597="zákl. přenesená",J597,0)</f>
        <v>0</v>
      </c>
      <c r="BH597" s="114">
        <f>IF(N597="sníž. přenesená",J597,0)</f>
        <v>0</v>
      </c>
      <c r="BI597" s="114">
        <f>IF(N597="nulová",J597,0)</f>
        <v>0</v>
      </c>
      <c r="BJ597" s="2" t="s">
        <v>88</v>
      </c>
      <c r="BK597" s="114">
        <f>ROUND(I597*H597,2)</f>
        <v>0</v>
      </c>
      <c r="BL597" s="2" t="s">
        <v>538</v>
      </c>
      <c r="BM597" s="113" t="s">
        <v>580</v>
      </c>
    </row>
    <row r="598" spans="2:65" s="9" customFormat="1" hidden="1" x14ac:dyDescent="0.35">
      <c r="B598" s="39"/>
      <c r="C598" s="115"/>
      <c r="D598" s="116" t="s">
        <v>96</v>
      </c>
      <c r="E598" s="41"/>
      <c r="F598" s="117" t="s">
        <v>579</v>
      </c>
      <c r="G598" s="41"/>
      <c r="H598" s="41"/>
      <c r="I598" s="41"/>
      <c r="J598" s="41"/>
      <c r="K598" s="41"/>
      <c r="L598" s="10"/>
      <c r="M598" s="118"/>
      <c r="N598" s="119"/>
      <c r="O598" s="119"/>
      <c r="P598" s="119"/>
      <c r="Q598" s="119"/>
      <c r="R598" s="119"/>
      <c r="S598" s="119"/>
      <c r="T598" s="120"/>
      <c r="AT598" s="2" t="s">
        <v>96</v>
      </c>
      <c r="AU598" s="2" t="s">
        <v>88</v>
      </c>
    </row>
    <row r="599" spans="2:65" s="9" customFormat="1" ht="16.5" hidden="1" customHeight="1" x14ac:dyDescent="0.35">
      <c r="B599" s="39"/>
      <c r="C599" s="102" t="s">
        <v>581</v>
      </c>
      <c r="D599" s="103" t="s">
        <v>89</v>
      </c>
      <c r="E599" s="174" t="s">
        <v>582</v>
      </c>
      <c r="F599" s="145" t="s">
        <v>583</v>
      </c>
      <c r="G599" s="146" t="s">
        <v>201</v>
      </c>
      <c r="H599" s="147"/>
      <c r="I599" s="108"/>
      <c r="J599" s="108">
        <f>ROUND(I599*H599,2)</f>
        <v>0</v>
      </c>
      <c r="K599" s="145" t="s">
        <v>14</v>
      </c>
      <c r="L599" s="10"/>
      <c r="M599" s="109" t="s">
        <v>14</v>
      </c>
      <c r="N599" s="110" t="s">
        <v>34</v>
      </c>
      <c r="O599" s="111">
        <v>0</v>
      </c>
      <c r="P599" s="111">
        <f>O599*H599</f>
        <v>0</v>
      </c>
      <c r="Q599" s="111">
        <v>0</v>
      </c>
      <c r="R599" s="111">
        <f>Q599*H599</f>
        <v>0</v>
      </c>
      <c r="S599" s="111">
        <v>0</v>
      </c>
      <c r="T599" s="112">
        <f>S599*H599</f>
        <v>0</v>
      </c>
      <c r="AR599" s="113" t="s">
        <v>538</v>
      </c>
      <c r="AT599" s="113" t="s">
        <v>89</v>
      </c>
      <c r="AU599" s="113" t="s">
        <v>88</v>
      </c>
      <c r="AY599" s="2" t="s">
        <v>85</v>
      </c>
      <c r="BE599" s="114">
        <f>IF(N599="základní",J599,0)</f>
        <v>0</v>
      </c>
      <c r="BF599" s="114">
        <f>IF(N599="snížená",J599,0)</f>
        <v>0</v>
      </c>
      <c r="BG599" s="114">
        <f>IF(N599="zákl. přenesená",J599,0)</f>
        <v>0</v>
      </c>
      <c r="BH599" s="114">
        <f>IF(N599="sníž. přenesená",J599,0)</f>
        <v>0</v>
      </c>
      <c r="BI599" s="114">
        <f>IF(N599="nulová",J599,0)</f>
        <v>0</v>
      </c>
      <c r="BJ599" s="2" t="s">
        <v>88</v>
      </c>
      <c r="BK599" s="114">
        <f>ROUND(I599*H599,2)</f>
        <v>0</v>
      </c>
      <c r="BL599" s="2" t="s">
        <v>538</v>
      </c>
      <c r="BM599" s="113" t="s">
        <v>584</v>
      </c>
    </row>
    <row r="600" spans="2:65" s="9" customFormat="1" hidden="1" x14ac:dyDescent="0.35">
      <c r="B600" s="39"/>
      <c r="C600" s="115"/>
      <c r="D600" s="116" t="s">
        <v>96</v>
      </c>
      <c r="E600" s="41"/>
      <c r="F600" s="117" t="s">
        <v>583</v>
      </c>
      <c r="G600" s="41"/>
      <c r="H600" s="41"/>
      <c r="I600" s="41"/>
      <c r="J600" s="41"/>
      <c r="K600" s="41"/>
      <c r="L600" s="10"/>
      <c r="M600" s="118"/>
      <c r="N600" s="119"/>
      <c r="O600" s="119"/>
      <c r="P600" s="119"/>
      <c r="Q600" s="119"/>
      <c r="R600" s="119"/>
      <c r="S600" s="119"/>
      <c r="T600" s="120"/>
      <c r="AT600" s="2" t="s">
        <v>96</v>
      </c>
      <c r="AU600" s="2" t="s">
        <v>88</v>
      </c>
    </row>
    <row r="601" spans="2:65" s="9" customFormat="1" ht="16.5" hidden="1" customHeight="1" x14ac:dyDescent="0.35">
      <c r="B601" s="39"/>
      <c r="C601" s="102" t="s">
        <v>585</v>
      </c>
      <c r="D601" s="103" t="s">
        <v>89</v>
      </c>
      <c r="E601" s="174" t="s">
        <v>586</v>
      </c>
      <c r="F601" s="145" t="s">
        <v>587</v>
      </c>
      <c r="G601" s="146" t="s">
        <v>92</v>
      </c>
      <c r="H601" s="147"/>
      <c r="I601" s="108"/>
      <c r="J601" s="108">
        <f>ROUND(I601*H601,2)</f>
        <v>0</v>
      </c>
      <c r="K601" s="145" t="s">
        <v>14</v>
      </c>
      <c r="L601" s="10"/>
      <c r="M601" s="109" t="s">
        <v>14</v>
      </c>
      <c r="N601" s="110" t="s">
        <v>34</v>
      </c>
      <c r="O601" s="111">
        <v>0</v>
      </c>
      <c r="P601" s="111">
        <f>O601*H601</f>
        <v>0</v>
      </c>
      <c r="Q601" s="111">
        <v>0</v>
      </c>
      <c r="R601" s="111">
        <f>Q601*H601</f>
        <v>0</v>
      </c>
      <c r="S601" s="111">
        <v>0</v>
      </c>
      <c r="T601" s="112">
        <f>S601*H601</f>
        <v>0</v>
      </c>
      <c r="AR601" s="113" t="s">
        <v>538</v>
      </c>
      <c r="AT601" s="113" t="s">
        <v>89</v>
      </c>
      <c r="AU601" s="113" t="s">
        <v>88</v>
      </c>
      <c r="AY601" s="2" t="s">
        <v>85</v>
      </c>
      <c r="BE601" s="114">
        <f>IF(N601="základní",J601,0)</f>
        <v>0</v>
      </c>
      <c r="BF601" s="114">
        <f>IF(N601="snížená",J601,0)</f>
        <v>0</v>
      </c>
      <c r="BG601" s="114">
        <f>IF(N601="zákl. přenesená",J601,0)</f>
        <v>0</v>
      </c>
      <c r="BH601" s="114">
        <f>IF(N601="sníž. přenesená",J601,0)</f>
        <v>0</v>
      </c>
      <c r="BI601" s="114">
        <f>IF(N601="nulová",J601,0)</f>
        <v>0</v>
      </c>
      <c r="BJ601" s="2" t="s">
        <v>88</v>
      </c>
      <c r="BK601" s="114">
        <f>ROUND(I601*H601,2)</f>
        <v>0</v>
      </c>
      <c r="BL601" s="2" t="s">
        <v>538</v>
      </c>
      <c r="BM601" s="113" t="s">
        <v>588</v>
      </c>
    </row>
    <row r="602" spans="2:65" s="9" customFormat="1" hidden="1" x14ac:dyDescent="0.35">
      <c r="B602" s="39"/>
      <c r="C602" s="115"/>
      <c r="D602" s="116" t="s">
        <v>96</v>
      </c>
      <c r="E602" s="41"/>
      <c r="F602" s="117" t="s">
        <v>587</v>
      </c>
      <c r="G602" s="41"/>
      <c r="H602" s="41"/>
      <c r="I602" s="41"/>
      <c r="J602" s="41"/>
      <c r="K602" s="41"/>
      <c r="L602" s="10"/>
      <c r="M602" s="118"/>
      <c r="N602" s="119"/>
      <c r="O602" s="119"/>
      <c r="P602" s="119"/>
      <c r="Q602" s="119"/>
      <c r="R602" s="119"/>
      <c r="S602" s="119"/>
      <c r="T602" s="120"/>
      <c r="AT602" s="2" t="s">
        <v>96</v>
      </c>
      <c r="AU602" s="2" t="s">
        <v>88</v>
      </c>
    </row>
    <row r="603" spans="2:65" s="9" customFormat="1" ht="16.5" hidden="1" customHeight="1" x14ac:dyDescent="0.35">
      <c r="B603" s="39"/>
      <c r="C603" s="102" t="s">
        <v>589</v>
      </c>
      <c r="D603" s="103" t="s">
        <v>89</v>
      </c>
      <c r="E603" s="174" t="s">
        <v>590</v>
      </c>
      <c r="F603" s="145" t="s">
        <v>591</v>
      </c>
      <c r="G603" s="146" t="s">
        <v>92</v>
      </c>
      <c r="H603" s="147"/>
      <c r="I603" s="108"/>
      <c r="J603" s="108">
        <f>ROUND(I603*H603,2)</f>
        <v>0</v>
      </c>
      <c r="K603" s="145" t="s">
        <v>14</v>
      </c>
      <c r="L603" s="10"/>
      <c r="M603" s="109" t="s">
        <v>14</v>
      </c>
      <c r="N603" s="110" t="s">
        <v>34</v>
      </c>
      <c r="O603" s="111">
        <v>0</v>
      </c>
      <c r="P603" s="111">
        <f>O603*H603</f>
        <v>0</v>
      </c>
      <c r="Q603" s="111">
        <v>0</v>
      </c>
      <c r="R603" s="111">
        <f>Q603*H603</f>
        <v>0</v>
      </c>
      <c r="S603" s="111">
        <v>0</v>
      </c>
      <c r="T603" s="112">
        <f>S603*H603</f>
        <v>0</v>
      </c>
      <c r="AR603" s="113" t="s">
        <v>538</v>
      </c>
      <c r="AT603" s="113" t="s">
        <v>89</v>
      </c>
      <c r="AU603" s="113" t="s">
        <v>88</v>
      </c>
      <c r="AY603" s="2" t="s">
        <v>85</v>
      </c>
      <c r="BE603" s="114">
        <f>IF(N603="základní",J603,0)</f>
        <v>0</v>
      </c>
      <c r="BF603" s="114">
        <f>IF(N603="snížená",J603,0)</f>
        <v>0</v>
      </c>
      <c r="BG603" s="114">
        <f>IF(N603="zákl. přenesená",J603,0)</f>
        <v>0</v>
      </c>
      <c r="BH603" s="114">
        <f>IF(N603="sníž. přenesená",J603,0)</f>
        <v>0</v>
      </c>
      <c r="BI603" s="114">
        <f>IF(N603="nulová",J603,0)</f>
        <v>0</v>
      </c>
      <c r="BJ603" s="2" t="s">
        <v>88</v>
      </c>
      <c r="BK603" s="114">
        <f>ROUND(I603*H603,2)</f>
        <v>0</v>
      </c>
      <c r="BL603" s="2" t="s">
        <v>538</v>
      </c>
      <c r="BM603" s="113" t="s">
        <v>592</v>
      </c>
    </row>
    <row r="604" spans="2:65" s="9" customFormat="1" hidden="1" x14ac:dyDescent="0.35">
      <c r="B604" s="39"/>
      <c r="C604" s="115"/>
      <c r="D604" s="116" t="s">
        <v>96</v>
      </c>
      <c r="E604" s="41"/>
      <c r="F604" s="117" t="s">
        <v>591</v>
      </c>
      <c r="G604" s="41"/>
      <c r="H604" s="41"/>
      <c r="I604" s="41"/>
      <c r="J604" s="41"/>
      <c r="K604" s="41"/>
      <c r="L604" s="10"/>
      <c r="M604" s="118"/>
      <c r="N604" s="119"/>
      <c r="O604" s="119"/>
      <c r="P604" s="119"/>
      <c r="Q604" s="119"/>
      <c r="R604" s="119"/>
      <c r="S604" s="119"/>
      <c r="T604" s="120"/>
      <c r="AT604" s="2" t="s">
        <v>96</v>
      </c>
      <c r="AU604" s="2" t="s">
        <v>88</v>
      </c>
    </row>
    <row r="605" spans="2:65" s="9" customFormat="1" ht="24" hidden="1" customHeight="1" x14ac:dyDescent="0.35">
      <c r="B605" s="39"/>
      <c r="C605" s="102" t="s">
        <v>593</v>
      </c>
      <c r="D605" s="103" t="s">
        <v>89</v>
      </c>
      <c r="E605" s="174" t="s">
        <v>594</v>
      </c>
      <c r="F605" s="145" t="s">
        <v>595</v>
      </c>
      <c r="G605" s="146" t="s">
        <v>92</v>
      </c>
      <c r="H605" s="147"/>
      <c r="I605" s="108"/>
      <c r="J605" s="108">
        <f>ROUND(I605*H605,2)</f>
        <v>0</v>
      </c>
      <c r="K605" s="145" t="s">
        <v>14</v>
      </c>
      <c r="L605" s="10"/>
      <c r="M605" s="109" t="s">
        <v>14</v>
      </c>
      <c r="N605" s="110" t="s">
        <v>34</v>
      </c>
      <c r="O605" s="111">
        <v>0</v>
      </c>
      <c r="P605" s="111">
        <f>O605*H605</f>
        <v>0</v>
      </c>
      <c r="Q605" s="111">
        <v>0</v>
      </c>
      <c r="R605" s="111">
        <f>Q605*H605</f>
        <v>0</v>
      </c>
      <c r="S605" s="111">
        <v>0</v>
      </c>
      <c r="T605" s="112">
        <f>S605*H605</f>
        <v>0</v>
      </c>
      <c r="AR605" s="113" t="s">
        <v>538</v>
      </c>
      <c r="AT605" s="113" t="s">
        <v>89</v>
      </c>
      <c r="AU605" s="113" t="s">
        <v>88</v>
      </c>
      <c r="AY605" s="2" t="s">
        <v>85</v>
      </c>
      <c r="BE605" s="114">
        <f>IF(N605="základní",J605,0)</f>
        <v>0</v>
      </c>
      <c r="BF605" s="114">
        <f>IF(N605="snížená",J605,0)</f>
        <v>0</v>
      </c>
      <c r="BG605" s="114">
        <f>IF(N605="zákl. přenesená",J605,0)</f>
        <v>0</v>
      </c>
      <c r="BH605" s="114">
        <f>IF(N605="sníž. přenesená",J605,0)</f>
        <v>0</v>
      </c>
      <c r="BI605" s="114">
        <f>IF(N605="nulová",J605,0)</f>
        <v>0</v>
      </c>
      <c r="BJ605" s="2" t="s">
        <v>88</v>
      </c>
      <c r="BK605" s="114">
        <f>ROUND(I605*H605,2)</f>
        <v>0</v>
      </c>
      <c r="BL605" s="2" t="s">
        <v>538</v>
      </c>
      <c r="BM605" s="113" t="s">
        <v>596</v>
      </c>
    </row>
    <row r="606" spans="2:65" s="9" customFormat="1" hidden="1" x14ac:dyDescent="0.35">
      <c r="B606" s="39"/>
      <c r="C606" s="115"/>
      <c r="D606" s="116" t="s">
        <v>96</v>
      </c>
      <c r="E606" s="41"/>
      <c r="F606" s="117" t="s">
        <v>595</v>
      </c>
      <c r="G606" s="41"/>
      <c r="H606" s="41"/>
      <c r="I606" s="41"/>
      <c r="J606" s="41"/>
      <c r="K606" s="41"/>
      <c r="L606" s="10"/>
      <c r="M606" s="118"/>
      <c r="N606" s="119"/>
      <c r="O606" s="119"/>
      <c r="P606" s="119"/>
      <c r="Q606" s="119"/>
      <c r="R606" s="119"/>
      <c r="S606" s="119"/>
      <c r="T606" s="120"/>
      <c r="AT606" s="2" t="s">
        <v>96</v>
      </c>
      <c r="AU606" s="2" t="s">
        <v>88</v>
      </c>
    </row>
    <row r="607" spans="2:65" s="9" customFormat="1" ht="16.5" customHeight="1" x14ac:dyDescent="0.35">
      <c r="B607" s="39"/>
      <c r="C607" s="102">
        <v>99</v>
      </c>
      <c r="D607" s="103" t="s">
        <v>89</v>
      </c>
      <c r="E607" s="174" t="s">
        <v>597</v>
      </c>
      <c r="F607" s="145" t="s">
        <v>598</v>
      </c>
      <c r="G607" s="146" t="s">
        <v>92</v>
      </c>
      <c r="H607" s="147">
        <v>1</v>
      </c>
      <c r="I607" s="108"/>
      <c r="J607" s="108">
        <f>ROUND(I607*H607,2)</f>
        <v>0</v>
      </c>
      <c r="K607" s="145" t="s">
        <v>14</v>
      </c>
      <c r="L607" s="10"/>
      <c r="M607" s="109" t="s">
        <v>14</v>
      </c>
      <c r="N607" s="110" t="s">
        <v>34</v>
      </c>
      <c r="O607" s="111">
        <v>0</v>
      </c>
      <c r="P607" s="111">
        <f>O607*H607</f>
        <v>0</v>
      </c>
      <c r="Q607" s="111">
        <v>0</v>
      </c>
      <c r="R607" s="111">
        <f>Q607*H607</f>
        <v>0</v>
      </c>
      <c r="S607" s="111">
        <v>0</v>
      </c>
      <c r="T607" s="112">
        <f>S607*H607</f>
        <v>0</v>
      </c>
      <c r="AR607" s="113" t="s">
        <v>538</v>
      </c>
      <c r="AT607" s="113" t="s">
        <v>89</v>
      </c>
      <c r="AU607" s="113" t="s">
        <v>88</v>
      </c>
      <c r="AY607" s="2" t="s">
        <v>85</v>
      </c>
      <c r="BE607" s="114">
        <f>IF(N607="základní",J607,0)</f>
        <v>0</v>
      </c>
      <c r="BF607" s="114">
        <f>IF(N607="snížená",J607,0)</f>
        <v>0</v>
      </c>
      <c r="BG607" s="114">
        <f>IF(N607="zákl. přenesená",J607,0)</f>
        <v>0</v>
      </c>
      <c r="BH607" s="114">
        <f>IF(N607="sníž. přenesená",J607,0)</f>
        <v>0</v>
      </c>
      <c r="BI607" s="114">
        <f>IF(N607="nulová",J607,0)</f>
        <v>0</v>
      </c>
      <c r="BJ607" s="2" t="s">
        <v>88</v>
      </c>
      <c r="BK607" s="114">
        <f>ROUND(I607*H607,2)</f>
        <v>0</v>
      </c>
      <c r="BL607" s="2" t="s">
        <v>538</v>
      </c>
      <c r="BM607" s="113" t="s">
        <v>599</v>
      </c>
    </row>
    <row r="608" spans="2:65" s="9" customFormat="1" x14ac:dyDescent="0.35">
      <c r="B608" s="39"/>
      <c r="C608" s="115"/>
      <c r="D608" s="116" t="s">
        <v>96</v>
      </c>
      <c r="E608" s="41"/>
      <c r="F608" s="117" t="s">
        <v>598</v>
      </c>
      <c r="G608" s="41"/>
      <c r="H608" s="41"/>
      <c r="I608" s="41"/>
      <c r="J608" s="41"/>
      <c r="K608" s="41"/>
      <c r="L608" s="10"/>
      <c r="M608" s="118"/>
      <c r="N608" s="119"/>
      <c r="O608" s="119"/>
      <c r="P608" s="119"/>
      <c r="Q608" s="119"/>
      <c r="R608" s="119"/>
      <c r="S608" s="119"/>
      <c r="T608" s="120"/>
      <c r="AT608" s="2" t="s">
        <v>96</v>
      </c>
      <c r="AU608" s="2" t="s">
        <v>88</v>
      </c>
    </row>
    <row r="609" spans="2:65" s="131" customFormat="1" ht="10.199999999999999" x14ac:dyDescent="0.35">
      <c r="B609" s="121"/>
      <c r="C609" s="122"/>
      <c r="D609" s="116" t="s">
        <v>98</v>
      </c>
      <c r="E609" s="123" t="s">
        <v>14</v>
      </c>
      <c r="F609" s="124" t="s">
        <v>88</v>
      </c>
      <c r="G609" s="125"/>
      <c r="H609" s="126">
        <v>1</v>
      </c>
      <c r="I609" s="125"/>
      <c r="J609" s="125"/>
      <c r="K609" s="125"/>
      <c r="L609" s="127"/>
      <c r="M609" s="128"/>
      <c r="N609" s="129"/>
      <c r="O609" s="129"/>
      <c r="P609" s="129"/>
      <c r="Q609" s="129"/>
      <c r="R609" s="129"/>
      <c r="S609" s="129"/>
      <c r="T609" s="130"/>
      <c r="AT609" s="132" t="s">
        <v>98</v>
      </c>
      <c r="AU609" s="132" t="s">
        <v>88</v>
      </c>
      <c r="AV609" s="131" t="s">
        <v>1</v>
      </c>
      <c r="AW609" s="131" t="s">
        <v>100</v>
      </c>
      <c r="AX609" s="131" t="s">
        <v>88</v>
      </c>
      <c r="AY609" s="132" t="s">
        <v>85</v>
      </c>
    </row>
    <row r="610" spans="2:65" s="9" customFormat="1" ht="16.5" hidden="1" customHeight="1" x14ac:dyDescent="0.35">
      <c r="B610" s="39"/>
      <c r="C610" s="102" t="s">
        <v>600</v>
      </c>
      <c r="D610" s="103" t="s">
        <v>89</v>
      </c>
      <c r="E610" s="174" t="s">
        <v>601</v>
      </c>
      <c r="F610" s="145" t="s">
        <v>602</v>
      </c>
      <c r="G610" s="146" t="s">
        <v>201</v>
      </c>
      <c r="H610" s="147"/>
      <c r="I610" s="108"/>
      <c r="J610" s="108">
        <f>ROUND(I610*H610,2)</f>
        <v>0</v>
      </c>
      <c r="K610" s="145" t="s">
        <v>14</v>
      </c>
      <c r="L610" s="10"/>
      <c r="M610" s="109" t="s">
        <v>14</v>
      </c>
      <c r="N610" s="110" t="s">
        <v>34</v>
      </c>
      <c r="O610" s="111">
        <v>0</v>
      </c>
      <c r="P610" s="111">
        <f>O610*H610</f>
        <v>0</v>
      </c>
      <c r="Q610" s="111">
        <v>0</v>
      </c>
      <c r="R610" s="111">
        <f>Q610*H610</f>
        <v>0</v>
      </c>
      <c r="S610" s="111">
        <v>0</v>
      </c>
      <c r="T610" s="112">
        <f>S610*H610</f>
        <v>0</v>
      </c>
      <c r="AR610" s="113" t="s">
        <v>538</v>
      </c>
      <c r="AT610" s="113" t="s">
        <v>89</v>
      </c>
      <c r="AU610" s="113" t="s">
        <v>88</v>
      </c>
      <c r="AY610" s="2" t="s">
        <v>85</v>
      </c>
      <c r="BE610" s="114">
        <f>IF(N610="základní",J610,0)</f>
        <v>0</v>
      </c>
      <c r="BF610" s="114">
        <f>IF(N610="snížená",J610,0)</f>
        <v>0</v>
      </c>
      <c r="BG610" s="114">
        <f>IF(N610="zákl. přenesená",J610,0)</f>
        <v>0</v>
      </c>
      <c r="BH610" s="114">
        <f>IF(N610="sníž. přenesená",J610,0)</f>
        <v>0</v>
      </c>
      <c r="BI610" s="114">
        <f>IF(N610="nulová",J610,0)</f>
        <v>0</v>
      </c>
      <c r="BJ610" s="2" t="s">
        <v>88</v>
      </c>
      <c r="BK610" s="114">
        <f>ROUND(I610*H610,2)</f>
        <v>0</v>
      </c>
      <c r="BL610" s="2" t="s">
        <v>538</v>
      </c>
      <c r="BM610" s="113" t="s">
        <v>603</v>
      </c>
    </row>
    <row r="611" spans="2:65" s="9" customFormat="1" hidden="1" x14ac:dyDescent="0.35">
      <c r="B611" s="39"/>
      <c r="C611" s="115"/>
      <c r="D611" s="116" t="s">
        <v>96</v>
      </c>
      <c r="E611" s="41"/>
      <c r="F611" s="117" t="s">
        <v>602</v>
      </c>
      <c r="G611" s="41"/>
      <c r="H611" s="41"/>
      <c r="I611" s="41"/>
      <c r="J611" s="41"/>
      <c r="K611" s="41"/>
      <c r="L611" s="10"/>
      <c r="M611" s="118"/>
      <c r="N611" s="119"/>
      <c r="O611" s="119"/>
      <c r="P611" s="119"/>
      <c r="Q611" s="119"/>
      <c r="R611" s="119"/>
      <c r="S611" s="119"/>
      <c r="T611" s="120"/>
      <c r="AT611" s="2" t="s">
        <v>96</v>
      </c>
      <c r="AU611" s="2" t="s">
        <v>88</v>
      </c>
    </row>
    <row r="612" spans="2:65" s="9" customFormat="1" ht="16.5" hidden="1" customHeight="1" x14ac:dyDescent="0.35">
      <c r="B612" s="39"/>
      <c r="C612" s="102" t="s">
        <v>604</v>
      </c>
      <c r="D612" s="103" t="s">
        <v>89</v>
      </c>
      <c r="E612" s="174" t="s">
        <v>605</v>
      </c>
      <c r="F612" s="145" t="s">
        <v>606</v>
      </c>
      <c r="G612" s="146" t="s">
        <v>201</v>
      </c>
      <c r="H612" s="147"/>
      <c r="I612" s="108"/>
      <c r="J612" s="108">
        <f>ROUND(I612*H612,2)</f>
        <v>0</v>
      </c>
      <c r="K612" s="145" t="s">
        <v>14</v>
      </c>
      <c r="L612" s="10"/>
      <c r="M612" s="109" t="s">
        <v>14</v>
      </c>
      <c r="N612" s="110" t="s">
        <v>34</v>
      </c>
      <c r="O612" s="111">
        <v>0</v>
      </c>
      <c r="P612" s="111">
        <f>O612*H612</f>
        <v>0</v>
      </c>
      <c r="Q612" s="111">
        <v>0</v>
      </c>
      <c r="R612" s="111">
        <f>Q612*H612</f>
        <v>0</v>
      </c>
      <c r="S612" s="111">
        <v>0</v>
      </c>
      <c r="T612" s="112">
        <f>S612*H612</f>
        <v>0</v>
      </c>
      <c r="AR612" s="113" t="s">
        <v>538</v>
      </c>
      <c r="AT612" s="113" t="s">
        <v>89</v>
      </c>
      <c r="AU612" s="113" t="s">
        <v>88</v>
      </c>
      <c r="AY612" s="2" t="s">
        <v>85</v>
      </c>
      <c r="BE612" s="114">
        <f>IF(N612="základní",J612,0)</f>
        <v>0</v>
      </c>
      <c r="BF612" s="114">
        <f>IF(N612="snížená",J612,0)</f>
        <v>0</v>
      </c>
      <c r="BG612" s="114">
        <f>IF(N612="zákl. přenesená",J612,0)</f>
        <v>0</v>
      </c>
      <c r="BH612" s="114">
        <f>IF(N612="sníž. přenesená",J612,0)</f>
        <v>0</v>
      </c>
      <c r="BI612" s="114">
        <f>IF(N612="nulová",J612,0)</f>
        <v>0</v>
      </c>
      <c r="BJ612" s="2" t="s">
        <v>88</v>
      </c>
      <c r="BK612" s="114">
        <f>ROUND(I612*H612,2)</f>
        <v>0</v>
      </c>
      <c r="BL612" s="2" t="s">
        <v>538</v>
      </c>
      <c r="BM612" s="113" t="s">
        <v>607</v>
      </c>
    </row>
    <row r="613" spans="2:65" s="9" customFormat="1" hidden="1" x14ac:dyDescent="0.35">
      <c r="B613" s="39"/>
      <c r="C613" s="115"/>
      <c r="D613" s="116" t="s">
        <v>96</v>
      </c>
      <c r="E613" s="41"/>
      <c r="F613" s="117" t="s">
        <v>606</v>
      </c>
      <c r="G613" s="41"/>
      <c r="H613" s="41"/>
      <c r="I613" s="41"/>
      <c r="J613" s="41"/>
      <c r="K613" s="41"/>
      <c r="L613" s="10"/>
      <c r="M613" s="118"/>
      <c r="N613" s="119"/>
      <c r="O613" s="119"/>
      <c r="P613" s="119"/>
      <c r="Q613" s="119"/>
      <c r="R613" s="119"/>
      <c r="S613" s="119"/>
      <c r="T613" s="120"/>
      <c r="AT613" s="2" t="s">
        <v>96</v>
      </c>
      <c r="AU613" s="2" t="s">
        <v>88</v>
      </c>
    </row>
    <row r="614" spans="2:65" s="9" customFormat="1" ht="16.5" customHeight="1" x14ac:dyDescent="0.35">
      <c r="B614" s="39"/>
      <c r="C614" s="102">
        <v>100</v>
      </c>
      <c r="D614" s="103" t="s">
        <v>89</v>
      </c>
      <c r="E614" s="174" t="s">
        <v>608</v>
      </c>
      <c r="F614" s="145" t="s">
        <v>609</v>
      </c>
      <c r="G614" s="146" t="s">
        <v>226</v>
      </c>
      <c r="H614" s="147">
        <v>1</v>
      </c>
      <c r="I614" s="108"/>
      <c r="J614" s="108">
        <f>ROUND(I614*H614,2)</f>
        <v>0</v>
      </c>
      <c r="K614" s="145" t="s">
        <v>14</v>
      </c>
      <c r="L614" s="10"/>
      <c r="M614" s="109" t="s">
        <v>14</v>
      </c>
      <c r="N614" s="110" t="s">
        <v>34</v>
      </c>
      <c r="O614" s="111">
        <v>0</v>
      </c>
      <c r="P614" s="111">
        <f>O614*H614</f>
        <v>0</v>
      </c>
      <c r="Q614" s="111">
        <v>0</v>
      </c>
      <c r="R614" s="111">
        <f>Q614*H614</f>
        <v>0</v>
      </c>
      <c r="S614" s="111">
        <v>0</v>
      </c>
      <c r="T614" s="112">
        <f>S614*H614</f>
        <v>0</v>
      </c>
      <c r="AR614" s="113" t="s">
        <v>610</v>
      </c>
      <c r="AT614" s="113" t="s">
        <v>89</v>
      </c>
      <c r="AU614" s="113" t="s">
        <v>88</v>
      </c>
      <c r="AY614" s="2" t="s">
        <v>85</v>
      </c>
      <c r="BE614" s="114">
        <f>IF(N614="základní",J614,0)</f>
        <v>0</v>
      </c>
      <c r="BF614" s="114">
        <f>IF(N614="snížená",J614,0)</f>
        <v>0</v>
      </c>
      <c r="BG614" s="114">
        <f>IF(N614="zákl. přenesená",J614,0)</f>
        <v>0</v>
      </c>
      <c r="BH614" s="114">
        <f>IF(N614="sníž. přenesená",J614,0)</f>
        <v>0</v>
      </c>
      <c r="BI614" s="114">
        <f>IF(N614="nulová",J614,0)</f>
        <v>0</v>
      </c>
      <c r="BJ614" s="2" t="s">
        <v>88</v>
      </c>
      <c r="BK614" s="114">
        <f>ROUND(I614*H614,2)</f>
        <v>0</v>
      </c>
      <c r="BL614" s="2" t="s">
        <v>610</v>
      </c>
      <c r="BM614" s="113" t="s">
        <v>611</v>
      </c>
    </row>
    <row r="615" spans="2:65" s="9" customFormat="1" x14ac:dyDescent="0.35">
      <c r="B615" s="39"/>
      <c r="C615" s="115"/>
      <c r="D615" s="116" t="s">
        <v>96</v>
      </c>
      <c r="E615" s="41"/>
      <c r="F615" s="117" t="s">
        <v>609</v>
      </c>
      <c r="G615" s="41"/>
      <c r="H615" s="41"/>
      <c r="I615" s="41"/>
      <c r="J615" s="41"/>
      <c r="K615" s="41"/>
      <c r="L615" s="10"/>
      <c r="M615" s="118"/>
      <c r="N615" s="119"/>
      <c r="O615" s="119"/>
      <c r="P615" s="119"/>
      <c r="Q615" s="119"/>
      <c r="R615" s="119"/>
      <c r="S615" s="119"/>
      <c r="T615" s="120"/>
      <c r="AT615" s="2" t="s">
        <v>96</v>
      </c>
      <c r="AU615" s="2" t="s">
        <v>88</v>
      </c>
    </row>
    <row r="616" spans="2:65" s="9" customFormat="1" ht="16.5" customHeight="1" x14ac:dyDescent="0.35">
      <c r="B616" s="39"/>
      <c r="C616" s="148">
        <v>101</v>
      </c>
      <c r="D616" s="149" t="s">
        <v>108</v>
      </c>
      <c r="E616" s="150" t="s">
        <v>612</v>
      </c>
      <c r="F616" s="151" t="s">
        <v>613</v>
      </c>
      <c r="G616" s="152" t="s">
        <v>226</v>
      </c>
      <c r="H616" s="153">
        <v>1</v>
      </c>
      <c r="I616" s="154"/>
      <c r="J616" s="154">
        <f>ROUND(I616*H616,2)</f>
        <v>0</v>
      </c>
      <c r="K616" s="151" t="s">
        <v>14</v>
      </c>
      <c r="L616" s="155"/>
      <c r="M616" s="156" t="s">
        <v>14</v>
      </c>
      <c r="N616" s="157" t="s">
        <v>34</v>
      </c>
      <c r="O616" s="158">
        <v>0</v>
      </c>
      <c r="P616" s="158">
        <f>O616*H616</f>
        <v>0</v>
      </c>
      <c r="Q616" s="158">
        <v>0</v>
      </c>
      <c r="R616" s="158">
        <f>Q616*H616</f>
        <v>0</v>
      </c>
      <c r="S616" s="158">
        <v>0</v>
      </c>
      <c r="T616" s="159">
        <f>S616*H616</f>
        <v>0</v>
      </c>
      <c r="AR616" s="113" t="s">
        <v>111</v>
      </c>
      <c r="AT616" s="113" t="s">
        <v>108</v>
      </c>
      <c r="AU616" s="113" t="s">
        <v>88</v>
      </c>
      <c r="AY616" s="2" t="s">
        <v>85</v>
      </c>
      <c r="BE616" s="114">
        <f>IF(N616="základní",J616,0)</f>
        <v>0</v>
      </c>
      <c r="BF616" s="114">
        <f>IF(N616="snížená",J616,0)</f>
        <v>0</v>
      </c>
      <c r="BG616" s="114">
        <f>IF(N616="zákl. přenesená",J616,0)</f>
        <v>0</v>
      </c>
      <c r="BH616" s="114">
        <f>IF(N616="sníž. přenesená",J616,0)</f>
        <v>0</v>
      </c>
      <c r="BI616" s="114">
        <f>IF(N616="nulová",J616,0)</f>
        <v>0</v>
      </c>
      <c r="BJ616" s="2" t="s">
        <v>88</v>
      </c>
      <c r="BK616" s="114">
        <f>ROUND(I616*H616,2)</f>
        <v>0</v>
      </c>
      <c r="BL616" s="2" t="s">
        <v>105</v>
      </c>
      <c r="BM616" s="113" t="s">
        <v>614</v>
      </c>
    </row>
    <row r="617" spans="2:65" s="9" customFormat="1" x14ac:dyDescent="0.35">
      <c r="B617" s="39"/>
      <c r="C617" s="41"/>
      <c r="D617" s="116" t="s">
        <v>96</v>
      </c>
      <c r="E617" s="41"/>
      <c r="F617" s="117" t="s">
        <v>613</v>
      </c>
      <c r="G617" s="41"/>
      <c r="H617" s="41"/>
      <c r="I617" s="41"/>
      <c r="J617" s="41"/>
      <c r="K617" s="41"/>
      <c r="L617" s="10"/>
      <c r="M617" s="118"/>
      <c r="N617" s="119"/>
      <c r="O617" s="119"/>
      <c r="P617" s="119"/>
      <c r="Q617" s="119"/>
      <c r="R617" s="119"/>
      <c r="S617" s="119"/>
      <c r="T617" s="120"/>
      <c r="AT617" s="2" t="s">
        <v>96</v>
      </c>
      <c r="AU617" s="2" t="s">
        <v>88</v>
      </c>
    </row>
    <row r="618" spans="2:65" s="9" customFormat="1" ht="16.5" hidden="1" customHeight="1" x14ac:dyDescent="0.35">
      <c r="B618" s="39"/>
      <c r="C618" s="103" t="s">
        <v>615</v>
      </c>
      <c r="D618" s="103" t="s">
        <v>89</v>
      </c>
      <c r="E618" s="174" t="s">
        <v>616</v>
      </c>
      <c r="F618" s="145" t="s">
        <v>402</v>
      </c>
      <c r="G618" s="146" t="s">
        <v>122</v>
      </c>
      <c r="H618" s="147"/>
      <c r="I618" s="108">
        <v>1000</v>
      </c>
      <c r="J618" s="108">
        <f>ROUND(I618*H618,2)</f>
        <v>0</v>
      </c>
      <c r="K618" s="145" t="s">
        <v>14</v>
      </c>
      <c r="L618" s="10"/>
      <c r="M618" s="109" t="s">
        <v>14</v>
      </c>
      <c r="N618" s="110" t="s">
        <v>34</v>
      </c>
      <c r="O618" s="111">
        <v>0</v>
      </c>
      <c r="P618" s="111">
        <f>O618*H618</f>
        <v>0</v>
      </c>
      <c r="Q618" s="111">
        <v>0</v>
      </c>
      <c r="R618" s="111">
        <f>Q618*H618</f>
        <v>0</v>
      </c>
      <c r="S618" s="111">
        <v>0</v>
      </c>
      <c r="T618" s="112">
        <f>S618*H618</f>
        <v>0</v>
      </c>
      <c r="AR618" s="113" t="s">
        <v>610</v>
      </c>
      <c r="AT618" s="113" t="s">
        <v>89</v>
      </c>
      <c r="AU618" s="113" t="s">
        <v>88</v>
      </c>
      <c r="AY618" s="2" t="s">
        <v>85</v>
      </c>
      <c r="BE618" s="114">
        <f>IF(N618="základní",J618,0)</f>
        <v>0</v>
      </c>
      <c r="BF618" s="114">
        <f>IF(N618="snížená",J618,0)</f>
        <v>0</v>
      </c>
      <c r="BG618" s="114">
        <f>IF(N618="zákl. přenesená",J618,0)</f>
        <v>0</v>
      </c>
      <c r="BH618" s="114">
        <f>IF(N618="sníž. přenesená",J618,0)</f>
        <v>0</v>
      </c>
      <c r="BI618" s="114">
        <f>IF(N618="nulová",J618,0)</f>
        <v>0</v>
      </c>
      <c r="BJ618" s="2" t="s">
        <v>88</v>
      </c>
      <c r="BK618" s="114">
        <f>ROUND(I618*H618,2)</f>
        <v>0</v>
      </c>
      <c r="BL618" s="2" t="s">
        <v>610</v>
      </c>
      <c r="BM618" s="113" t="s">
        <v>617</v>
      </c>
    </row>
    <row r="619" spans="2:65" s="9" customFormat="1" hidden="1" x14ac:dyDescent="0.35">
      <c r="B619" s="39"/>
      <c r="C619" s="41"/>
      <c r="D619" s="116" t="s">
        <v>96</v>
      </c>
      <c r="E619" s="41"/>
      <c r="F619" s="117" t="s">
        <v>402</v>
      </c>
      <c r="G619" s="41"/>
      <c r="H619" s="41"/>
      <c r="I619" s="41"/>
      <c r="J619" s="41"/>
      <c r="K619" s="41"/>
      <c r="L619" s="10"/>
      <c r="M619" s="187"/>
      <c r="N619" s="188"/>
      <c r="O619" s="188"/>
      <c r="P619" s="188"/>
      <c r="Q619" s="188"/>
      <c r="R619" s="188"/>
      <c r="S619" s="188"/>
      <c r="T619" s="189"/>
      <c r="AT619" s="2" t="s">
        <v>96</v>
      </c>
      <c r="AU619" s="2" t="s">
        <v>88</v>
      </c>
    </row>
    <row r="620" spans="2:65" s="9" customFormat="1" ht="6.9" customHeight="1" x14ac:dyDescent="0.35">
      <c r="B620" s="66"/>
      <c r="C620" s="67"/>
      <c r="D620" s="67"/>
      <c r="E620" s="67"/>
      <c r="F620" s="67"/>
      <c r="G620" s="67"/>
      <c r="H620" s="67"/>
      <c r="I620" s="67"/>
      <c r="J620" s="67"/>
      <c r="K620" s="67"/>
      <c r="L620" s="10"/>
    </row>
    <row r="621" spans="2:65" ht="3.6" customHeight="1" x14ac:dyDescent="0.35"/>
  </sheetData>
  <sheetProtection password="CFFF" sheet="1" objects="1" scenarios="1"/>
  <protectedRanges>
    <protectedRange sqref="H454 H454:H457" name="Oblast2"/>
    <protectedRange sqref="I138:I616" name="Oblast1"/>
  </protectedRanges>
  <mergeCells count="13">
    <mergeCell ref="E125:H125"/>
    <mergeCell ref="E127:H127"/>
    <mergeCell ref="E85:H85"/>
    <mergeCell ref="E87:H87"/>
    <mergeCell ref="E89:H89"/>
    <mergeCell ref="E91:H91"/>
    <mergeCell ref="E121:H121"/>
    <mergeCell ref="E123:H123"/>
    <mergeCell ref="E31:H31"/>
    <mergeCell ref="E7:H7"/>
    <mergeCell ref="E9:H9"/>
    <mergeCell ref="E11:H11"/>
    <mergeCell ref="E13:H13"/>
  </mergeCells>
  <pageMargins left="0.7" right="0.7" top="0.78740157499999996" bottom="0.78740157499999996" header="0.3" footer="0.3"/>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bojler VV</vt:lpstr>
      <vt:lpstr>'bojler VV'!Oblast_tisku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Karel Hlinka</cp:lastModifiedBy>
  <cp:lastPrinted>2021-07-15T08:59:23Z</cp:lastPrinted>
  <dcterms:created xsi:type="dcterms:W3CDTF">2021-07-15T04:51:58Z</dcterms:created>
  <dcterms:modified xsi:type="dcterms:W3CDTF">2021-07-15T08:59:51Z</dcterms:modified>
</cp:coreProperties>
</file>