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4 - Bělohorská 1653-106,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'04 - Bělohorská 1653-106,...'!$C$116:$K$459</definedName>
    <definedName name="_xlnm.Print_Area" localSheetId="1">'04 - Bělohorská 1653-106,...'!$C$4:$J$41,'04 - Bělohorská 1653-106,...'!$C$47:$J$98,'04 - Bělohorská 1653-106,...'!$C$104:$K$459</definedName>
    <definedName name="_xlnm.Print_Titles" localSheetId="1">'04 - Bělohorská 1653-106,...'!$116:$116</definedName>
  </definedNames>
  <calcPr/>
</workbook>
</file>

<file path=xl/calcChain.xml><?xml version="1.0" encoding="utf-8"?>
<calcChain xmlns="http://schemas.openxmlformats.org/spreadsheetml/2006/main">
  <c i="2" r="J39"/>
  <c r="J38"/>
  <c i="1" r="AY55"/>
  <c i="2" r="J37"/>
  <c i="1" r="AX55"/>
  <c i="2" r="BI459"/>
  <c r="BH459"/>
  <c r="BG459"/>
  <c r="BE459"/>
  <c r="T459"/>
  <c r="R459"/>
  <c r="P459"/>
  <c r="BK459"/>
  <c r="J459"/>
  <c r="BF459"/>
  <c r="BI458"/>
  <c r="BH458"/>
  <c r="BG458"/>
  <c r="BE458"/>
  <c r="T458"/>
  <c r="T457"/>
  <c r="R458"/>
  <c r="R457"/>
  <c r="P458"/>
  <c r="P457"/>
  <c r="BK458"/>
  <c r="BK457"/>
  <c r="J457"/>
  <c r="J458"/>
  <c r="BF458"/>
  <c r="J87"/>
  <c r="BI456"/>
  <c r="BH456"/>
  <c r="BG456"/>
  <c r="BE456"/>
  <c r="T456"/>
  <c r="R456"/>
  <c r="P456"/>
  <c r="BK456"/>
  <c r="J456"/>
  <c r="BF456"/>
  <c r="BI455"/>
  <c r="BH455"/>
  <c r="BG455"/>
  <c r="BE455"/>
  <c r="T455"/>
  <c r="R455"/>
  <c r="P455"/>
  <c r="BK455"/>
  <c r="J455"/>
  <c r="BF455"/>
  <c r="BI454"/>
  <c r="BH454"/>
  <c r="BG454"/>
  <c r="BE454"/>
  <c r="T454"/>
  <c r="R454"/>
  <c r="P454"/>
  <c r="BK454"/>
  <c r="J454"/>
  <c r="BF454"/>
  <c r="BI453"/>
  <c r="BH453"/>
  <c r="BG453"/>
  <c r="BE453"/>
  <c r="T453"/>
  <c r="R453"/>
  <c r="P453"/>
  <c r="BK453"/>
  <c r="J453"/>
  <c r="BF453"/>
  <c r="BI452"/>
  <c r="BH452"/>
  <c r="BG452"/>
  <c r="BE452"/>
  <c r="T452"/>
  <c r="R452"/>
  <c r="P452"/>
  <c r="BK452"/>
  <c r="J452"/>
  <c r="BF452"/>
  <c r="BI451"/>
  <c r="BH451"/>
  <c r="BG451"/>
  <c r="BE451"/>
  <c r="T451"/>
  <c r="R451"/>
  <c r="P451"/>
  <c r="BK451"/>
  <c r="J451"/>
  <c r="BF451"/>
  <c r="BI450"/>
  <c r="BH450"/>
  <c r="BG450"/>
  <c r="BE450"/>
  <c r="T450"/>
  <c r="R450"/>
  <c r="P450"/>
  <c r="BK450"/>
  <c r="J450"/>
  <c r="BF450"/>
  <c r="BI449"/>
  <c r="BH449"/>
  <c r="BG449"/>
  <c r="BE449"/>
  <c r="T449"/>
  <c r="R449"/>
  <c r="P449"/>
  <c r="BK449"/>
  <c r="J449"/>
  <c r="BF449"/>
  <c r="BI448"/>
  <c r="BH448"/>
  <c r="BG448"/>
  <c r="BE448"/>
  <c r="T448"/>
  <c r="R448"/>
  <c r="P448"/>
  <c r="BK448"/>
  <c r="J448"/>
  <c r="BF448"/>
  <c r="BI447"/>
  <c r="BH447"/>
  <c r="BG447"/>
  <c r="BE447"/>
  <c r="T447"/>
  <c r="R447"/>
  <c r="P447"/>
  <c r="BK447"/>
  <c r="J447"/>
  <c r="BF447"/>
  <c r="BI446"/>
  <c r="BH446"/>
  <c r="BG446"/>
  <c r="BE446"/>
  <c r="T446"/>
  <c r="R446"/>
  <c r="P446"/>
  <c r="BK446"/>
  <c r="J446"/>
  <c r="BF446"/>
  <c r="BI445"/>
  <c r="BH445"/>
  <c r="BG445"/>
  <c r="BE445"/>
  <c r="T445"/>
  <c r="R445"/>
  <c r="P445"/>
  <c r="BK445"/>
  <c r="J445"/>
  <c r="BF445"/>
  <c r="BI444"/>
  <c r="BH444"/>
  <c r="BG444"/>
  <c r="BE444"/>
  <c r="T444"/>
  <c r="T443"/>
  <c r="R444"/>
  <c r="R443"/>
  <c r="P444"/>
  <c r="P443"/>
  <c r="BK444"/>
  <c r="BK443"/>
  <c r="J443"/>
  <c r="J444"/>
  <c r="BF444"/>
  <c r="J86"/>
  <c r="BI442"/>
  <c r="BH442"/>
  <c r="BG442"/>
  <c r="BE442"/>
  <c r="T442"/>
  <c r="R442"/>
  <c r="P442"/>
  <c r="BK442"/>
  <c r="J442"/>
  <c r="BF442"/>
  <c r="BI441"/>
  <c r="BH441"/>
  <c r="BG441"/>
  <c r="BE441"/>
  <c r="T441"/>
  <c r="R441"/>
  <c r="P441"/>
  <c r="BK441"/>
  <c r="J441"/>
  <c r="BF441"/>
  <c r="BI440"/>
  <c r="BH440"/>
  <c r="BG440"/>
  <c r="BE440"/>
  <c r="T440"/>
  <c r="R440"/>
  <c r="P440"/>
  <c r="BK440"/>
  <c r="J440"/>
  <c r="BF440"/>
  <c r="BI439"/>
  <c r="BH439"/>
  <c r="BG439"/>
  <c r="BE439"/>
  <c r="T439"/>
  <c r="R439"/>
  <c r="P439"/>
  <c r="BK439"/>
  <c r="J439"/>
  <c r="BF439"/>
  <c r="BI438"/>
  <c r="BH438"/>
  <c r="BG438"/>
  <c r="BE438"/>
  <c r="T438"/>
  <c r="R438"/>
  <c r="P438"/>
  <c r="BK438"/>
  <c r="J438"/>
  <c r="BF438"/>
  <c r="BI437"/>
  <c r="BH437"/>
  <c r="BG437"/>
  <c r="BE437"/>
  <c r="T437"/>
  <c r="R437"/>
  <c r="P437"/>
  <c r="BK437"/>
  <c r="J437"/>
  <c r="BF437"/>
  <c r="BI436"/>
  <c r="BH436"/>
  <c r="BG436"/>
  <c r="BE436"/>
  <c r="T436"/>
  <c r="R436"/>
  <c r="P436"/>
  <c r="BK436"/>
  <c r="J436"/>
  <c r="BF436"/>
  <c r="BI435"/>
  <c r="BH435"/>
  <c r="BG435"/>
  <c r="BE435"/>
  <c r="T435"/>
  <c r="R435"/>
  <c r="P435"/>
  <c r="BK435"/>
  <c r="J435"/>
  <c r="BF435"/>
  <c r="BI434"/>
  <c r="BH434"/>
  <c r="BG434"/>
  <c r="BE434"/>
  <c r="T434"/>
  <c r="R434"/>
  <c r="P434"/>
  <c r="BK434"/>
  <c r="J434"/>
  <c r="BF434"/>
  <c r="BI433"/>
  <c r="BH433"/>
  <c r="BG433"/>
  <c r="BE433"/>
  <c r="T433"/>
  <c r="R433"/>
  <c r="P433"/>
  <c r="BK433"/>
  <c r="J433"/>
  <c r="BF433"/>
  <c r="BI432"/>
  <c r="BH432"/>
  <c r="BG432"/>
  <c r="BE432"/>
  <c r="T432"/>
  <c r="R432"/>
  <c r="P432"/>
  <c r="BK432"/>
  <c r="J432"/>
  <c r="BF432"/>
  <c r="BI431"/>
  <c r="BH431"/>
  <c r="BG431"/>
  <c r="BE431"/>
  <c r="T431"/>
  <c r="R431"/>
  <c r="P431"/>
  <c r="BK431"/>
  <c r="J431"/>
  <c r="BF431"/>
  <c r="BI430"/>
  <c r="BH430"/>
  <c r="BG430"/>
  <c r="BE430"/>
  <c r="T430"/>
  <c r="R430"/>
  <c r="P430"/>
  <c r="BK430"/>
  <c r="J430"/>
  <c r="BF430"/>
  <c r="BI429"/>
  <c r="BH429"/>
  <c r="BG429"/>
  <c r="BE429"/>
  <c r="T429"/>
  <c r="R429"/>
  <c r="P429"/>
  <c r="BK429"/>
  <c r="J429"/>
  <c r="BF429"/>
  <c r="BI428"/>
  <c r="BH428"/>
  <c r="BG428"/>
  <c r="BE428"/>
  <c r="T428"/>
  <c r="R428"/>
  <c r="P428"/>
  <c r="BK428"/>
  <c r="J428"/>
  <c r="BF428"/>
  <c r="BI427"/>
  <c r="BH427"/>
  <c r="BG427"/>
  <c r="BE427"/>
  <c r="T427"/>
  <c r="R427"/>
  <c r="P427"/>
  <c r="BK427"/>
  <c r="J427"/>
  <c r="BF427"/>
  <c r="BI426"/>
  <c r="BH426"/>
  <c r="BG426"/>
  <c r="BE426"/>
  <c r="T426"/>
  <c r="R426"/>
  <c r="P426"/>
  <c r="BK426"/>
  <c r="J426"/>
  <c r="BF426"/>
  <c r="BI425"/>
  <c r="BH425"/>
  <c r="BG425"/>
  <c r="BE425"/>
  <c r="T425"/>
  <c r="R425"/>
  <c r="P425"/>
  <c r="BK425"/>
  <c r="J425"/>
  <c r="BF425"/>
  <c r="BI424"/>
  <c r="BH424"/>
  <c r="BG424"/>
  <c r="BE424"/>
  <c r="T424"/>
  <c r="R424"/>
  <c r="P424"/>
  <c r="BK424"/>
  <c r="J424"/>
  <c r="BF424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9"/>
  <c r="BH419"/>
  <c r="BG419"/>
  <c r="BE419"/>
  <c r="T419"/>
  <c r="R419"/>
  <c r="P419"/>
  <c r="BK419"/>
  <c r="J419"/>
  <c r="BF419"/>
  <c r="BI418"/>
  <c r="BH418"/>
  <c r="BG418"/>
  <c r="BE418"/>
  <c r="T418"/>
  <c r="R418"/>
  <c r="P418"/>
  <c r="BK418"/>
  <c r="J418"/>
  <c r="BF418"/>
  <c r="BI417"/>
  <c r="BH417"/>
  <c r="BG417"/>
  <c r="BE417"/>
  <c r="T417"/>
  <c r="R417"/>
  <c r="P417"/>
  <c r="BK417"/>
  <c r="J417"/>
  <c r="BF417"/>
  <c r="BI416"/>
  <c r="BH416"/>
  <c r="BG416"/>
  <c r="BE416"/>
  <c r="T416"/>
  <c r="R416"/>
  <c r="P416"/>
  <c r="BK416"/>
  <c r="J416"/>
  <c r="BF416"/>
  <c r="BI415"/>
  <c r="BH415"/>
  <c r="BG415"/>
  <c r="BE415"/>
  <c r="T415"/>
  <c r="T414"/>
  <c r="R415"/>
  <c r="R414"/>
  <c r="P415"/>
  <c r="P414"/>
  <c r="BK415"/>
  <c r="BK414"/>
  <c r="J414"/>
  <c r="J415"/>
  <c r="BF415"/>
  <c r="J85"/>
  <c r="BI413"/>
  <c r="BH413"/>
  <c r="BG413"/>
  <c r="BE413"/>
  <c r="T413"/>
  <c r="R413"/>
  <c r="P413"/>
  <c r="BK413"/>
  <c r="J413"/>
  <c r="BF413"/>
  <c r="BI412"/>
  <c r="BH412"/>
  <c r="BG412"/>
  <c r="BE412"/>
  <c r="T412"/>
  <c r="R412"/>
  <c r="P412"/>
  <c r="BK412"/>
  <c r="J412"/>
  <c r="BF412"/>
  <c r="BI411"/>
  <c r="BH411"/>
  <c r="BG411"/>
  <c r="BE411"/>
  <c r="T411"/>
  <c r="R411"/>
  <c r="P411"/>
  <c r="BK411"/>
  <c r="J411"/>
  <c r="BF411"/>
  <c r="BI410"/>
  <c r="BH410"/>
  <c r="BG410"/>
  <c r="BE410"/>
  <c r="T410"/>
  <c r="R410"/>
  <c r="P410"/>
  <c r="BK410"/>
  <c r="J410"/>
  <c r="BF410"/>
  <c r="BI409"/>
  <c r="BH409"/>
  <c r="BG409"/>
  <c r="BE409"/>
  <c r="T409"/>
  <c r="R409"/>
  <c r="P409"/>
  <c r="BK409"/>
  <c r="J409"/>
  <c r="BF409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6"/>
  <c r="BH406"/>
  <c r="BG406"/>
  <c r="BE406"/>
  <c r="T406"/>
  <c r="R406"/>
  <c r="P406"/>
  <c r="BK406"/>
  <c r="J406"/>
  <c r="BF406"/>
  <c r="BI405"/>
  <c r="BH405"/>
  <c r="BG405"/>
  <c r="BE405"/>
  <c r="T405"/>
  <c r="R405"/>
  <c r="P405"/>
  <c r="BK405"/>
  <c r="J405"/>
  <c r="BF405"/>
  <c r="BI404"/>
  <c r="BH404"/>
  <c r="BG404"/>
  <c r="BE404"/>
  <c r="T404"/>
  <c r="R404"/>
  <c r="P404"/>
  <c r="BK404"/>
  <c r="J404"/>
  <c r="BF404"/>
  <c r="BI403"/>
  <c r="BH403"/>
  <c r="BG403"/>
  <c r="BE403"/>
  <c r="T403"/>
  <c r="R403"/>
  <c r="P403"/>
  <c r="BK403"/>
  <c r="J403"/>
  <c r="BF403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/>
  <c r="BI400"/>
  <c r="BH400"/>
  <c r="BG400"/>
  <c r="BE400"/>
  <c r="T400"/>
  <c r="T399"/>
  <c r="R400"/>
  <c r="R399"/>
  <c r="P400"/>
  <c r="P399"/>
  <c r="BK400"/>
  <c r="BK399"/>
  <c r="J399"/>
  <c r="J400"/>
  <c r="BF400"/>
  <c r="J84"/>
  <c r="BI398"/>
  <c r="BH398"/>
  <c r="BG398"/>
  <c r="BE398"/>
  <c r="T398"/>
  <c r="R398"/>
  <c r="P398"/>
  <c r="BK398"/>
  <c r="J398"/>
  <c r="BF398"/>
  <c r="BI397"/>
  <c r="BH397"/>
  <c r="BG397"/>
  <c r="BE397"/>
  <c r="T397"/>
  <c r="T396"/>
  <c r="R397"/>
  <c r="R396"/>
  <c r="P397"/>
  <c r="P396"/>
  <c r="BK397"/>
  <c r="BK396"/>
  <c r="J396"/>
  <c r="J397"/>
  <c r="BF397"/>
  <c r="J83"/>
  <c r="BI395"/>
  <c r="BH395"/>
  <c r="BG395"/>
  <c r="BE395"/>
  <c r="T395"/>
  <c r="R395"/>
  <c r="P395"/>
  <c r="BK395"/>
  <c r="J395"/>
  <c r="BF395"/>
  <c r="BI394"/>
  <c r="BH394"/>
  <c r="BG394"/>
  <c r="BE394"/>
  <c r="T394"/>
  <c r="R394"/>
  <c r="P394"/>
  <c r="BK394"/>
  <c r="J394"/>
  <c r="BF394"/>
  <c r="BI393"/>
  <c r="BH393"/>
  <c r="BG393"/>
  <c r="BE393"/>
  <c r="T393"/>
  <c r="R393"/>
  <c r="P393"/>
  <c r="BK393"/>
  <c r="J393"/>
  <c r="BF393"/>
  <c r="BI392"/>
  <c r="BH392"/>
  <c r="BG392"/>
  <c r="BE392"/>
  <c r="T392"/>
  <c r="R392"/>
  <c r="P392"/>
  <c r="BK392"/>
  <c r="J392"/>
  <c r="BF392"/>
  <c r="BI391"/>
  <c r="BH391"/>
  <c r="BG391"/>
  <c r="BE391"/>
  <c r="T391"/>
  <c r="R391"/>
  <c r="P391"/>
  <c r="BK391"/>
  <c r="J391"/>
  <c r="BF391"/>
  <c r="BI390"/>
  <c r="BH390"/>
  <c r="BG390"/>
  <c r="BE390"/>
  <c r="T390"/>
  <c r="R390"/>
  <c r="P390"/>
  <c r="BK390"/>
  <c r="J390"/>
  <c r="BF390"/>
  <c r="BI389"/>
  <c r="BH389"/>
  <c r="BG389"/>
  <c r="BE389"/>
  <c r="T389"/>
  <c r="R389"/>
  <c r="P389"/>
  <c r="BK389"/>
  <c r="J389"/>
  <c r="BF389"/>
  <c r="BI388"/>
  <c r="BH388"/>
  <c r="BG388"/>
  <c r="BE388"/>
  <c r="T388"/>
  <c r="R388"/>
  <c r="P388"/>
  <c r="BK388"/>
  <c r="J388"/>
  <c r="BF388"/>
  <c r="BI387"/>
  <c r="BH387"/>
  <c r="BG387"/>
  <c r="BE387"/>
  <c r="T387"/>
  <c r="R387"/>
  <c r="P387"/>
  <c r="BK387"/>
  <c r="J387"/>
  <c r="BF387"/>
  <c r="BI386"/>
  <c r="BH386"/>
  <c r="BG386"/>
  <c r="BE386"/>
  <c r="T386"/>
  <c r="R386"/>
  <c r="P386"/>
  <c r="BK386"/>
  <c r="J386"/>
  <c r="BF386"/>
  <c r="BI385"/>
  <c r="BH385"/>
  <c r="BG385"/>
  <c r="BE385"/>
  <c r="T385"/>
  <c r="R385"/>
  <c r="P385"/>
  <c r="BK385"/>
  <c r="J385"/>
  <c r="BF385"/>
  <c r="BI384"/>
  <c r="BH384"/>
  <c r="BG384"/>
  <c r="BE384"/>
  <c r="T384"/>
  <c r="R384"/>
  <c r="P384"/>
  <c r="BK384"/>
  <c r="J384"/>
  <c r="BF384"/>
  <c r="BI383"/>
  <c r="BH383"/>
  <c r="BG383"/>
  <c r="BE383"/>
  <c r="T383"/>
  <c r="T382"/>
  <c r="R383"/>
  <c r="R382"/>
  <c r="P383"/>
  <c r="P382"/>
  <c r="BK383"/>
  <c r="BK382"/>
  <c r="J382"/>
  <c r="J383"/>
  <c r="BF383"/>
  <c r="J82"/>
  <c r="BI381"/>
  <c r="BH381"/>
  <c r="BG381"/>
  <c r="BE381"/>
  <c r="T381"/>
  <c r="R381"/>
  <c r="P381"/>
  <c r="BK381"/>
  <c r="J381"/>
  <c r="BF381"/>
  <c r="BI380"/>
  <c r="BH380"/>
  <c r="BG380"/>
  <c r="BE380"/>
  <c r="T380"/>
  <c r="R380"/>
  <c r="P380"/>
  <c r="BK380"/>
  <c r="J380"/>
  <c r="BF380"/>
  <c r="BI379"/>
  <c r="BH379"/>
  <c r="BG379"/>
  <c r="BE379"/>
  <c r="T379"/>
  <c r="R379"/>
  <c r="P379"/>
  <c r="BK379"/>
  <c r="J379"/>
  <c r="BF379"/>
  <c r="BI378"/>
  <c r="BH378"/>
  <c r="BG378"/>
  <c r="BE378"/>
  <c r="T378"/>
  <c r="R378"/>
  <c r="P378"/>
  <c r="BK378"/>
  <c r="J378"/>
  <c r="BF378"/>
  <c r="BI377"/>
  <c r="BH377"/>
  <c r="BG377"/>
  <c r="BE377"/>
  <c r="T377"/>
  <c r="R377"/>
  <c r="P377"/>
  <c r="BK377"/>
  <c r="J377"/>
  <c r="BF377"/>
  <c r="BI376"/>
  <c r="BH376"/>
  <c r="BG376"/>
  <c r="BE376"/>
  <c r="T376"/>
  <c r="R376"/>
  <c r="P376"/>
  <c r="BK376"/>
  <c r="J376"/>
  <c r="BF376"/>
  <c r="BI375"/>
  <c r="BH375"/>
  <c r="BG375"/>
  <c r="BE375"/>
  <c r="T375"/>
  <c r="R375"/>
  <c r="P375"/>
  <c r="BK375"/>
  <c r="J375"/>
  <c r="BF375"/>
  <c r="BI374"/>
  <c r="BH374"/>
  <c r="BG374"/>
  <c r="BE374"/>
  <c r="T374"/>
  <c r="R374"/>
  <c r="P374"/>
  <c r="BK374"/>
  <c r="J374"/>
  <c r="BF374"/>
  <c r="BI373"/>
  <c r="BH373"/>
  <c r="BG373"/>
  <c r="BE373"/>
  <c r="T373"/>
  <c r="T372"/>
  <c r="R373"/>
  <c r="R372"/>
  <c r="P373"/>
  <c r="P372"/>
  <c r="BK373"/>
  <c r="BK372"/>
  <c r="J372"/>
  <c r="J373"/>
  <c r="BF373"/>
  <c r="J81"/>
  <c r="BI371"/>
  <c r="BH371"/>
  <c r="BG371"/>
  <c r="BE371"/>
  <c r="T371"/>
  <c r="R371"/>
  <c r="P371"/>
  <c r="BK371"/>
  <c r="J371"/>
  <c r="BF371"/>
  <c r="BI370"/>
  <c r="BH370"/>
  <c r="BG370"/>
  <c r="BE370"/>
  <c r="T370"/>
  <c r="R370"/>
  <c r="P370"/>
  <c r="BK370"/>
  <c r="J370"/>
  <c r="BF370"/>
  <c r="BI369"/>
  <c r="BH369"/>
  <c r="BG369"/>
  <c r="BE369"/>
  <c r="T369"/>
  <c r="R369"/>
  <c r="P369"/>
  <c r="BK369"/>
  <c r="J369"/>
  <c r="BF369"/>
  <c r="BI368"/>
  <c r="BH368"/>
  <c r="BG368"/>
  <c r="BE368"/>
  <c r="T368"/>
  <c r="R368"/>
  <c r="P368"/>
  <c r="BK368"/>
  <c r="J368"/>
  <c r="BF368"/>
  <c r="BI367"/>
  <c r="BH367"/>
  <c r="BG367"/>
  <c r="BE367"/>
  <c r="T367"/>
  <c r="R367"/>
  <c r="P367"/>
  <c r="BK367"/>
  <c r="J367"/>
  <c r="BF367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1"/>
  <c r="BH361"/>
  <c r="BG361"/>
  <c r="BE361"/>
  <c r="T361"/>
  <c r="R361"/>
  <c r="P361"/>
  <c r="BK361"/>
  <c r="J361"/>
  <c r="BF361"/>
  <c r="BI360"/>
  <c r="BH360"/>
  <c r="BG360"/>
  <c r="BE360"/>
  <c r="T360"/>
  <c r="R360"/>
  <c r="P360"/>
  <c r="BK360"/>
  <c r="J360"/>
  <c r="BF360"/>
  <c r="BI359"/>
  <c r="BH359"/>
  <c r="BG359"/>
  <c r="BE359"/>
  <c r="T359"/>
  <c r="T358"/>
  <c r="R359"/>
  <c r="R358"/>
  <c r="P359"/>
  <c r="P358"/>
  <c r="BK359"/>
  <c r="BK358"/>
  <c r="J358"/>
  <c r="J359"/>
  <c r="BF359"/>
  <c r="J80"/>
  <c r="BI357"/>
  <c r="BH357"/>
  <c r="BG357"/>
  <c r="BE357"/>
  <c r="T357"/>
  <c r="R357"/>
  <c r="P357"/>
  <c r="BK357"/>
  <c r="J357"/>
  <c r="BF357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2"/>
  <c r="BH352"/>
  <c r="BG352"/>
  <c r="BE352"/>
  <c r="T352"/>
  <c r="R352"/>
  <c r="P352"/>
  <c r="BK352"/>
  <c r="J352"/>
  <c r="BF352"/>
  <c r="BI351"/>
  <c r="BH351"/>
  <c r="BG351"/>
  <c r="BE351"/>
  <c r="T351"/>
  <c r="R351"/>
  <c r="P351"/>
  <c r="BK351"/>
  <c r="J351"/>
  <c r="BF351"/>
  <c r="BI350"/>
  <c r="BH350"/>
  <c r="BG350"/>
  <c r="BE350"/>
  <c r="T350"/>
  <c r="R350"/>
  <c r="P350"/>
  <c r="BK350"/>
  <c r="J350"/>
  <c r="BF350"/>
  <c r="BI349"/>
  <c r="BH349"/>
  <c r="BG349"/>
  <c r="BE349"/>
  <c r="T349"/>
  <c r="R349"/>
  <c r="P349"/>
  <c r="BK349"/>
  <c r="J349"/>
  <c r="BF349"/>
  <c r="BI348"/>
  <c r="BH348"/>
  <c r="BG348"/>
  <c r="BE348"/>
  <c r="T348"/>
  <c r="R348"/>
  <c r="P348"/>
  <c r="BK348"/>
  <c r="J348"/>
  <c r="BF348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4"/>
  <c r="BH344"/>
  <c r="BG344"/>
  <c r="BE344"/>
  <c r="T344"/>
  <c r="R344"/>
  <c r="P344"/>
  <c r="BK344"/>
  <c r="J344"/>
  <c r="BF344"/>
  <c r="BI343"/>
  <c r="BH343"/>
  <c r="BG343"/>
  <c r="BE343"/>
  <c r="T343"/>
  <c r="R343"/>
  <c r="P343"/>
  <c r="BK343"/>
  <c r="J343"/>
  <c r="BF343"/>
  <c r="BI342"/>
  <c r="BH342"/>
  <c r="BG342"/>
  <c r="BE342"/>
  <c r="T342"/>
  <c r="R342"/>
  <c r="P342"/>
  <c r="BK342"/>
  <c r="J342"/>
  <c r="BF342"/>
  <c r="BI341"/>
  <c r="BH341"/>
  <c r="BG341"/>
  <c r="BE341"/>
  <c r="T341"/>
  <c r="R341"/>
  <c r="P341"/>
  <c r="BK341"/>
  <c r="J341"/>
  <c r="BF341"/>
  <c r="BI340"/>
  <c r="BH340"/>
  <c r="BG340"/>
  <c r="BE340"/>
  <c r="T340"/>
  <c r="R340"/>
  <c r="P340"/>
  <c r="BK340"/>
  <c r="J340"/>
  <c r="BF340"/>
  <c r="BI339"/>
  <c r="BH339"/>
  <c r="BG339"/>
  <c r="BE339"/>
  <c r="T339"/>
  <c r="R339"/>
  <c r="P339"/>
  <c r="BK339"/>
  <c r="J339"/>
  <c r="BF339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9"/>
  <c r="BH329"/>
  <c r="BG329"/>
  <c r="BE329"/>
  <c r="T329"/>
  <c r="R329"/>
  <c r="P329"/>
  <c r="BK329"/>
  <c r="J329"/>
  <c r="BF329"/>
  <c r="BI328"/>
  <c r="BH328"/>
  <c r="BG328"/>
  <c r="BE328"/>
  <c r="T328"/>
  <c r="R328"/>
  <c r="P328"/>
  <c r="BK328"/>
  <c r="J328"/>
  <c r="BF328"/>
  <c r="BI327"/>
  <c r="BH327"/>
  <c r="BG327"/>
  <c r="BE327"/>
  <c r="T327"/>
  <c r="T326"/>
  <c r="R327"/>
  <c r="R326"/>
  <c r="P327"/>
  <c r="P326"/>
  <c r="BK327"/>
  <c r="BK326"/>
  <c r="J326"/>
  <c r="J327"/>
  <c r="BF327"/>
  <c r="J79"/>
  <c r="BI325"/>
  <c r="BH325"/>
  <c r="BG325"/>
  <c r="BE325"/>
  <c r="T325"/>
  <c r="T324"/>
  <c r="R325"/>
  <c r="R324"/>
  <c r="P325"/>
  <c r="P324"/>
  <c r="BK325"/>
  <c r="BK324"/>
  <c r="J324"/>
  <c r="J325"/>
  <c r="BF325"/>
  <c r="J78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R317"/>
  <c r="P317"/>
  <c r="BK317"/>
  <c r="J317"/>
  <c r="BF317"/>
  <c r="BI316"/>
  <c r="BH316"/>
  <c r="BG316"/>
  <c r="BE316"/>
  <c r="T316"/>
  <c r="R316"/>
  <c r="P316"/>
  <c r="BK316"/>
  <c r="J316"/>
  <c r="BF316"/>
  <c r="BI315"/>
  <c r="BH315"/>
  <c r="BG315"/>
  <c r="BE315"/>
  <c r="T315"/>
  <c r="T314"/>
  <c r="R315"/>
  <c r="R314"/>
  <c r="P315"/>
  <c r="P314"/>
  <c r="BK315"/>
  <c r="BK314"/>
  <c r="J314"/>
  <c r="J315"/>
  <c r="BF315"/>
  <c r="J77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T261"/>
  <c r="R262"/>
  <c r="R261"/>
  <c r="P262"/>
  <c r="P261"/>
  <c r="BK262"/>
  <c r="BK261"/>
  <c r="J261"/>
  <c r="J262"/>
  <c r="BF262"/>
  <c r="J76"/>
  <c r="BI260"/>
  <c r="BH260"/>
  <c r="BG260"/>
  <c r="BE260"/>
  <c r="T260"/>
  <c r="R260"/>
  <c r="P260"/>
  <c r="BK260"/>
  <c r="J260"/>
  <c r="BF260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T252"/>
  <c r="R253"/>
  <c r="R252"/>
  <c r="P253"/>
  <c r="P252"/>
  <c r="BK253"/>
  <c r="BK252"/>
  <c r="J252"/>
  <c r="J253"/>
  <c r="BF253"/>
  <c r="J75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R248"/>
  <c r="P248"/>
  <c r="BK248"/>
  <c r="J248"/>
  <c r="BF248"/>
  <c r="BI247"/>
  <c r="BH247"/>
  <c r="BG247"/>
  <c r="BE247"/>
  <c r="T247"/>
  <c r="T246"/>
  <c r="R247"/>
  <c r="R246"/>
  <c r="P247"/>
  <c r="P246"/>
  <c r="BK247"/>
  <c r="BK246"/>
  <c r="J246"/>
  <c r="J247"/>
  <c r="BF247"/>
  <c r="J74"/>
  <c r="BI245"/>
  <c r="BH245"/>
  <c r="BG245"/>
  <c r="BE245"/>
  <c r="T245"/>
  <c r="R245"/>
  <c r="P245"/>
  <c r="BK245"/>
  <c r="J245"/>
  <c r="BF245"/>
  <c r="BI244"/>
  <c r="BH244"/>
  <c r="BG244"/>
  <c r="BE244"/>
  <c r="T244"/>
  <c r="R244"/>
  <c r="P244"/>
  <c r="BK244"/>
  <c r="J244"/>
  <c r="BF244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/>
  <c r="BI241"/>
  <c r="BH241"/>
  <c r="BG241"/>
  <c r="BE241"/>
  <c r="T241"/>
  <c r="R241"/>
  <c r="P241"/>
  <c r="BK241"/>
  <c r="J241"/>
  <c r="BF241"/>
  <c r="BI240"/>
  <c r="BH240"/>
  <c r="BG240"/>
  <c r="BE240"/>
  <c r="T240"/>
  <c r="R240"/>
  <c r="P240"/>
  <c r="BK240"/>
  <c r="J240"/>
  <c r="BF240"/>
  <c r="BI239"/>
  <c r="BH239"/>
  <c r="BG239"/>
  <c r="BE239"/>
  <c r="T239"/>
  <c r="R239"/>
  <c r="P239"/>
  <c r="BK239"/>
  <c r="J239"/>
  <c r="BF239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T222"/>
  <c r="R223"/>
  <c r="R222"/>
  <c r="P223"/>
  <c r="P222"/>
  <c r="BK223"/>
  <c r="BK222"/>
  <c r="J222"/>
  <c r="J223"/>
  <c r="BF223"/>
  <c r="J73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T216"/>
  <c r="R217"/>
  <c r="R216"/>
  <c r="P217"/>
  <c r="P216"/>
  <c r="BK217"/>
  <c r="BK216"/>
  <c r="J216"/>
  <c r="J217"/>
  <c r="BF217"/>
  <c r="J72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T193"/>
  <c r="R194"/>
  <c r="R193"/>
  <c r="P194"/>
  <c r="P193"/>
  <c r="BK194"/>
  <c r="BK193"/>
  <c r="J193"/>
  <c r="J194"/>
  <c r="BF194"/>
  <c r="J71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T173"/>
  <c r="R174"/>
  <c r="R173"/>
  <c r="P174"/>
  <c r="P173"/>
  <c r="BK174"/>
  <c r="BK173"/>
  <c r="J173"/>
  <c r="J174"/>
  <c r="BF174"/>
  <c r="J70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T164"/>
  <c r="T163"/>
  <c r="R165"/>
  <c r="R164"/>
  <c r="R163"/>
  <c r="P165"/>
  <c r="P164"/>
  <c r="P163"/>
  <c r="BK165"/>
  <c r="BK164"/>
  <c r="J164"/>
  <c r="BK163"/>
  <c r="J163"/>
  <c r="J165"/>
  <c r="BF165"/>
  <c r="J69"/>
  <c r="J68"/>
  <c r="BI162"/>
  <c r="BH162"/>
  <c r="BG162"/>
  <c r="BE162"/>
  <c r="T162"/>
  <c r="T161"/>
  <c r="R162"/>
  <c r="R161"/>
  <c r="P162"/>
  <c r="P161"/>
  <c r="BK162"/>
  <c r="BK161"/>
  <c r="J161"/>
  <c r="J162"/>
  <c r="BF162"/>
  <c r="J67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T155"/>
  <c r="R156"/>
  <c r="R155"/>
  <c r="P156"/>
  <c r="P155"/>
  <c r="BK156"/>
  <c r="BK155"/>
  <c r="J155"/>
  <c r="J156"/>
  <c r="BF156"/>
  <c r="J66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T142"/>
  <c r="R143"/>
  <c r="R142"/>
  <c r="P143"/>
  <c r="P142"/>
  <c r="BK143"/>
  <c r="BK142"/>
  <c r="J142"/>
  <c r="J143"/>
  <c r="BF143"/>
  <c r="J65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T125"/>
  <c r="R126"/>
  <c r="R125"/>
  <c r="P126"/>
  <c r="P125"/>
  <c r="BK126"/>
  <c r="BK125"/>
  <c r="J125"/>
  <c r="J126"/>
  <c r="BF126"/>
  <c r="J64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R122"/>
  <c r="P122"/>
  <c r="BK122"/>
  <c r="J122"/>
  <c r="BF122"/>
  <c r="BI121"/>
  <c r="BH121"/>
  <c r="BG121"/>
  <c r="BE121"/>
  <c r="T121"/>
  <c r="R121"/>
  <c r="P121"/>
  <c r="BK121"/>
  <c r="J121"/>
  <c r="BF121"/>
  <c r="BI120"/>
  <c r="BH120"/>
  <c r="BG120"/>
  <c r="BE120"/>
  <c r="T120"/>
  <c r="T119"/>
  <c r="T118"/>
  <c r="T117"/>
  <c r="R120"/>
  <c r="R119"/>
  <c r="R118"/>
  <c r="R117"/>
  <c r="P120"/>
  <c r="P119"/>
  <c r="P118"/>
  <c r="P117"/>
  <c i="1" r="AU55"/>
  <c i="2" r="BK120"/>
  <c r="BK119"/>
  <c r="J119"/>
  <c r="BK118"/>
  <c r="J118"/>
  <c r="BK117"/>
  <c r="J117"/>
  <c r="J61"/>
  <c r="J120"/>
  <c r="BF120"/>
  <c r="J63"/>
  <c r="J62"/>
  <c r="F111"/>
  <c r="E109"/>
  <c r="BI96"/>
  <c r="BH96"/>
  <c r="BG96"/>
  <c r="BE96"/>
  <c r="BI95"/>
  <c r="BH95"/>
  <c r="BG95"/>
  <c r="BF95"/>
  <c r="BE95"/>
  <c r="BI94"/>
  <c r="BH94"/>
  <c r="BG94"/>
  <c r="BF94"/>
  <c r="BE94"/>
  <c r="BI93"/>
  <c r="BH93"/>
  <c r="BG93"/>
  <c r="BF93"/>
  <c r="BE93"/>
  <c r="BI92"/>
  <c r="BH92"/>
  <c r="BG92"/>
  <c r="BF92"/>
  <c r="BE92"/>
  <c r="BI91"/>
  <c r="F39"/>
  <c i="1" r="BD55"/>
  <c i="2" r="BH91"/>
  <c r="F38"/>
  <c i="1" r="BC55"/>
  <c i="2" r="BG91"/>
  <c r="F37"/>
  <c i="1" r="BB55"/>
  <c i="2" r="BF91"/>
  <c r="BE91"/>
  <c r="J35"/>
  <c i="1" r="AV55"/>
  <c i="2" r="F35"/>
  <c i="1" r="AZ55"/>
  <c i="2" r="J30"/>
  <c r="J96"/>
  <c r="J90"/>
  <c r="J98"/>
  <c r="J31"/>
  <c r="J32"/>
  <c i="1" r="AG55"/>
  <c i="2" r="BF96"/>
  <c r="J36"/>
  <c i="1" r="AW55"/>
  <c i="2" r="F36"/>
  <c i="1" r="BA55"/>
  <c i="2" r="F54"/>
  <c r="E52"/>
  <c r="J41"/>
  <c r="J24"/>
  <c r="E24"/>
  <c r="J114"/>
  <c r="J57"/>
  <c r="J23"/>
  <c r="J21"/>
  <c r="E21"/>
  <c r="J113"/>
  <c r="J56"/>
  <c r="J20"/>
  <c r="J18"/>
  <c r="E18"/>
  <c r="F114"/>
  <c r="F57"/>
  <c r="J17"/>
  <c r="J15"/>
  <c r="E15"/>
  <c r="F113"/>
  <c r="F56"/>
  <c r="J14"/>
  <c r="J12"/>
  <c r="J111"/>
  <c r="J54"/>
  <c r="E7"/>
  <c r="E107"/>
  <c r="E50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<sst xmlns="http://schemas.openxmlformats.org/spreadsheetml/2006/main">
  <si>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</si>
  <si>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</si>
  <si>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</si>
  <si>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</si>
  <si>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</si>
  <si>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{772ffc8d-668c-4861-aa93-184a036a3377}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</si>
  <si>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</si>
  <si>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</si>
  <si>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</si>
  <si>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</si>
  <si>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</si>
  <si>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</si>
  <si>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</si>
  <si>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</si>
  <si>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</si>
  <si>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</si>
  <si>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</si>
  <si>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 6- oprava bytu</t>
  </si>
  <si>
    <t>KSO:</t>
  </si>
  <si>
    <t>CC-CZ:</t>
  </si>
  <si>
    <t>Místo:</t>
  </si>
  <si>
    <t xml:space="preserve"> </t>
  </si>
  <si>
    <t>Datum:</t>
  </si>
  <si>
    <t>13. 12. 2018</t>
  </si>
  <si>
    <t>Zadavatel:</t>
  </si>
  <si>
    <t>IČ:</t>
  </si>
  <si>
    <t>00063703</t>
  </si>
  <si>
    <t>Měsrská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</si>
  <si>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</si>
  <si>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</si>
  <si>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</si>
  <si>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</si>
  <si>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</si>
  <si>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</si>
  <si>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</si>
  <si>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</si>
  <si>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</si>
  <si>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</si>
  <si>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</si>
  <si>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</si>
  <si>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</si>
  <si>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</si>
  <si>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</si>
  <si>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</si>
  <si>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</si>
  <si>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</si>
  <si>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</si>
  <si>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</si>
  <si>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</si>
  <si>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</si>
  <si>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</si>
  <si>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</si>
  <si>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</si>
  <si>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</si>
  <si>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</si>
  <si>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</si>
  <si>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</si>
  <si>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</si>
  <si>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</si>
  <si>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</si>
  <si>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</si>
  <si>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</si>
  <si>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</si>
  <si>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</si>
  <si>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</si>
  <si>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</si>
  <si>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</si>
  <si>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</si>
  <si>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</si>
  <si>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</si>
  <si>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</si>
  <si>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</si>
  <si>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</si>
  <si>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</si>
  <si>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</si>
  <si>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</t>
  </si>
  <si>
    <t>Bělohorská 1653/106, oprava bytu č.9</t>
  </si>
  <si>
    <t>STA</t>
  </si>
  <si>
    <t>1</t>
  </si>
  <si>
    <t>{fc02f516-f21c-4bc5-8086-1616794aa22e}</t>
  </si>
  <si>
    <t>KRYCÍ LIST SOUPISU PRACÍ</t>
  </si>
  <si>
    <t>Objekt: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</si>
  <si>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</si>
  <si>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</si>
  <si>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</si>
  <si>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</si>
  <si>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</si>
  <si>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</si>
  <si>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</si>
  <si>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</si>
  <si>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</si>
  <si>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</si>
  <si>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</si>
  <si>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</si>
  <si>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</si>
  <si>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</si>
  <si>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</si>
  <si>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</si>
  <si>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</si>
  <si>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</si>
  <si>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</si>
  <si>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</si>
  <si>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</si>
  <si>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</si>
  <si>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</si>
  <si>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</si>
  <si>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</si>
  <si>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</si>
  <si>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</si>
  <si>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</si>
  <si>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</si>
  <si>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</si>
  <si>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</si>
  <si>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</si>
  <si>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</si>
  <si>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</si>
  <si>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</si>
  <si>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</si>
  <si>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</si>
  <si>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</si>
  <si>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</si>
  <si>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</si>
  <si>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</si>
  <si>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</si>
  <si>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</si>
  <si>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</si>
  <si>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</si>
  <si>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</si>
  <si>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</si>
  <si>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</si>
  <si>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</si>
  <si>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</si>
  <si>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</si>
  <si>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</si>
  <si>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</si>
  <si>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</si>
  <si>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</si>
  <si>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</si>
  <si>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</si>
  <si>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</si>
  <si>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</si>
  <si>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</si>
  <si>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</si>
  <si>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</si>
  <si>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</si>
  <si>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</si>
  <si>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 12</t>
  </si>
  <si>
    <t>t</t>
  </si>
  <si>
    <t>CS ÚRS 2018 02</t>
  </si>
  <si>
    <t>4</t>
  </si>
  <si>
    <t>1054688352</t>
  </si>
  <si>
    <t>M</t>
  </si>
  <si>
    <t>13010420</t>
  </si>
  <si>
    <t>úhelník ocelový rovnostranný jakost 11 375 50x50x5mm</t>
  </si>
  <si>
    <t>8</t>
  </si>
  <si>
    <t>-439448588</t>
  </si>
  <si>
    <t>340237212</t>
  </si>
  <si>
    <t>Zazdívka otvorů v příčkách nebo stěnách plochy do 0,25 m2 cihlami plnými tl přes 100 mm</t>
  </si>
  <si>
    <t>kus</t>
  </si>
  <si>
    <t>1830944344</t>
  </si>
  <si>
    <t>340238212</t>
  </si>
  <si>
    <t>Zazdívka otvorů v příčkách nebo stěnách plochy do 1 m2 cihlami plnými tl přes 100 mm</t>
  </si>
  <si>
    <t>m2</t>
  </si>
  <si>
    <t>-766988603</t>
  </si>
  <si>
    <t>346</t>
  </si>
  <si>
    <t>346244354</t>
  </si>
  <si>
    <t>Obezdívka koupelnových van ploch rovných tl 100 mm z pórobetonových přesných tvárnic</t>
  </si>
  <si>
    <t>1391928098</t>
  </si>
  <si>
    <t>6</t>
  </si>
  <si>
    <t>Úpravy povrchů, podlahy a osazování výplní</t>
  </si>
  <si>
    <t>318</t>
  </si>
  <si>
    <t>611131121</t>
  </si>
  <si>
    <t>Penetrační disperzní nátěr vnitřních stropů nanášený ručně</t>
  </si>
  <si>
    <t>-465505350</t>
  </si>
  <si>
    <t>5</t>
  </si>
  <si>
    <t>611142001</t>
  </si>
  <si>
    <t>Potažení vnitřních stropů sklovláknitým pletivem vtlačeným do tenkovrstvé hmoty</t>
  </si>
  <si>
    <t>1863723682</t>
  </si>
  <si>
    <t>611311131</t>
  </si>
  <si>
    <t>Potažení vnitřních rovných stropů vápenným štukem tloušťky do 3 mm</t>
  </si>
  <si>
    <t>-1434538567</t>
  </si>
  <si>
    <t>7</t>
  </si>
  <si>
    <t>611315111</t>
  </si>
  <si>
    <t>Vápenná hladká omítka rýh ve stropech šířky do 150 mm</t>
  </si>
  <si>
    <t>-791028648</t>
  </si>
  <si>
    <t>319</t>
  </si>
  <si>
    <t>612131121</t>
  </si>
  <si>
    <t>Penetrační disperzní nátěr vnitřních stěn nanášený ručně</t>
  </si>
  <si>
    <t>-1284513235</t>
  </si>
  <si>
    <t>612142001</t>
  </si>
  <si>
    <t>Potažení vnitřních stěn sklovláknitým pletivem vtlačeným do tenkovrstvé hmoty</t>
  </si>
  <si>
    <t>457627561</t>
  </si>
  <si>
    <t>9</t>
  </si>
  <si>
    <t>612311131</t>
  </si>
  <si>
    <t>Potažení vnitřních stěn vápenným štukem tloušťky do 3 mm</t>
  </si>
  <si>
    <t>-1460980655</t>
  </si>
  <si>
    <t>10</t>
  </si>
  <si>
    <t>612315111</t>
  </si>
  <si>
    <t>Vápenná hladká omítka rýh ve stěnách šířky do 150 mm</t>
  </si>
  <si>
    <t>1047401754</t>
  </si>
  <si>
    <t>11</t>
  </si>
  <si>
    <t>612321121</t>
  </si>
  <si>
    <t>Vápenocementová omítka hladká jednovrstvá vnitřních stěn nanášená ručně</t>
  </si>
  <si>
    <t>1401775495</t>
  </si>
  <si>
    <t>12</t>
  </si>
  <si>
    <t>622331121</t>
  </si>
  <si>
    <t>Cementová omítka hladká jednovrstvá vnějších stěn nanášená ručně</t>
  </si>
  <si>
    <t>-624705009</t>
  </si>
  <si>
    <t>13</t>
  </si>
  <si>
    <t>642944121</t>
  </si>
  <si>
    <t>Osazování ocelových zárubní dodatečné pl do 2,5 m2</t>
  </si>
  <si>
    <t>1532393736</t>
  </si>
  <si>
    <t>14</t>
  </si>
  <si>
    <t>55331199</t>
  </si>
  <si>
    <t>zárubeň ocelová pro běžné zdění hranatý profil s drážkou 110 700 L/P</t>
  </si>
  <si>
    <t>-1221718582</t>
  </si>
  <si>
    <t>55331197</t>
  </si>
  <si>
    <t>zárubeň ocelová pro běžné zdění hranatý profil s drážkou 110 600 L/P</t>
  </si>
  <si>
    <t>837621327</t>
  </si>
  <si>
    <t>17</t>
  </si>
  <si>
    <t>55331201</t>
  </si>
  <si>
    <t>zárubeň ocelová pro běžné zdění hranatý profil s drážkou 110 800 L/P</t>
  </si>
  <si>
    <t>-1349284997</t>
  </si>
  <si>
    <t>18</t>
  </si>
  <si>
    <t>644941112</t>
  </si>
  <si>
    <t>Osazování ventilačních mřížek velikosti do 300 x 300 mm</t>
  </si>
  <si>
    <t>-731206764</t>
  </si>
  <si>
    <t>19</t>
  </si>
  <si>
    <t>55341412</t>
  </si>
  <si>
    <t>průvětrník mřížový s klapkami 15x30cm</t>
  </si>
  <si>
    <t>1207358746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</si>
  <si>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</si>
  <si>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</si>
  <si>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</si>
  <si>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</si>
  <si>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479027219</t>
  </si>
  <si>
    <t>952901111</t>
  </si>
  <si>
    <t>Vyčištění budov bytové a občanské výstavby při výšce podlaží do 4 m</t>
  </si>
  <si>
    <t>-1189840368</t>
  </si>
  <si>
    <t>22</t>
  </si>
  <si>
    <t>952902021</t>
  </si>
  <si>
    <t>Čištění budov zametení hladkých podlah</t>
  </si>
  <si>
    <t>-355592397</t>
  </si>
  <si>
    <t>23</t>
  </si>
  <si>
    <t>968072455</t>
  </si>
  <si>
    <t>Vybourání kovových dveřních zárubní pl do 2 m2</t>
  </si>
  <si>
    <t>-568700661</t>
  </si>
  <si>
    <t>24</t>
  </si>
  <si>
    <t>971033431</t>
  </si>
  <si>
    <t>Vybourání otvorů ve zdivu cihelném pl do 0,25 m2 na MVC nebo MV tl do 150 mm</t>
  </si>
  <si>
    <t>-1696725041</t>
  </si>
  <si>
    <t>25</t>
  </si>
  <si>
    <t>971033531</t>
  </si>
  <si>
    <t>Vybourání otvorů ve zdivu cihelném pl do 1 m2 na MVC nebo MV tl do 150 mm</t>
  </si>
  <si>
    <t>249279570</t>
  </si>
  <si>
    <t>26</t>
  </si>
  <si>
    <t>973032616</t>
  </si>
  <si>
    <t>Vysekání kapes ve zdivu z dutých cihel nebo tvárnic do 10x100x50 mm</t>
  </si>
  <si>
    <t>-1186926402</t>
  </si>
  <si>
    <t>27</t>
  </si>
  <si>
    <t>974032143</t>
  </si>
  <si>
    <t>Vysekání rýh ve stěnách nebo příčkách z dutých cihel nebo tvárnic hl do 70 mm š do 100 mm</t>
  </si>
  <si>
    <t>m</t>
  </si>
  <si>
    <t>-1701114526</t>
  </si>
  <si>
    <t>28</t>
  </si>
  <si>
    <t>974082114</t>
  </si>
  <si>
    <t>Vysekání rýh pro vodiče v omítce MV nebo MVC stěn š do 70 mm</t>
  </si>
  <si>
    <t>521396575</t>
  </si>
  <si>
    <t>29</t>
  </si>
  <si>
    <t>974082173</t>
  </si>
  <si>
    <t>Vysekání rýh pro vodiče v omítce MV nebo MVC stropů š do 50 mm</t>
  </si>
  <si>
    <t>-837851748</t>
  </si>
  <si>
    <t>30</t>
  </si>
  <si>
    <t>721210822</t>
  </si>
  <si>
    <t>Demontáž vpustí střešních DN 100</t>
  </si>
  <si>
    <t>-651485914</t>
  </si>
  <si>
    <t>31</t>
  </si>
  <si>
    <t>978036191</t>
  </si>
  <si>
    <t>Otlučení (osekání) cementových omítek vnějších ploch v rozsahu do 100 %</t>
  </si>
  <si>
    <t>-625455325</t>
  </si>
  <si>
    <t>997</t>
  </si>
  <si>
    <t>Přesun sutě</t>
  </si>
  <si>
    <t>32</t>
  </si>
  <si>
    <t>997013214</t>
  </si>
  <si>
    <t>Vnitrostaveništní doprava suti a vybouraných hmot pro budovy v do 15 m ručně</t>
  </si>
  <si>
    <t>-1917324636</t>
  </si>
  <si>
    <t>33</t>
  </si>
  <si>
    <t>997013219</t>
  </si>
  <si>
    <t>Příplatek k vnitrostaveništní dopravě suti a vybouraných hmot za zvětšenou dopravu suti ZKD 10 m</t>
  </si>
  <si>
    <t>-547203359</t>
  </si>
  <si>
    <t>34</t>
  </si>
  <si>
    <t>997013501</t>
  </si>
  <si>
    <t>Odvoz suti a vybouraných hmot na skládku nebo meziskládku do 1 km se složením</t>
  </si>
  <si>
    <t>1417587078</t>
  </si>
  <si>
    <t>35</t>
  </si>
  <si>
    <t>997013509</t>
  </si>
  <si>
    <t>Příplatek k odvozu suti a vybouraných hmot na skládku ZKD 1 km přes 1 km</t>
  </si>
  <si>
    <t>-712488465</t>
  </si>
  <si>
    <t>36</t>
  </si>
  <si>
    <t>997013813</t>
  </si>
  <si>
    <t>Poplatek za uložení na skládce (skládkovné) stavebního odpadu z plastických hmot kód odpadu 170 203</t>
  </si>
  <si>
    <t>1002936240</t>
  </si>
  <si>
    <t>998</t>
  </si>
  <si>
    <t>Přesun hmot</t>
  </si>
  <si>
    <t>37</t>
  </si>
  <si>
    <t>998018003</t>
  </si>
  <si>
    <t>Přesun hmot ruční pro budovy v do 24 m</t>
  </si>
  <si>
    <t>1235913680</t>
  </si>
  <si>
    <t>PSV</t>
  </si>
  <si>
    <t>Práce a dodávky PSV</t>
  </si>
  <si>
    <t>711</t>
  </si>
  <si>
    <t>Izolace proti vodě, vlhkosti a plynům</t>
  </si>
  <si>
    <t>330</t>
  </si>
  <si>
    <t>711199095</t>
  </si>
  <si>
    <t>Příplatek k izolacím proti zemní vlhkosti za plochu do 10 m2 natěradly za studena nebo za horka</t>
  </si>
  <si>
    <t>16</t>
  </si>
  <si>
    <t>-1870298277</t>
  </si>
  <si>
    <t>331</t>
  </si>
  <si>
    <t>711199101</t>
  </si>
  <si>
    <t>Provedení těsnícího pásu do spoje dilatační nebo styčné spáry podlaha - stěna</t>
  </si>
  <si>
    <t>1829765738</t>
  </si>
  <si>
    <t>332</t>
  </si>
  <si>
    <t>28355200.SMB</t>
  </si>
  <si>
    <t>ASO-DICHTBAND 2000, 12cm/10m</t>
  </si>
  <si>
    <t>-2086753808</t>
  </si>
  <si>
    <t>333</t>
  </si>
  <si>
    <t>711199102</t>
  </si>
  <si>
    <t>Provedení těsnícího koutu pro vnější nebo vnitřní roh spáry podlaha - stěna</t>
  </si>
  <si>
    <t>-283861861</t>
  </si>
  <si>
    <t>334</t>
  </si>
  <si>
    <t>711493111.SMB</t>
  </si>
  <si>
    <t>Izolace proti podpovrchové a tlakové vodě vodorovná těsnicí kaší SCHOMBURG AQUAFIN-2K/M</t>
  </si>
  <si>
    <t>-1566214896</t>
  </si>
  <si>
    <t>335</t>
  </si>
  <si>
    <t>711493121.SMB</t>
  </si>
  <si>
    <t>Izolace proti podpovrchové a tlakové vodě svislá těsnicí kaší SCHOMBURG AQUAFIN-2K/M</t>
  </si>
  <si>
    <t>1351429567</t>
  </si>
  <si>
    <t>336</t>
  </si>
  <si>
    <t>998711103</t>
  </si>
  <si>
    <t>Přesun hmot tonážní pro izolace proti vodě, vlhkosti a plynům v objektech výšky do 60 m</t>
  </si>
  <si>
    <t>1071208668</t>
  </si>
  <si>
    <t>337</t>
  </si>
  <si>
    <t>998711181</t>
  </si>
  <si>
    <t>Příplatek k přesunu hmot tonážní 711 prováděný bez použití mechanizace</t>
  </si>
  <si>
    <t>1069181541</t>
  </si>
  <si>
    <t>721</t>
  </si>
  <si>
    <t>Zdravotechnika - vnitřní kanalizace</t>
  </si>
  <si>
    <t>38</t>
  </si>
  <si>
    <t>721140802</t>
  </si>
  <si>
    <t>Demontáž potrubí litinové do DN 100</t>
  </si>
  <si>
    <t>501924389</t>
  </si>
  <si>
    <t>39</t>
  </si>
  <si>
    <t>721140915</t>
  </si>
  <si>
    <t>Potrubí litinové propojení potrubí DN 100</t>
  </si>
  <si>
    <t>1577800901</t>
  </si>
  <si>
    <t>40</t>
  </si>
  <si>
    <t>721170972</t>
  </si>
  <si>
    <t>Potrubí z PVC krácení trub DN 50</t>
  </si>
  <si>
    <t>-2068676873</t>
  </si>
  <si>
    <t>41</t>
  </si>
  <si>
    <t>721171803</t>
  </si>
  <si>
    <t>Demontáž potrubí z PVC do D 75</t>
  </si>
  <si>
    <t>648250120</t>
  </si>
  <si>
    <t>42</t>
  </si>
  <si>
    <t>721173722</t>
  </si>
  <si>
    <t>Potrubí kanalizační z PE připojovací DN 40</t>
  </si>
  <si>
    <t>-1845608822</t>
  </si>
  <si>
    <t>43</t>
  </si>
  <si>
    <t>721173723</t>
  </si>
  <si>
    <t>Potrubí kanalizační z PE připojovací DN 50</t>
  </si>
  <si>
    <t>-637534451</t>
  </si>
  <si>
    <t>44</t>
  </si>
  <si>
    <t>721173724</t>
  </si>
  <si>
    <t>Potrubí kanalizační z PE připojovací DN 70</t>
  </si>
  <si>
    <t>1094042212</t>
  </si>
  <si>
    <t>45</t>
  </si>
  <si>
    <t>721173726</t>
  </si>
  <si>
    <t>Potrubí kanalizační z PE připojovací DN 100</t>
  </si>
  <si>
    <t>1827144605</t>
  </si>
  <si>
    <t>46</t>
  </si>
  <si>
    <t>721194104</t>
  </si>
  <si>
    <t>Vyvedení a upevnění odpadních výpustek DN 40</t>
  </si>
  <si>
    <t>-1983822354</t>
  </si>
  <si>
    <t>47</t>
  </si>
  <si>
    <t>721194105</t>
  </si>
  <si>
    <t>Vyvedení a upevnění odpadních výpustek DN 50</t>
  </si>
  <si>
    <t>-935447484</t>
  </si>
  <si>
    <t>48</t>
  </si>
  <si>
    <t>721194107</t>
  </si>
  <si>
    <t>Vyvedení a upevnění odpadních výpustek DN 70</t>
  </si>
  <si>
    <t>-318614722</t>
  </si>
  <si>
    <t>49</t>
  </si>
  <si>
    <t>721194109</t>
  </si>
  <si>
    <t>Vyvedení a upevnění odpadních výpustek DN 100</t>
  </si>
  <si>
    <t>618647195</t>
  </si>
  <si>
    <t>50</t>
  </si>
  <si>
    <t>721210817</t>
  </si>
  <si>
    <t>Demontáž vpustí vanových DN 70</t>
  </si>
  <si>
    <t>165881120</t>
  </si>
  <si>
    <t>51</t>
  </si>
  <si>
    <t>721220801</t>
  </si>
  <si>
    <t>Demontáž uzávěrek zápachových DN 70</t>
  </si>
  <si>
    <t>-1881845983</t>
  </si>
  <si>
    <t>52</t>
  </si>
  <si>
    <t>721226511</t>
  </si>
  <si>
    <t>Zápachová uzávěrka podomítková pro pračku a myčku DN 40</t>
  </si>
  <si>
    <t>-640651384</t>
  </si>
  <si>
    <t>53</t>
  </si>
  <si>
    <t>721290111</t>
  </si>
  <si>
    <t>Zkouška těsnosti potrubí kanalizace vodou do DN 125</t>
  </si>
  <si>
    <t>1962612311</t>
  </si>
  <si>
    <t>54</t>
  </si>
  <si>
    <t>721300912</t>
  </si>
  <si>
    <t>Pročištění odpadů svislých v jednom podlaží do DN 200</t>
  </si>
  <si>
    <t>1630210581</t>
  </si>
  <si>
    <t>55</t>
  </si>
  <si>
    <t>998721103</t>
  </si>
  <si>
    <t>Přesun hmot tonážní pro vnitřní kanalizace v objektech v do 24 m</t>
  </si>
  <si>
    <t>-1988218784</t>
  </si>
  <si>
    <t>56</t>
  </si>
  <si>
    <t>998721181</t>
  </si>
  <si>
    <t>Příplatek k přesunu hmot tonážní 721 prováděný bez použití mechanizace</t>
  </si>
  <si>
    <t>1323963825</t>
  </si>
  <si>
    <t>722</t>
  </si>
  <si>
    <t>Zdravotechnika - vnitřní vodovod</t>
  </si>
  <si>
    <t>57</t>
  </si>
  <si>
    <t>722130801</t>
  </si>
  <si>
    <t>Demontáž potrubí ocelové pozinkované závitové do DN 25</t>
  </si>
  <si>
    <t>-1458331621</t>
  </si>
  <si>
    <t>58</t>
  </si>
  <si>
    <t>722130913</t>
  </si>
  <si>
    <t>Potrubí pozinkované závitové přeřezání ocelové trubky do DN 25</t>
  </si>
  <si>
    <t>-1826687741</t>
  </si>
  <si>
    <t>59</t>
  </si>
  <si>
    <t>722131933</t>
  </si>
  <si>
    <t>Potrubí pozinkované závitové propojení potrubí DN 25</t>
  </si>
  <si>
    <t>-2114142800</t>
  </si>
  <si>
    <t>60</t>
  </si>
  <si>
    <t>722174002</t>
  </si>
  <si>
    <t>Potrubí vodovodní plastové PPR svar polyfuze PN 16 D 20 x 2,8 mm</t>
  </si>
  <si>
    <t>-867019049</t>
  </si>
  <si>
    <t>61</t>
  </si>
  <si>
    <t>722179191</t>
  </si>
  <si>
    <t>Příplatek k rozvodu vody z plastů za malý rozsah prací na zakázce do 20 m</t>
  </si>
  <si>
    <t>soubor</t>
  </si>
  <si>
    <t>-633867978</t>
  </si>
  <si>
    <t>62</t>
  </si>
  <si>
    <t>722179192</t>
  </si>
  <si>
    <t>Příplatek k rozvodu vody z plastů za potrubí do D 32 mm do 15 svarů</t>
  </si>
  <si>
    <t>554649372</t>
  </si>
  <si>
    <t>63</t>
  </si>
  <si>
    <t>722181221</t>
  </si>
  <si>
    <t>Ochrana vodovodního potrubí přilepenými termoizolačními trubicemi z PE tl do 9 mm DN do 22 mm</t>
  </si>
  <si>
    <t>-50779322</t>
  </si>
  <si>
    <t>64</t>
  </si>
  <si>
    <t>722181812</t>
  </si>
  <si>
    <t>Demontáž plstěných pásů z trub do D 50</t>
  </si>
  <si>
    <t>1510122519</t>
  </si>
  <si>
    <t>65</t>
  </si>
  <si>
    <t>722190401</t>
  </si>
  <si>
    <t>Vyvedení a upevnění výpustku do DN 25</t>
  </si>
  <si>
    <t>-256574211</t>
  </si>
  <si>
    <t>66</t>
  </si>
  <si>
    <t>722220152</t>
  </si>
  <si>
    <t>Nástěnka závitová plastová PPR PN 20 DN 20 x G 1/2</t>
  </si>
  <si>
    <t>-175521439</t>
  </si>
  <si>
    <t>67</t>
  </si>
  <si>
    <t>722220161</t>
  </si>
  <si>
    <t>Nástěnný komplet plastový PPR PN 20 DN 20 x G 1/2</t>
  </si>
  <si>
    <t>-1170823047</t>
  </si>
  <si>
    <t>68</t>
  </si>
  <si>
    <t>722220851</t>
  </si>
  <si>
    <t>Demontáž armatur závitových s jedním závitem G do 3/4</t>
  </si>
  <si>
    <t>-859259706</t>
  </si>
  <si>
    <t>69</t>
  </si>
  <si>
    <t>722220861</t>
  </si>
  <si>
    <t>Demontáž armatur závitových se dvěma závity G do 3/4</t>
  </si>
  <si>
    <t>1187589544</t>
  </si>
  <si>
    <t>70</t>
  </si>
  <si>
    <t>722231211</t>
  </si>
  <si>
    <t>Ventil redukční mosazný G 1/2 PN 10 do 100°C k bojleru s 2x vnitřním závitem</t>
  </si>
  <si>
    <t>-994759010</t>
  </si>
  <si>
    <t>71</t>
  </si>
  <si>
    <t>722231221</t>
  </si>
  <si>
    <t>Ventil pojistný mosazný G 1/2 PN 6 do 100°C k bojleru s vnitřním x vnějším závitem</t>
  </si>
  <si>
    <t>-129032721</t>
  </si>
  <si>
    <t>72</t>
  </si>
  <si>
    <t>722260812</t>
  </si>
  <si>
    <t>Demontáž vodoměrů závitových G 3/4</t>
  </si>
  <si>
    <t>-406322634</t>
  </si>
  <si>
    <t>73</t>
  </si>
  <si>
    <t>722261921</t>
  </si>
  <si>
    <t>Výměna závitových vodoměrů G 1/2</t>
  </si>
  <si>
    <t>-1233527449</t>
  </si>
  <si>
    <t>74</t>
  </si>
  <si>
    <t>38821458</t>
  </si>
  <si>
    <t>vodoměr domovní na studenou užitkovou vodu L165 G3/4 Q 1,5-BE PB</t>
  </si>
  <si>
    <t>-1753826753</t>
  </si>
  <si>
    <t>75</t>
  </si>
  <si>
    <t>722290226</t>
  </si>
  <si>
    <t>Zkouška těsnosti vodovodního potrubí závitového do DN 50</t>
  </si>
  <si>
    <t>-708342620</t>
  </si>
  <si>
    <t>76</t>
  </si>
  <si>
    <t>722290234</t>
  </si>
  <si>
    <t>Proplach a dezinfekce vodovodního potrubí do DN 80</t>
  </si>
  <si>
    <t>751623133</t>
  </si>
  <si>
    <t>77</t>
  </si>
  <si>
    <t>998722103</t>
  </si>
  <si>
    <t>Přesun hmot tonážní pro vnitřní vodovod v objektech v do 24 m</t>
  </si>
  <si>
    <t>212712511</t>
  </si>
  <si>
    <t>78</t>
  </si>
  <si>
    <t>998722181</t>
  </si>
  <si>
    <t>Příplatek k přesunu hmot tonážní 722 prováděný bez použití mechanizace</t>
  </si>
  <si>
    <t>120605904</t>
  </si>
  <si>
    <t>723</t>
  </si>
  <si>
    <t>Zdravotechnika - vnitřní plynovod</t>
  </si>
  <si>
    <t>79</t>
  </si>
  <si>
    <t>723120805</t>
  </si>
  <si>
    <t>Demontáž potrubí ocelové závitové svařované do DN 50</t>
  </si>
  <si>
    <t>-1080492984</t>
  </si>
  <si>
    <t>80</t>
  </si>
  <si>
    <t>723160804</t>
  </si>
  <si>
    <t>Demontáž přípojka k plynoměru na závit bez ochozu G 1</t>
  </si>
  <si>
    <t>pár</t>
  </si>
  <si>
    <t>1961598248</t>
  </si>
  <si>
    <t>81</t>
  </si>
  <si>
    <t>723160831</t>
  </si>
  <si>
    <t>Demontáž rozpěrky k plynoměru G 1</t>
  </si>
  <si>
    <t>-549838301</t>
  </si>
  <si>
    <t>83</t>
  </si>
  <si>
    <t>998723103</t>
  </si>
  <si>
    <t>Přesun hmot tonážní pro vnitřní plynovod v objektech v do 24 m</t>
  </si>
  <si>
    <t>524172630</t>
  </si>
  <si>
    <t>84</t>
  </si>
  <si>
    <t>998723181</t>
  </si>
  <si>
    <t>Příplatek k přesunu hmot tonážní 723 prováděný bez použití mechanizace</t>
  </si>
  <si>
    <t>-1809988537</t>
  </si>
  <si>
    <t>725</t>
  </si>
  <si>
    <t>Zdravotechnika - zařizovací předměty</t>
  </si>
  <si>
    <t>85</t>
  </si>
  <si>
    <t>725110811</t>
  </si>
  <si>
    <t>Demontáž klozetů splachovací s nádrží</t>
  </si>
  <si>
    <t>1284917359</t>
  </si>
  <si>
    <t>86</t>
  </si>
  <si>
    <t>725112171</t>
  </si>
  <si>
    <t>Kombi klozet s hlubokým splachováním odpad vodorovný</t>
  </si>
  <si>
    <t>314510998</t>
  </si>
  <si>
    <t>87</t>
  </si>
  <si>
    <t>725210821</t>
  </si>
  <si>
    <t>Demontáž umyvadel bez výtokových armatur</t>
  </si>
  <si>
    <t>-1101558428</t>
  </si>
  <si>
    <t>88</t>
  </si>
  <si>
    <t>725211603</t>
  </si>
  <si>
    <t>Umyvadlo keramické připevněné na stěnu šrouby bílé bez krytu na sifon 600 mm</t>
  </si>
  <si>
    <t>298436800</t>
  </si>
  <si>
    <t>89</t>
  </si>
  <si>
    <t>55190006</t>
  </si>
  <si>
    <t>hadice flexibilní sanitární 3/8"</t>
  </si>
  <si>
    <t>1480892466</t>
  </si>
  <si>
    <t>90</t>
  </si>
  <si>
    <t>725220842</t>
  </si>
  <si>
    <t>Demontáž van ocelových volně stojících</t>
  </si>
  <si>
    <t>225036270</t>
  </si>
  <si>
    <t>91</t>
  </si>
  <si>
    <t>725222113</t>
  </si>
  <si>
    <t>Vana bez armatur výtokových akrylátová se zápachovou uzávěrkou 1500x700 mm</t>
  </si>
  <si>
    <t>-2077181672</t>
  </si>
  <si>
    <t>93</t>
  </si>
  <si>
    <t>725310823</t>
  </si>
  <si>
    <t>Demontáž dřez jednoduchý vestavěný v kuchyňských sestavách bez výtokových armatur</t>
  </si>
  <si>
    <t>-1880407891</t>
  </si>
  <si>
    <t>95</t>
  </si>
  <si>
    <t>725530811</t>
  </si>
  <si>
    <t>Demontáž ohřívač elektrický přepadový do 12 litrů</t>
  </si>
  <si>
    <t>-985463653</t>
  </si>
  <si>
    <t>96</t>
  </si>
  <si>
    <t>725530823</t>
  </si>
  <si>
    <t>Demontáž ohřívač elektrický tlakový do 200 litrů</t>
  </si>
  <si>
    <t>-1530347078</t>
  </si>
  <si>
    <t>97</t>
  </si>
  <si>
    <t>725531101</t>
  </si>
  <si>
    <t>Elektrický ohřívač zásobníkový přepadový beztlakový 5 l / 2 kW</t>
  </si>
  <si>
    <t>871584214</t>
  </si>
  <si>
    <t>98</t>
  </si>
  <si>
    <t>725539205</t>
  </si>
  <si>
    <t>Montáž ohřívačů zásobníkových závěsných tlakových do 160 litrů</t>
  </si>
  <si>
    <t>1278003600</t>
  </si>
  <si>
    <t>99</t>
  </si>
  <si>
    <t>725610810</t>
  </si>
  <si>
    <t>Demontáž sporáků plynových</t>
  </si>
  <si>
    <t>1998217728</t>
  </si>
  <si>
    <t>100</t>
  </si>
  <si>
    <t>725810811</t>
  </si>
  <si>
    <t>Demontáž ventilů výtokových nástěnných</t>
  </si>
  <si>
    <t>1631241266</t>
  </si>
  <si>
    <t>101</t>
  </si>
  <si>
    <t>725813111</t>
  </si>
  <si>
    <t>Ventil rohový bez připojovací trubičky nebo flexi hadičky G 1/2</t>
  </si>
  <si>
    <t>1590241098</t>
  </si>
  <si>
    <t>102</t>
  </si>
  <si>
    <t>725813112</t>
  </si>
  <si>
    <t>Ventil rohový pračkový G 3/4</t>
  </si>
  <si>
    <t>23781696</t>
  </si>
  <si>
    <t>103</t>
  </si>
  <si>
    <t>725820801</t>
  </si>
  <si>
    <t>Demontáž baterie nástěnné do G 3 / 4</t>
  </si>
  <si>
    <t>-555171286</t>
  </si>
  <si>
    <t>105</t>
  </si>
  <si>
    <t>725822612</t>
  </si>
  <si>
    <t>Baterie umyvadlová stojánková páková s výpustí</t>
  </si>
  <si>
    <t>269796956</t>
  </si>
  <si>
    <t>106</t>
  </si>
  <si>
    <t>725840850</t>
  </si>
  <si>
    <t>Demontáž baterie sprch diferenciální do G 3/4x1</t>
  </si>
  <si>
    <t>-14969938</t>
  </si>
  <si>
    <t>107</t>
  </si>
  <si>
    <t>725831315</t>
  </si>
  <si>
    <t>Baterie vanová nástěnná páková s automatickým přepínačem a sprchou</t>
  </si>
  <si>
    <t>1357243710</t>
  </si>
  <si>
    <t>108</t>
  </si>
  <si>
    <t>725860812</t>
  </si>
  <si>
    <t>Demontáž uzávěrů zápachu dvojitých</t>
  </si>
  <si>
    <t>1366119696</t>
  </si>
  <si>
    <t>109</t>
  </si>
  <si>
    <t>998725103</t>
  </si>
  <si>
    <t>Přesun hmot tonážní pro zařizovací předměty v objektech v do 24 m</t>
  </si>
  <si>
    <t>1085661442</t>
  </si>
  <si>
    <t>110</t>
  </si>
  <si>
    <t>998725181</t>
  </si>
  <si>
    <t>Příplatek k přesunu hmot tonážní 725 prováděný bez použití mechanizace</t>
  </si>
  <si>
    <t>-1888056660</t>
  </si>
  <si>
    <t>734</t>
  </si>
  <si>
    <t>Ústřední vytápění - armatury</t>
  </si>
  <si>
    <t>118</t>
  </si>
  <si>
    <t>734200822</t>
  </si>
  <si>
    <t>Demontáž armatury závitové se dvěma závity do G 1</t>
  </si>
  <si>
    <t>-469789502</t>
  </si>
  <si>
    <t>119</t>
  </si>
  <si>
    <t>734222813</t>
  </si>
  <si>
    <t>Ventil závitový termostatický přímý G 3/4 PN 16 do 110°C s ruční hlavou chromovaný</t>
  </si>
  <si>
    <t>1450467594</t>
  </si>
  <si>
    <t>120</t>
  </si>
  <si>
    <t>734261234</t>
  </si>
  <si>
    <t>Šroubení topenářské přímé G 3/4 PN 16 do 120°C</t>
  </si>
  <si>
    <t>483681781</t>
  </si>
  <si>
    <t>121</t>
  </si>
  <si>
    <t>998734103</t>
  </si>
  <si>
    <t>Přesun hmot tonážní pro armatury v objektech v do 24 m</t>
  </si>
  <si>
    <t>-103523213</t>
  </si>
  <si>
    <t>122</t>
  </si>
  <si>
    <t>998734181</t>
  </si>
  <si>
    <t>Příplatek k přesunu hmot tonážní 734 prováděný bez použití mechanizace</t>
  </si>
  <si>
    <t>-1537745635</t>
  </si>
  <si>
    <t>735</t>
  </si>
  <si>
    <t>Ústřední vytápění - otopná tělesa</t>
  </si>
  <si>
    <t>123</t>
  </si>
  <si>
    <t>735111810</t>
  </si>
  <si>
    <t>Demontáž otopného tělesa litinového článkového</t>
  </si>
  <si>
    <t>-1145523976</t>
  </si>
  <si>
    <t>322</t>
  </si>
  <si>
    <t>735117110</t>
  </si>
  <si>
    <t>Odpojení a připojení otopného tělesa litinového po nátěru</t>
  </si>
  <si>
    <t>253618508</t>
  </si>
  <si>
    <t>323</t>
  </si>
  <si>
    <t>735118110</t>
  </si>
  <si>
    <t>Zkoušky těsnosti otopných těles litinových článkových vodou</t>
  </si>
  <si>
    <t>-1767825413</t>
  </si>
  <si>
    <t>324</t>
  </si>
  <si>
    <t>735119140</t>
  </si>
  <si>
    <t>Montáž otopného tělesa litinového článkového</t>
  </si>
  <si>
    <t>-700735387</t>
  </si>
  <si>
    <t>133</t>
  </si>
  <si>
    <t>735191910</t>
  </si>
  <si>
    <t>Napuštění vody do otopných těles</t>
  </si>
  <si>
    <t>438839890</t>
  </si>
  <si>
    <t>135</t>
  </si>
  <si>
    <t>735494811</t>
  </si>
  <si>
    <t>Vypuštění vody z otopných těles</t>
  </si>
  <si>
    <t>1086028077</t>
  </si>
  <si>
    <t>136</t>
  </si>
  <si>
    <t>998735103</t>
  </si>
  <si>
    <t>Přesun hmot tonážní pro otopná tělesa v objektech v do 24 m</t>
  </si>
  <si>
    <t>-1330517334</t>
  </si>
  <si>
    <t>137</t>
  </si>
  <si>
    <t>998735181</t>
  </si>
  <si>
    <t>Příplatek k přesunu hmot tonážní 735 prováděný bez použití mechanizace</t>
  </si>
  <si>
    <t>395064253</t>
  </si>
  <si>
    <t>741</t>
  </si>
  <si>
    <t>Elektroinstalace - silnoproud</t>
  </si>
  <si>
    <t>147</t>
  </si>
  <si>
    <t>741112001</t>
  </si>
  <si>
    <t>Montáž krabice zapuštěná plastová kruhová</t>
  </si>
  <si>
    <t>286425918</t>
  </si>
  <si>
    <t>148</t>
  </si>
  <si>
    <t>34571521</t>
  </si>
  <si>
    <t>krabice univerzální rozvodná z PH s víčkem a svorkovnicí krabicovou šroubovací s vodiči 12x4mm2 D 73,5mm x 43mm</t>
  </si>
  <si>
    <t>-758444698</t>
  </si>
  <si>
    <t>149</t>
  </si>
  <si>
    <t>10.854.075</t>
  </si>
  <si>
    <t>Krabice KP 68 přístrojová</t>
  </si>
  <si>
    <t>KS</t>
  </si>
  <si>
    <t>-395325733</t>
  </si>
  <si>
    <t>150</t>
  </si>
  <si>
    <t>741112801</t>
  </si>
  <si>
    <t>Demontáž elektroinstalačních lišt nástěnných vkládacích uložených pevně</t>
  </si>
  <si>
    <t>1381015184</t>
  </si>
  <si>
    <t>151</t>
  </si>
  <si>
    <t>741122005</t>
  </si>
  <si>
    <t>Montáž kabel Cu bez ukončení uložený pod omítku plný plochý 3x1 až 2,5 mm2 (CYKYLo)</t>
  </si>
  <si>
    <t>1165173204</t>
  </si>
  <si>
    <t>152</t>
  </si>
  <si>
    <t>34109515</t>
  </si>
  <si>
    <t>kabel silový s Cu jádrem plochý 1 kV 3x1,5mm2</t>
  </si>
  <si>
    <t>1810274930</t>
  </si>
  <si>
    <t>153</t>
  </si>
  <si>
    <t>34109517</t>
  </si>
  <si>
    <t>kabel silový s Cu jádrem plochý 1 kV 3x2,5mm2</t>
  </si>
  <si>
    <t>596716529</t>
  </si>
  <si>
    <t>154</t>
  </si>
  <si>
    <t>35441895</t>
  </si>
  <si>
    <t>svorka připojovací k připojení kovových částí</t>
  </si>
  <si>
    <t>CS ÚRS 2019 01</t>
  </si>
  <si>
    <t>-1883783583</t>
  </si>
  <si>
    <t>155</t>
  </si>
  <si>
    <t>741122031</t>
  </si>
  <si>
    <t>Montáž kabel Cu bez ukončení uložený pod omítku plný kulatý 5x1,5 až 2,5 mm2 (CYKY)</t>
  </si>
  <si>
    <t>1965566871</t>
  </si>
  <si>
    <t>156</t>
  </si>
  <si>
    <t>34111094</t>
  </si>
  <si>
    <t>kabel silový s Cu jádrem 1 kV 5x2,5mm2</t>
  </si>
  <si>
    <t>1328586133</t>
  </si>
  <si>
    <t>157</t>
  </si>
  <si>
    <t>741130001</t>
  </si>
  <si>
    <t>Ukončení vodič izolovaný do 2,5mm2 v rozváděči nebo na přístroji</t>
  </si>
  <si>
    <t>379413583</t>
  </si>
  <si>
    <t>158</t>
  </si>
  <si>
    <t>741130004</t>
  </si>
  <si>
    <t>Ukončení vodič izolovaný do 6 mm2 v rozváděči nebo na přístroji</t>
  </si>
  <si>
    <t>1718940987</t>
  </si>
  <si>
    <t>159</t>
  </si>
  <si>
    <t>741210001</t>
  </si>
  <si>
    <t>Montáž rozvodnice oceloplechová nebo plastová běžná do 20 kg</t>
  </si>
  <si>
    <t>-1176041124</t>
  </si>
  <si>
    <t>160</t>
  </si>
  <si>
    <t>35713116</t>
  </si>
  <si>
    <t>rozvodnice nástěnná, neprůhledné dveře, 1 řada, šířka 18 modulárních jednotek</t>
  </si>
  <si>
    <t>-1526082103</t>
  </si>
  <si>
    <t>161</t>
  </si>
  <si>
    <t>741210843</t>
  </si>
  <si>
    <t>Demontáž rozvodnic plastových na povrchu s krytím přes IPx4 plochou přes 0,2 m2</t>
  </si>
  <si>
    <t>-437997843</t>
  </si>
  <si>
    <t>162</t>
  </si>
  <si>
    <t>741213811</t>
  </si>
  <si>
    <t>Demontáž kabelu silového z rozvodnice průřezu žil do 4 mm2 bez zachování funkčnosti</t>
  </si>
  <si>
    <t>-1627322331</t>
  </si>
  <si>
    <t>163</t>
  </si>
  <si>
    <t>741213813</t>
  </si>
  <si>
    <t xml:space="preserve">Demontáž kabelu silového z rozvodnice průřezu žil  do 10 mm2 bez zachování funkčnosti</t>
  </si>
  <si>
    <t>1180223796</t>
  </si>
  <si>
    <t>164</t>
  </si>
  <si>
    <t>741310101</t>
  </si>
  <si>
    <t>Montáž vypínač (polo)zapuštěný bezšroubové připojení 1-jednopólový</t>
  </si>
  <si>
    <t>-286512968</t>
  </si>
  <si>
    <t>165</t>
  </si>
  <si>
    <t>34535515</t>
  </si>
  <si>
    <t>spínač jednopólový 10A bílý, slonová kost</t>
  </si>
  <si>
    <t>1765437313</t>
  </si>
  <si>
    <t>166</t>
  </si>
  <si>
    <t>34536490</t>
  </si>
  <si>
    <t>kryt spínače jednopáčkový jednoduchý pro spínače řazení 1,2,6,7,1/0 3558A-A651</t>
  </si>
  <si>
    <t>457079267</t>
  </si>
  <si>
    <t>167</t>
  </si>
  <si>
    <t>34536700</t>
  </si>
  <si>
    <t>rámeček pro spínače a zásuvky 3901A-B10 jednonásobný</t>
  </si>
  <si>
    <t>1091310035</t>
  </si>
  <si>
    <t>168</t>
  </si>
  <si>
    <t>741310122</t>
  </si>
  <si>
    <t>Montáž přepínač (polo)zapuštěný bezšroubové připojení 6-střídavý</t>
  </si>
  <si>
    <t>-386159177</t>
  </si>
  <si>
    <t>169</t>
  </si>
  <si>
    <t>34536705</t>
  </si>
  <si>
    <t>rámeček pro spínače a zásuvky 3901A-B20 dvojnásobný, vodorovný</t>
  </si>
  <si>
    <t>1399606924</t>
  </si>
  <si>
    <t>170</t>
  </si>
  <si>
    <t>34535556</t>
  </si>
  <si>
    <t>přepínač střídavý 10A řazení 6 ostatní barvy</t>
  </si>
  <si>
    <t>-1986182248</t>
  </si>
  <si>
    <t>171</t>
  </si>
  <si>
    <t>-1351954131</t>
  </si>
  <si>
    <t>172</t>
  </si>
  <si>
    <t>286452514</t>
  </si>
  <si>
    <t>173</t>
  </si>
  <si>
    <t>217422383</t>
  </si>
  <si>
    <t>174</t>
  </si>
  <si>
    <t>34552240</t>
  </si>
  <si>
    <t>kryt pro kompletní spodky zásuvek ND5518A-A2351 D</t>
  </si>
  <si>
    <t>1609890214</t>
  </si>
  <si>
    <t>175</t>
  </si>
  <si>
    <t>741310401</t>
  </si>
  <si>
    <t>Montáž spínač tří/čtyřpólový nástěnný do 16 A prostředí normální</t>
  </si>
  <si>
    <t>554943855</t>
  </si>
  <si>
    <t>176</t>
  </si>
  <si>
    <t>8500176080</t>
  </si>
  <si>
    <t>Spínač 3pól s instalační krabicí, Tango bílá 3425A-0344 B</t>
  </si>
  <si>
    <t>ks</t>
  </si>
  <si>
    <t>1886200099</t>
  </si>
  <si>
    <t>177</t>
  </si>
  <si>
    <t>741311863</t>
  </si>
  <si>
    <t>Demontáž spínačů zapuštěných normálních do 10 A bezšroubových bez zachování funkčnosti do 2 svorek</t>
  </si>
  <si>
    <t>1417375015</t>
  </si>
  <si>
    <t>178</t>
  </si>
  <si>
    <t>741312011</t>
  </si>
  <si>
    <t>Montáž odpojovač třípólový do 500 V do 400 A bez zapojení</t>
  </si>
  <si>
    <t>-1976292982</t>
  </si>
  <si>
    <t>179</t>
  </si>
  <si>
    <t>10.073.797</t>
  </si>
  <si>
    <t>Spínač APN 32/3</t>
  </si>
  <si>
    <t>-340709117</t>
  </si>
  <si>
    <t>180</t>
  </si>
  <si>
    <t>741313001</t>
  </si>
  <si>
    <t>Montáž zásuvka (polo)zapuštěná bezšroubové připojení 2P+PE se zapojením vodičů</t>
  </si>
  <si>
    <t>1395289973</t>
  </si>
  <si>
    <t>181</t>
  </si>
  <si>
    <t>491967375</t>
  </si>
  <si>
    <t>182</t>
  </si>
  <si>
    <t>34555124</t>
  </si>
  <si>
    <t>zásuvka 2násobná 16A ostatní barvy</t>
  </si>
  <si>
    <t>591716866</t>
  </si>
  <si>
    <t>183</t>
  </si>
  <si>
    <t>741315813</t>
  </si>
  <si>
    <t>Demontáž zásuvek domovních normálních do 16A zapuštěných bezšroubových bezzachování funkčnosti 2P+PE</t>
  </si>
  <si>
    <t>507455600</t>
  </si>
  <si>
    <t>184</t>
  </si>
  <si>
    <t>741320105</t>
  </si>
  <si>
    <t>Montáž jistič jednopólový nn do 25 A ve skříni</t>
  </si>
  <si>
    <t>-170046154</t>
  </si>
  <si>
    <t>185</t>
  </si>
  <si>
    <t>35822111</t>
  </si>
  <si>
    <t>jistič 1pólový-charakteristika B 16A</t>
  </si>
  <si>
    <t>-140231020</t>
  </si>
  <si>
    <t>186</t>
  </si>
  <si>
    <t>741320165</t>
  </si>
  <si>
    <t>Montáž jistič třípólový nn do 25 A ve skříni</t>
  </si>
  <si>
    <t>-1648075068</t>
  </si>
  <si>
    <t>187</t>
  </si>
  <si>
    <t>35822401</t>
  </si>
  <si>
    <t>jistič 3pólový-charakteristika B 16A</t>
  </si>
  <si>
    <t>1711987794</t>
  </si>
  <si>
    <t>188</t>
  </si>
  <si>
    <t>741321003</t>
  </si>
  <si>
    <t>Montáž proudových chráničů dvoupólových nn do 25 A ve skříni</t>
  </si>
  <si>
    <t>1590345486</t>
  </si>
  <si>
    <t>189</t>
  </si>
  <si>
    <t>10.930.300</t>
  </si>
  <si>
    <t>Chránič 40/4/0,03-A</t>
  </si>
  <si>
    <t>1304488948</t>
  </si>
  <si>
    <t>190</t>
  </si>
  <si>
    <t>741370002</t>
  </si>
  <si>
    <t>Montáž svítidlo žárovkové bytové stropní přisazené 1 zdroj se sklem</t>
  </si>
  <si>
    <t>-703213919</t>
  </si>
  <si>
    <t>191</t>
  </si>
  <si>
    <t>8500420152</t>
  </si>
  <si>
    <t>Žárovka E27 60 W</t>
  </si>
  <si>
    <t>-1127959798</t>
  </si>
  <si>
    <t>192</t>
  </si>
  <si>
    <t>34821275</t>
  </si>
  <si>
    <t>svítidlo bytové žárovkové IP 42, max. 60 W E27</t>
  </si>
  <si>
    <t>-820224634</t>
  </si>
  <si>
    <t>193</t>
  </si>
  <si>
    <t>741371841</t>
  </si>
  <si>
    <t>Demontáž svítidla bytového se standardní paticí přisazeného do 0,09 m2 bez zachováním funkčnosti</t>
  </si>
  <si>
    <t>1062136674</t>
  </si>
  <si>
    <t>194</t>
  </si>
  <si>
    <t>741371871</t>
  </si>
  <si>
    <t>Demontáž svítidla byt se standard paticí skleněného lustr typu do 2 zdrojů bez zachováním funkčnosti</t>
  </si>
  <si>
    <t>-1616154649</t>
  </si>
  <si>
    <t>195</t>
  </si>
  <si>
    <t>741410071</t>
  </si>
  <si>
    <t>Montáž pospojování ochranné konstrukce ostatní vodičem do 16 mm2 uloženým volně nebo pod omítku</t>
  </si>
  <si>
    <t>1541911311</t>
  </si>
  <si>
    <t>196</t>
  </si>
  <si>
    <t>34140844</t>
  </si>
  <si>
    <t>vodič izolovaný s Cu jádrem 6mm2</t>
  </si>
  <si>
    <t>1627966851</t>
  </si>
  <si>
    <t>197</t>
  </si>
  <si>
    <t>998741105</t>
  </si>
  <si>
    <t>Přesun hmot tonážní pro silnoproud v objektech v do 48 m</t>
  </si>
  <si>
    <t>-1557399218</t>
  </si>
  <si>
    <t>198</t>
  </si>
  <si>
    <t>998741181</t>
  </si>
  <si>
    <t>Příplatek k přesunu hmot tonážní 741 prováděný bez použití mechanizace</t>
  </si>
  <si>
    <t>2057754689</t>
  </si>
  <si>
    <t>742</t>
  </si>
  <si>
    <t>Elektroinstalace - slaboproud</t>
  </si>
  <si>
    <t>138</t>
  </si>
  <si>
    <t>742110501</t>
  </si>
  <si>
    <t>Montáž krabic pro slaboproud zapuštěných plastových odbočných kruhových s víčkem a se zasekáním</t>
  </si>
  <si>
    <t>-1346517327</t>
  </si>
  <si>
    <t>139</t>
  </si>
  <si>
    <t>41226951</t>
  </si>
  <si>
    <t>140</t>
  </si>
  <si>
    <t>742121001</t>
  </si>
  <si>
    <t>Montáž kabelů sdělovacích pro vnitřní rozvody do 15 žil</t>
  </si>
  <si>
    <t>-1805927632</t>
  </si>
  <si>
    <t>141</t>
  </si>
  <si>
    <t>8500060060</t>
  </si>
  <si>
    <t>Kabel koaxiální CB100F</t>
  </si>
  <si>
    <t>1601781870</t>
  </si>
  <si>
    <t>142</t>
  </si>
  <si>
    <t>742420121</t>
  </si>
  <si>
    <t>Montáž televizní zásuvky koncové nebo průběžné</t>
  </si>
  <si>
    <t>256609659</t>
  </si>
  <si>
    <t>143</t>
  </si>
  <si>
    <t>37451224</t>
  </si>
  <si>
    <t>zásuvka tv+r+sat ostatní barvy</t>
  </si>
  <si>
    <t>1052617493</t>
  </si>
  <si>
    <t>144</t>
  </si>
  <si>
    <t>11.002.117</t>
  </si>
  <si>
    <t>Rozbočovač EU2242P</t>
  </si>
  <si>
    <t>-1084883142</t>
  </si>
  <si>
    <t>145</t>
  </si>
  <si>
    <t>998742103</t>
  </si>
  <si>
    <t>Přesun hmot tonážní pro slaboproud v objektech v do 24 m</t>
  </si>
  <si>
    <t>-1693190812</t>
  </si>
  <si>
    <t>146</t>
  </si>
  <si>
    <t>998742181</t>
  </si>
  <si>
    <t>Příplatek k přesunu hmot tonážní 742 prováděný bez použití mechanizace</t>
  </si>
  <si>
    <t>1743499136</t>
  </si>
  <si>
    <t>751</t>
  </si>
  <si>
    <t>Vzduchotechnika</t>
  </si>
  <si>
    <t>199</t>
  </si>
  <si>
    <t>751398822</t>
  </si>
  <si>
    <t>Demontáž větrací mřížky stěnové do průřezu 0,100 m2</t>
  </si>
  <si>
    <t>1445758496</t>
  </si>
  <si>
    <t>766</t>
  </si>
  <si>
    <t>Konstrukce truhlářské</t>
  </si>
  <si>
    <t>200</t>
  </si>
  <si>
    <t>766421811</t>
  </si>
  <si>
    <t>Demontáž truhlářské garnyže s roletou</t>
  </si>
  <si>
    <t>-1545799411</t>
  </si>
  <si>
    <t>201</t>
  </si>
  <si>
    <t>766621922</t>
  </si>
  <si>
    <t>Oprava oken jednoduchých otevíravých s výměnou kování</t>
  </si>
  <si>
    <t>134121491</t>
  </si>
  <si>
    <t>202</t>
  </si>
  <si>
    <t>54914610</t>
  </si>
  <si>
    <t>kování vrchní okenní klika včetně rozet a montážního materiálu R BB nerez PK</t>
  </si>
  <si>
    <t>713610252</t>
  </si>
  <si>
    <t>203</t>
  </si>
  <si>
    <t>54930518</t>
  </si>
  <si>
    <t>závěs okenní nosný 60mm nepokovený pravý</t>
  </si>
  <si>
    <t>100 kus</t>
  </si>
  <si>
    <t>-1873478171</t>
  </si>
  <si>
    <t>204</t>
  </si>
  <si>
    <t>766660001</t>
  </si>
  <si>
    <t>Montáž dveřních křídel otvíravých 1křídlových š do 0,8 m do ocelové zárubně</t>
  </si>
  <si>
    <t>-1274968112</t>
  </si>
  <si>
    <t>205</t>
  </si>
  <si>
    <t>61162854</t>
  </si>
  <si>
    <t>dveře vnitřní foliované plné 1křídlové 70x197 cm</t>
  </si>
  <si>
    <t>-898125642</t>
  </si>
  <si>
    <t>206</t>
  </si>
  <si>
    <t>61162898</t>
  </si>
  <si>
    <t>dveře vnitřní foliované sklo 2/3 1křídlové 80x197 cm</t>
  </si>
  <si>
    <t>1025903650</t>
  </si>
  <si>
    <t>207</t>
  </si>
  <si>
    <t>61162857</t>
  </si>
  <si>
    <t>dveře vnitřní foliované plné 1křídlové 80x197 cm</t>
  </si>
  <si>
    <t>-1923236447</t>
  </si>
  <si>
    <t>208</t>
  </si>
  <si>
    <t>61162851</t>
  </si>
  <si>
    <t>dveře vnitřní foliované plné 1křídlové 60x197 cm</t>
  </si>
  <si>
    <t>-1012259594</t>
  </si>
  <si>
    <t>209</t>
  </si>
  <si>
    <t>766660021</t>
  </si>
  <si>
    <t>Montáž dveřních křídel otvíravých 1křídlových š do 0,8 m požárních do ocelové zárubně</t>
  </si>
  <si>
    <t>2111127443</t>
  </si>
  <si>
    <t>326</t>
  </si>
  <si>
    <t>61165610</t>
  </si>
  <si>
    <t>dveře vnitřní požárně odolné CPL fólie EI (EW) 30 D3 1křídlové 80x197cm</t>
  </si>
  <si>
    <t>1785067182</t>
  </si>
  <si>
    <t>211</t>
  </si>
  <si>
    <t>766660722</t>
  </si>
  <si>
    <t>Montáž dveřního kování - zámku</t>
  </si>
  <si>
    <t>256272444</t>
  </si>
  <si>
    <t>212</t>
  </si>
  <si>
    <t>54914622</t>
  </si>
  <si>
    <t>kování vrchní dveřní klika včetně štítu a montážního materiálu BB 72 matný nikl</t>
  </si>
  <si>
    <t>-1658659926</t>
  </si>
  <si>
    <t>342</t>
  </si>
  <si>
    <t>766660731</t>
  </si>
  <si>
    <t>Montáž dveřního bezpečnostního kování - zámku</t>
  </si>
  <si>
    <t>1607935891</t>
  </si>
  <si>
    <t>343</t>
  </si>
  <si>
    <t>2150200226</t>
  </si>
  <si>
    <t>Cylindrická vložka 1000U4BDNs/40+50</t>
  </si>
  <si>
    <t>-1027459540</t>
  </si>
  <si>
    <t>344</t>
  </si>
  <si>
    <t>766660733</t>
  </si>
  <si>
    <t>Montáž dveřního bezpečnostního kování - štítku s klikou</t>
  </si>
  <si>
    <t>1609041742</t>
  </si>
  <si>
    <t>345</t>
  </si>
  <si>
    <t>54914110</t>
  </si>
  <si>
    <t>kování bezpečnostní R1, knoflík-klika R1 Cr</t>
  </si>
  <si>
    <t>1187530412</t>
  </si>
  <si>
    <t>213</t>
  </si>
  <si>
    <t>766662811</t>
  </si>
  <si>
    <t>Demontáž truhlářských prahů dveří jednokřídlových</t>
  </si>
  <si>
    <t>-1170527391</t>
  </si>
  <si>
    <t>214</t>
  </si>
  <si>
    <t>766691914</t>
  </si>
  <si>
    <t>Vyvěšení nebo zavěšení dřevěných křídel dveří pl do 2 m2</t>
  </si>
  <si>
    <t>-903827792</t>
  </si>
  <si>
    <t>215</t>
  </si>
  <si>
    <t>766691932</t>
  </si>
  <si>
    <t>Seřízení plastového okenního nebo dveřního otvíracího a sklápěcího křídla</t>
  </si>
  <si>
    <t>588800877</t>
  </si>
  <si>
    <t>216</t>
  </si>
  <si>
    <t>766695212</t>
  </si>
  <si>
    <t>Montáž truhlářských prahů dveří 1křídlových šířky do 10 cm</t>
  </si>
  <si>
    <t>1263590562</t>
  </si>
  <si>
    <t>217</t>
  </si>
  <si>
    <t>61187136</t>
  </si>
  <si>
    <t>práh dveřní dřevěný dubový tl 2cm dl 72cm š 10cm</t>
  </si>
  <si>
    <t>-397208391</t>
  </si>
  <si>
    <t>218</t>
  </si>
  <si>
    <t>61187116</t>
  </si>
  <si>
    <t>práh dveřní dřevěný dubový tl 2cm dl 62cm š 10cm</t>
  </si>
  <si>
    <t>-1778126628</t>
  </si>
  <si>
    <t>219</t>
  </si>
  <si>
    <t>61187156</t>
  </si>
  <si>
    <t>práh dveřní dřevěný dubový tl 2cm dl 82cm š 10cm</t>
  </si>
  <si>
    <t>1961497563</t>
  </si>
  <si>
    <t>220</t>
  </si>
  <si>
    <t>766812830</t>
  </si>
  <si>
    <t>Demontáž kuchyňských linek dřevěných nebo kovových délky do 1,8 m</t>
  </si>
  <si>
    <t>1586377320</t>
  </si>
  <si>
    <t>221</t>
  </si>
  <si>
    <t>766821142</t>
  </si>
  <si>
    <t>Montáž otvíravých dveří vestavěné skříně s kováním</t>
  </si>
  <si>
    <t>-792277806</t>
  </si>
  <si>
    <t>222</t>
  </si>
  <si>
    <t>59030714</t>
  </si>
  <si>
    <t>Dvířka dřevěná</t>
  </si>
  <si>
    <t>-1309551556</t>
  </si>
  <si>
    <t>223</t>
  </si>
  <si>
    <t>766825811</t>
  </si>
  <si>
    <t>Demontáž truhlářských vestavěných skříní jednokřídlových</t>
  </si>
  <si>
    <t>-340561269</t>
  </si>
  <si>
    <t>224</t>
  </si>
  <si>
    <t>766825821</t>
  </si>
  <si>
    <t>Demontáž truhlářských vestavěných skříní dvoukřídlových</t>
  </si>
  <si>
    <t>-976196718</t>
  </si>
  <si>
    <t>225</t>
  </si>
  <si>
    <t>998766103</t>
  </si>
  <si>
    <t>Přesun hmot tonážní pro konstrukce truhlářské v objektech v do 24 m</t>
  </si>
  <si>
    <t>-331067251</t>
  </si>
  <si>
    <t>226</t>
  </si>
  <si>
    <t>998766181</t>
  </si>
  <si>
    <t>Příplatek k přesunu hmot tonážní 766 prováděný bez použití mechanizace</t>
  </si>
  <si>
    <t>-677788816</t>
  </si>
  <si>
    <t>771</t>
  </si>
  <si>
    <t>Podlahy z dlaždic</t>
  </si>
  <si>
    <t>227</t>
  </si>
  <si>
    <t>771441810</t>
  </si>
  <si>
    <t>Demontáž soklíků z obkladaček hutných kladených do malty rovných</t>
  </si>
  <si>
    <t>-1253749518</t>
  </si>
  <si>
    <t>229</t>
  </si>
  <si>
    <t>771571810</t>
  </si>
  <si>
    <t>Demontáž podlah z dlaždic keramických kladených do malty</t>
  </si>
  <si>
    <t>1498195713</t>
  </si>
  <si>
    <t>230</t>
  </si>
  <si>
    <t>771574116</t>
  </si>
  <si>
    <t>Montáž podlah keramických režných hladkých lepených flexibilním lepidlem do 25 ks/m2</t>
  </si>
  <si>
    <t>387731382</t>
  </si>
  <si>
    <t>231</t>
  </si>
  <si>
    <t>59761406</t>
  </si>
  <si>
    <t>dlaždice keramické slinuté neglazované mrazuvzdorné přes 19 do 25 ks/m2</t>
  </si>
  <si>
    <t>1826563276</t>
  </si>
  <si>
    <t>232</t>
  </si>
  <si>
    <t>771579191</t>
  </si>
  <si>
    <t>Příplatek k montáž podlah keramických za plochu do 5 m2</t>
  </si>
  <si>
    <t>-1576936426</t>
  </si>
  <si>
    <t>233</t>
  </si>
  <si>
    <t>771591111</t>
  </si>
  <si>
    <t>Podlahy penetrace podkladu</t>
  </si>
  <si>
    <t>1183160732</t>
  </si>
  <si>
    <t>234</t>
  </si>
  <si>
    <t>771591115</t>
  </si>
  <si>
    <t>Podlahy spárování silikonem</t>
  </si>
  <si>
    <t>2051169485</t>
  </si>
  <si>
    <t>235</t>
  </si>
  <si>
    <t>771591251</t>
  </si>
  <si>
    <t>Kontaktní izolace pro prostupy potrubí DN 25 mm</t>
  </si>
  <si>
    <t>-256494657</t>
  </si>
  <si>
    <t>236</t>
  </si>
  <si>
    <t>771591345</t>
  </si>
  <si>
    <t>Svod pro odvodnění balkonu nebo terasy z barevně lakovaného hliníku průměru přes 50 mm</t>
  </si>
  <si>
    <t>-854326139</t>
  </si>
  <si>
    <t>237</t>
  </si>
  <si>
    <t>771990112</t>
  </si>
  <si>
    <t>Vyrovnání podkladu samonivelační stěrkou tl 4 mm pevnosti 30 Mpa</t>
  </si>
  <si>
    <t>1153951199</t>
  </si>
  <si>
    <t>238</t>
  </si>
  <si>
    <t>771990192</t>
  </si>
  <si>
    <t>Příplatek k vyrovnání podkladu dlažby samonivelační stěrkou pevnosti 30 Mpa ZKD 1 mm tloušťky</t>
  </si>
  <si>
    <t>2135291934</t>
  </si>
  <si>
    <t>239</t>
  </si>
  <si>
    <t>998771103</t>
  </si>
  <si>
    <t>Přesun hmot tonážní pro podlahy z dlaždic v objektech v do 24 m</t>
  </si>
  <si>
    <t>-1540895822</t>
  </si>
  <si>
    <t>240</t>
  </si>
  <si>
    <t>998771181</t>
  </si>
  <si>
    <t>Příplatek k přesunu hmot tonážní 771 prováděný bez použití mechanizace</t>
  </si>
  <si>
    <t>1547233554</t>
  </si>
  <si>
    <t>775</t>
  </si>
  <si>
    <t>Podlahy skládané</t>
  </si>
  <si>
    <t>241</t>
  </si>
  <si>
    <t>775411810</t>
  </si>
  <si>
    <t>Demontáž soklíků nebo lišt dřevěných přibíjených</t>
  </si>
  <si>
    <t>464685860</t>
  </si>
  <si>
    <t>242</t>
  </si>
  <si>
    <t>775413115</t>
  </si>
  <si>
    <t>Montáž podlahové lišty ze dřeva tvrdého nebo měkkého lepené</t>
  </si>
  <si>
    <t>-979851132</t>
  </si>
  <si>
    <t>243</t>
  </si>
  <si>
    <t>61418203</t>
  </si>
  <si>
    <t>lišta podlahová dřevěná dub 25x25 mm</t>
  </si>
  <si>
    <t>-1561661433</t>
  </si>
  <si>
    <t>244</t>
  </si>
  <si>
    <t>775591901</t>
  </si>
  <si>
    <t>Oprava podlah dřevěných - tmelení dílčích defektů vlysových, parketových podlah</t>
  </si>
  <si>
    <t>-458509986</t>
  </si>
  <si>
    <t>247</t>
  </si>
  <si>
    <t>775591913</t>
  </si>
  <si>
    <t>Oprava podlah dřevěných - broušení jemné</t>
  </si>
  <si>
    <t>-570132525</t>
  </si>
  <si>
    <t>248</t>
  </si>
  <si>
    <t>775591920</t>
  </si>
  <si>
    <t>Oprava podlah dřevěných - vysátí povrchu</t>
  </si>
  <si>
    <t>-362564019</t>
  </si>
  <si>
    <t>325</t>
  </si>
  <si>
    <t>775591929</t>
  </si>
  <si>
    <t>Oprava podlah dřevěných - celkové lakování</t>
  </si>
  <si>
    <t>618244840</t>
  </si>
  <si>
    <t>250</t>
  </si>
  <si>
    <t>998775103</t>
  </si>
  <si>
    <t>Přesun hmot tonážní pro podlahy dřevěné v objektech v do 24 m</t>
  </si>
  <si>
    <t>-69581022</t>
  </si>
  <si>
    <t>251</t>
  </si>
  <si>
    <t>998775181</t>
  </si>
  <si>
    <t>Příplatek k přesunu hmot tonážní 775 prováděný bez použití mechanizace</t>
  </si>
  <si>
    <t>817557228</t>
  </si>
  <si>
    <t>776</t>
  </si>
  <si>
    <t>Podlahy povlakové</t>
  </si>
  <si>
    <t>252</t>
  </si>
  <si>
    <t>776111112</t>
  </si>
  <si>
    <t>Broušení betonového podkladu povlakových podlah</t>
  </si>
  <si>
    <t>-1996649017</t>
  </si>
  <si>
    <t>253</t>
  </si>
  <si>
    <t>776111116</t>
  </si>
  <si>
    <t>Odstranění zbytků lepidla z podkladu povlakových podlah broušením</t>
  </si>
  <si>
    <t>1386145132</t>
  </si>
  <si>
    <t>254</t>
  </si>
  <si>
    <t>776111311</t>
  </si>
  <si>
    <t>Vysátí podkladu povlakových podlah</t>
  </si>
  <si>
    <t>149506179</t>
  </si>
  <si>
    <t>255</t>
  </si>
  <si>
    <t>776121321</t>
  </si>
  <si>
    <t>Vodou ředitelná penetrace savého podkladu povlakových podlah neředěná</t>
  </si>
  <si>
    <t>-865613260</t>
  </si>
  <si>
    <t>256</t>
  </si>
  <si>
    <t>776141112</t>
  </si>
  <si>
    <t>Vyrovnání podkladu povlakových podlah stěrkou pevnosti 20 MPa tl 5 mm</t>
  </si>
  <si>
    <t>1686663184</t>
  </si>
  <si>
    <t>257</t>
  </si>
  <si>
    <t>776201812</t>
  </si>
  <si>
    <t>Demontáž lepených povlakových podlah s podložkou ručně</t>
  </si>
  <si>
    <t>-802989090</t>
  </si>
  <si>
    <t>258</t>
  </si>
  <si>
    <t>776251111</t>
  </si>
  <si>
    <t>Lepení pásů z přírodního linolea (marmolea) standardním lepidlem</t>
  </si>
  <si>
    <t>-693638982</t>
  </si>
  <si>
    <t>259</t>
  </si>
  <si>
    <t>28411068</t>
  </si>
  <si>
    <t>linoleum přírodní ze 100% dřevité moučky, tl. 2,00 mm, zátěž 32/41, R9, Cfl S1</t>
  </si>
  <si>
    <t>-579041754</t>
  </si>
  <si>
    <t>260</t>
  </si>
  <si>
    <t>776411111</t>
  </si>
  <si>
    <t>Montáž obvodových soklíků výšky do 80 mm</t>
  </si>
  <si>
    <t>-1473635028</t>
  </si>
  <si>
    <t>261</t>
  </si>
  <si>
    <t>776991111</t>
  </si>
  <si>
    <t>Spárování silikonem</t>
  </si>
  <si>
    <t>-927327210</t>
  </si>
  <si>
    <t>262</t>
  </si>
  <si>
    <t>776991221</t>
  </si>
  <si>
    <t>Základní čištění nově položených podlahovin včetně 1-složkového jednovrstvého polymerního nátěru</t>
  </si>
  <si>
    <t>1025241950</t>
  </si>
  <si>
    <t>263</t>
  </si>
  <si>
    <t>998776103</t>
  </si>
  <si>
    <t>Přesun hmot tonážní pro podlahy povlakové v objektech v do 24 m</t>
  </si>
  <si>
    <t>-1394740887</t>
  </si>
  <si>
    <t>264</t>
  </si>
  <si>
    <t>998776181</t>
  </si>
  <si>
    <t>Příplatek k přesunu hmot tonážní 776 prováděný bez použití mechanizace</t>
  </si>
  <si>
    <t>2065490313</t>
  </si>
  <si>
    <t>777</t>
  </si>
  <si>
    <t>Podlahy lité</t>
  </si>
  <si>
    <t>265</t>
  </si>
  <si>
    <t>777111121</t>
  </si>
  <si>
    <t>Ruční broušení podkladu před provedením lité podlahy</t>
  </si>
  <si>
    <t>-1380403485</t>
  </si>
  <si>
    <t>266</t>
  </si>
  <si>
    <t>777111123</t>
  </si>
  <si>
    <t>Strojní broušení podkladu před provedením lité podlahy</t>
  </si>
  <si>
    <t>-938306466</t>
  </si>
  <si>
    <t>781</t>
  </si>
  <si>
    <t>Dokončovací práce - obklady</t>
  </si>
  <si>
    <t>267</t>
  </si>
  <si>
    <t>781411810</t>
  </si>
  <si>
    <t>Demontáž obkladů z obkladaček pórovinových kladených do malty</t>
  </si>
  <si>
    <t>1840780237</t>
  </si>
  <si>
    <t>327</t>
  </si>
  <si>
    <t>781414112</t>
  </si>
  <si>
    <t>Montáž obkladaček vnitřních pórovinových pravoúhlých do 25 ks/m2 lepených flexibilním lepidlem</t>
  </si>
  <si>
    <t>-1284255405</t>
  </si>
  <si>
    <t>328</t>
  </si>
  <si>
    <t>59761255</t>
  </si>
  <si>
    <t xml:space="preserve">obkladačky keramické  kuchyňské (barevné) </t>
  </si>
  <si>
    <t>-1295350241</t>
  </si>
  <si>
    <t>270</t>
  </si>
  <si>
    <t>781415112</t>
  </si>
  <si>
    <t>Montáž obkladaček pórovinových pravoúhlých do 25 ks/m2 lepených disperzním lepidlem nebo tmelem</t>
  </si>
  <si>
    <t>367662404</t>
  </si>
  <si>
    <t>271</t>
  </si>
  <si>
    <t>59761071</t>
  </si>
  <si>
    <t xml:space="preserve">obkládačky keramické koupelnové (barevné) </t>
  </si>
  <si>
    <t>-1118529434</t>
  </si>
  <si>
    <t>272</t>
  </si>
  <si>
    <t>781419191</t>
  </si>
  <si>
    <t>Příplatek k montáži obkladů vnitřních pórovinových za plochu do 10 m2</t>
  </si>
  <si>
    <t>1244119394</t>
  </si>
  <si>
    <t>273</t>
  </si>
  <si>
    <t>781493610</t>
  </si>
  <si>
    <t>Montáž vanových plastových dvířek lepených s uchycením na magnet</t>
  </si>
  <si>
    <t>2131141553</t>
  </si>
  <si>
    <t>274</t>
  </si>
  <si>
    <t>AVD004</t>
  </si>
  <si>
    <t>Magnetická vanová dvířka (pod obklady) výškově stavitelná</t>
  </si>
  <si>
    <t>1994180702</t>
  </si>
  <si>
    <t>275</t>
  </si>
  <si>
    <t>781494511</t>
  </si>
  <si>
    <t>Plastové profily ukončovací lepené flexibilním lepidlem</t>
  </si>
  <si>
    <t>1423545868</t>
  </si>
  <si>
    <t>276</t>
  </si>
  <si>
    <t>781495111</t>
  </si>
  <si>
    <t>Penetrace podkladu vnitřních obkladů</t>
  </si>
  <si>
    <t>-1722441969</t>
  </si>
  <si>
    <t>277</t>
  </si>
  <si>
    <t>781495115</t>
  </si>
  <si>
    <t>Spárování vnitřních obkladů silikonem</t>
  </si>
  <si>
    <t>-2106265813</t>
  </si>
  <si>
    <t>278</t>
  </si>
  <si>
    <t>781495142</t>
  </si>
  <si>
    <t>Průnik obkladem kruhový do DN 90 bez izolace</t>
  </si>
  <si>
    <t>-773321490</t>
  </si>
  <si>
    <t>279</t>
  </si>
  <si>
    <t>998781103</t>
  </si>
  <si>
    <t>Přesun hmot tonážní pro obklady keramické v objektech v do 24 m</t>
  </si>
  <si>
    <t>840079479</t>
  </si>
  <si>
    <t>280</t>
  </si>
  <si>
    <t>998781181</t>
  </si>
  <si>
    <t>Příplatek k přesunu hmot tonážní 781 prováděný bez použití mechanizace</t>
  </si>
  <si>
    <t>-726618873</t>
  </si>
  <si>
    <t>783</t>
  </si>
  <si>
    <t>Dokončovací práce - nátěry</t>
  </si>
  <si>
    <t>281</t>
  </si>
  <si>
    <t>783000201</t>
  </si>
  <si>
    <t>Přemístění okenních nebo dveřních křídel pro zhotovení nátěrů vodorovné do 50 m</t>
  </si>
  <si>
    <t>1188388942</t>
  </si>
  <si>
    <t>282</t>
  </si>
  <si>
    <t>783106805</t>
  </si>
  <si>
    <t>Odstranění nátěrů z truhlářských konstrukcí opálením</t>
  </si>
  <si>
    <t>1838922204</t>
  </si>
  <si>
    <t>283</t>
  </si>
  <si>
    <t>783113101</t>
  </si>
  <si>
    <t>Jednonásobný napouštěcí syntetický nátěr truhlářských konstrukcí</t>
  </si>
  <si>
    <t>-800226768</t>
  </si>
  <si>
    <t>284</t>
  </si>
  <si>
    <t>783114101</t>
  </si>
  <si>
    <t>Základní jednonásobný syntetický nátěr truhlářských konstrukcí</t>
  </si>
  <si>
    <t>1567250109</t>
  </si>
  <si>
    <t>285</t>
  </si>
  <si>
    <t>783118211</t>
  </si>
  <si>
    <t>Lakovací dvojnásobný syntetický nátěr truhlářských konstrukcí s mezibroušením</t>
  </si>
  <si>
    <t>-806380560</t>
  </si>
  <si>
    <t>286</t>
  </si>
  <si>
    <t>783122131</t>
  </si>
  <si>
    <t>Plošné (plné) tmelení truhlářských konstrukcí včetně přebroušení disperzním tmelem</t>
  </si>
  <si>
    <t>243575039</t>
  </si>
  <si>
    <t>287</t>
  </si>
  <si>
    <t>783306805</t>
  </si>
  <si>
    <t>Odstranění nátěru ze zámečnických konstrukcí opálením</t>
  </si>
  <si>
    <t>1752912506</t>
  </si>
  <si>
    <t>288</t>
  </si>
  <si>
    <t>783314101</t>
  </si>
  <si>
    <t>Základní jednonásobný syntetický nátěr zámečnických konstrukcí</t>
  </si>
  <si>
    <t>1524138977</t>
  </si>
  <si>
    <t>289</t>
  </si>
  <si>
    <t>783315101</t>
  </si>
  <si>
    <t>Mezinátěr jednonásobný syntetický standardní zámečnických konstrukcí</t>
  </si>
  <si>
    <t>1506701354</t>
  </si>
  <si>
    <t>290</t>
  </si>
  <si>
    <t>783317101</t>
  </si>
  <si>
    <t>Krycí jednonásobný syntetický standardní nátěr zámečnických konstrukcí</t>
  </si>
  <si>
    <t>1339793327</t>
  </si>
  <si>
    <t>291</t>
  </si>
  <si>
    <t>783401303</t>
  </si>
  <si>
    <t>Bezoplachové odrezivění klempířských konstrukcí před provedením nátěru</t>
  </si>
  <si>
    <t>1222403821</t>
  </si>
  <si>
    <t>321</t>
  </si>
  <si>
    <t>783401401</t>
  </si>
  <si>
    <t>Ometení klempířských konstrukcí před provedením nátěru</t>
  </si>
  <si>
    <t>-1333662701</t>
  </si>
  <si>
    <t>320</t>
  </si>
  <si>
    <t>783406805</t>
  </si>
  <si>
    <t>Odstranění nátěrů z klempířských konstrukcí opálením</t>
  </si>
  <si>
    <t>-979979690</t>
  </si>
  <si>
    <t>292</t>
  </si>
  <si>
    <t>783414101</t>
  </si>
  <si>
    <t>Základní jednonásobný syntetický nátěr klempířských konstrukcí</t>
  </si>
  <si>
    <t>735446636</t>
  </si>
  <si>
    <t>293</t>
  </si>
  <si>
    <t>783415101</t>
  </si>
  <si>
    <t>Mezinátěr syntetický jednonásobný mezinátěr klempířských konstrukcí</t>
  </si>
  <si>
    <t>1060100821</t>
  </si>
  <si>
    <t>294</t>
  </si>
  <si>
    <t>783417101</t>
  </si>
  <si>
    <t>Krycí jednonásobný syntetický nátěr klempířských konstrukcí</t>
  </si>
  <si>
    <t>-861222559</t>
  </si>
  <si>
    <t>295</t>
  </si>
  <si>
    <t>783442101</t>
  </si>
  <si>
    <t>Tmelení klempířských konstrukcí polyuretanovým tmelem</t>
  </si>
  <si>
    <t>-162035637</t>
  </si>
  <si>
    <t>296</t>
  </si>
  <si>
    <t>783491021</t>
  </si>
  <si>
    <t>Příplatek k cenám provedení jednonásobného nátěru klempířských konstrukcí za plochu do 2 m2</t>
  </si>
  <si>
    <t>-1909613294</t>
  </si>
  <si>
    <t>338</t>
  </si>
  <si>
    <t>783601341</t>
  </si>
  <si>
    <t>Odrezivění litinových otopných těles před provedením nátěru</t>
  </si>
  <si>
    <t>-1381998686</t>
  </si>
  <si>
    <t>339</t>
  </si>
  <si>
    <t>783601347</t>
  </si>
  <si>
    <t>Odmaštění litinových otopných těles odmašťovačem rozpouštědlovým před provedením nátěru</t>
  </si>
  <si>
    <t>1428418204</t>
  </si>
  <si>
    <t>297</t>
  </si>
  <si>
    <t>783606862</t>
  </si>
  <si>
    <t>Odstranění nátěrů z potrubí DN do 50 mm opálením</t>
  </si>
  <si>
    <t>-486600728</t>
  </si>
  <si>
    <t>340</t>
  </si>
  <si>
    <t>783614141</t>
  </si>
  <si>
    <t>Základní jednonásobný syntetický nátěr litinových otopných těles</t>
  </si>
  <si>
    <t>822313132</t>
  </si>
  <si>
    <t>298</t>
  </si>
  <si>
    <t>783614551</t>
  </si>
  <si>
    <t>Základní jednonásobný syntetický nátěr potrubí DN do 50 mm</t>
  </si>
  <si>
    <t>-144392214</t>
  </si>
  <si>
    <t>299</t>
  </si>
  <si>
    <t>783615551</t>
  </si>
  <si>
    <t>Mezinátěr jednonásobný syntetický nátěr potrubí DN do 50 mm</t>
  </si>
  <si>
    <t>1543868218</t>
  </si>
  <si>
    <t>341</t>
  </si>
  <si>
    <t>783617147</t>
  </si>
  <si>
    <t>Krycí dvojnásobný syntetický nátěr litinových otopných těles</t>
  </si>
  <si>
    <t>-850652735</t>
  </si>
  <si>
    <t>300</t>
  </si>
  <si>
    <t>783617601</t>
  </si>
  <si>
    <t>Krycí jednonásobný syntetický nátěr potrubí DN do 50 mm</t>
  </si>
  <si>
    <t>-1577248804</t>
  </si>
  <si>
    <t>301</t>
  </si>
  <si>
    <t>783642331</t>
  </si>
  <si>
    <t>Tmelení polyuretanovým tmelem potrubí DN do 50 mm</t>
  </si>
  <si>
    <t>-1112304614</t>
  </si>
  <si>
    <t>302</t>
  </si>
  <si>
    <t>783806805</t>
  </si>
  <si>
    <t>Odstranění nátěrů z omítek opálením</t>
  </si>
  <si>
    <t>-1423458359</t>
  </si>
  <si>
    <t>784</t>
  </si>
  <si>
    <t>Dokončovací práce - malby a tapety</t>
  </si>
  <si>
    <t>303</t>
  </si>
  <si>
    <t>784111001</t>
  </si>
  <si>
    <t>Oprášení (ometení ) podkladu v místnostech výšky do 3,80 m</t>
  </si>
  <si>
    <t>1769491073</t>
  </si>
  <si>
    <t>304</t>
  </si>
  <si>
    <t>784111011</t>
  </si>
  <si>
    <t>Obroušení podkladu omítnutého v místnostech výšky do 3,80 m</t>
  </si>
  <si>
    <t>431712760</t>
  </si>
  <si>
    <t>305</t>
  </si>
  <si>
    <t>784121001</t>
  </si>
  <si>
    <t>Oškrabání malby v mísnostech výšky do 3,80 m</t>
  </si>
  <si>
    <t>679521364</t>
  </si>
  <si>
    <t>306</t>
  </si>
  <si>
    <t>784121011</t>
  </si>
  <si>
    <t>Rozmývání podkladu po oškrabání malby v místnostech výšky do 3,80 m</t>
  </si>
  <si>
    <t>1842477837</t>
  </si>
  <si>
    <t>307</t>
  </si>
  <si>
    <t>784161001</t>
  </si>
  <si>
    <t>Tmelení spar a rohů šířky do 3 mm akrylátovým tmelem v místnostech výšky do 3,80 m</t>
  </si>
  <si>
    <t>-1075090753</t>
  </si>
  <si>
    <t>308</t>
  </si>
  <si>
    <t>784171001</t>
  </si>
  <si>
    <t>Olepování vnitřních ploch páskou v místnostech výšky do 3,80 m</t>
  </si>
  <si>
    <t>-1537296381</t>
  </si>
  <si>
    <t>309</t>
  </si>
  <si>
    <t>58124833</t>
  </si>
  <si>
    <t>páska pro malířské potřeby maskovací krepová 19mm x 50 m</t>
  </si>
  <si>
    <t>-1942676688</t>
  </si>
  <si>
    <t>310</t>
  </si>
  <si>
    <t>784171101</t>
  </si>
  <si>
    <t>Zakrytí vnitřních podlah včetně pozdějšího odkrytí</t>
  </si>
  <si>
    <t>1151688477</t>
  </si>
  <si>
    <t>311</t>
  </si>
  <si>
    <t>58124842</t>
  </si>
  <si>
    <t>fólie pro malířské potřeby zakrývací, 7µ, 4 x 5 m</t>
  </si>
  <si>
    <t>1074776853</t>
  </si>
  <si>
    <t>312</t>
  </si>
  <si>
    <t>784171121</t>
  </si>
  <si>
    <t xml:space="preserve">Zakrytí vnitřních ploch  konstrukcí nebo prvků  v místnostech výšky do 3,80 m</t>
  </si>
  <si>
    <t>-912289917</t>
  </si>
  <si>
    <t>313</t>
  </si>
  <si>
    <t>784181121</t>
  </si>
  <si>
    <t>Hloubková jednonásobná penetrace podkladu v místnostech výšky do 3,80 m</t>
  </si>
  <si>
    <t>-877673541</t>
  </si>
  <si>
    <t>314</t>
  </si>
  <si>
    <t>784211101</t>
  </si>
  <si>
    <t>Dvojnásobné bílé malby ze směsí za mokra výborně otěruvzdorných v místnostech výšky do 3,80 m</t>
  </si>
  <si>
    <t>-1211215650</t>
  </si>
  <si>
    <t>315</t>
  </si>
  <si>
    <t>784211141</t>
  </si>
  <si>
    <t>Příplatek k cenám 2x maleb ze směsí za mokra za provádění plochy do 5m2</t>
  </si>
  <si>
    <t>-2022955052</t>
  </si>
  <si>
    <t>HZS</t>
  </si>
  <si>
    <t>Hodinové zúčtovací sazby</t>
  </si>
  <si>
    <t>316</t>
  </si>
  <si>
    <t>HZS2221</t>
  </si>
  <si>
    <t>Hodinová zúčtovací sazba elektrikář</t>
  </si>
  <si>
    <t>hod</t>
  </si>
  <si>
    <t>512</t>
  </si>
  <si>
    <t>-899818892</t>
  </si>
  <si>
    <t>317</t>
  </si>
  <si>
    <t>HZS4212</t>
  </si>
  <si>
    <t>Hodinová zúčtovací sazba revizní technik specialista - elektro revize</t>
  </si>
  <si>
    <t>-864060311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</si>
</sst>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6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4" fontId="18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26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30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30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32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34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32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40</v>
      </c>
      <c r="E29" s="41"/>
      <c r="F29" s="27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08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ÚMČ P 6- oprava bytu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13. 12. 2018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Měsrská část Praha 6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63" t="str">
        <f>IF(E20="","",E20)</f>
        <v>Ing.Ladislav Konečný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81"/>
      <c r="AQ52" s="82" t="s">
        <v>55</v>
      </c>
      <c r="AR52" s="38"/>
      <c r="AS52" s="83" t="s">
        <v>56</v>
      </c>
      <c r="AT52" s="84" t="s">
        <v>57</v>
      </c>
      <c r="AU52" s="84" t="s">
        <v>58</v>
      </c>
      <c r="AV52" s="84" t="s">
        <v>59</v>
      </c>
      <c r="AW52" s="84" t="s">
        <v>60</v>
      </c>
      <c r="AX52" s="84" t="s">
        <v>61</v>
      </c>
      <c r="AY52" s="84" t="s">
        <v>62</v>
      </c>
      <c r="AZ52" s="84" t="s">
        <v>63</v>
      </c>
      <c r="BA52" s="84" t="s">
        <v>64</v>
      </c>
      <c r="BB52" s="84" t="s">
        <v>65</v>
      </c>
      <c r="BC52" s="84" t="s">
        <v>66</v>
      </c>
      <c r="BD52" s="85" t="s">
        <v>67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68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69</v>
      </c>
      <c r="BT54" s="100" t="s">
        <v>70</v>
      </c>
      <c r="BU54" s="101" t="s">
        <v>71</v>
      </c>
      <c r="BV54" s="100" t="s">
        <v>72</v>
      </c>
      <c r="BW54" s="100" t="s">
        <v>5</v>
      </c>
      <c r="BX54" s="100" t="s">
        <v>73</v>
      </c>
      <c r="CL54" s="100" t="s">
        <v>1</v>
      </c>
    </row>
    <row r="55" s="5" customFormat="1" ht="16.5" customHeight="1">
      <c r="A55" s="102" t="s">
        <v>74</v>
      </c>
      <c r="B55" s="103"/>
      <c r="C55" s="104"/>
      <c r="D55" s="105" t="s">
        <v>75</v>
      </c>
      <c r="E55" s="105"/>
      <c r="F55" s="105"/>
      <c r="G55" s="105"/>
      <c r="H55" s="105"/>
      <c r="I55" s="106"/>
      <c r="J55" s="105" t="s">
        <v>76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'04 - Bělohorská 1653-106,...'!J32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77</v>
      </c>
      <c r="AR55" s="109"/>
      <c r="AS55" s="110">
        <v>0</v>
      </c>
      <c r="AT55" s="111">
        <f>ROUND(SUM(AV55:AW55),2)</f>
        <v>0</v>
      </c>
      <c r="AU55" s="112">
        <f>'04 - Bělohorská 1653-106,...'!P117</f>
        <v>0</v>
      </c>
      <c r="AV55" s="111">
        <f>'04 - Bělohorská 1653-106,...'!J35</f>
        <v>0</v>
      </c>
      <c r="AW55" s="111">
        <f>'04 - Bělohorská 1653-106,...'!J36</f>
        <v>0</v>
      </c>
      <c r="AX55" s="111">
        <f>'04 - Bělohorská 1653-106,...'!J37</f>
        <v>0</v>
      </c>
      <c r="AY55" s="111">
        <f>'04 - Bělohorská 1653-106,...'!J38</f>
        <v>0</v>
      </c>
      <c r="AZ55" s="111">
        <f>'04 - Bělohorská 1653-106,...'!F35</f>
        <v>0</v>
      </c>
      <c r="BA55" s="111">
        <f>'04 - Bělohorská 1653-106,...'!F36</f>
        <v>0</v>
      </c>
      <c r="BB55" s="111">
        <f>'04 - Bělohorská 1653-106,...'!F37</f>
        <v>0</v>
      </c>
      <c r="BC55" s="111">
        <f>'04 - Bělohorská 1653-106,...'!F38</f>
        <v>0</v>
      </c>
      <c r="BD55" s="113">
        <f>'04 - Bělohorská 1653-106,...'!F39</f>
        <v>0</v>
      </c>
      <c r="BT55" s="114" t="s">
        <v>78</v>
      </c>
      <c r="BV55" s="114" t="s">
        <v>72</v>
      </c>
      <c r="BW55" s="114" t="s">
        <v>79</v>
      </c>
      <c r="BX55" s="114" t="s">
        <v>5</v>
      </c>
      <c r="CL55" s="114" t="s">
        <v>1</v>
      </c>
      <c r="CM55" s="114" t="s">
        <v>78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nqmN2RiBkcNmkJpxoVWPcRcTDBVWtLqN1u5M/CBp63Pt3UFSI3DEqBCUzzlLSGD1IPsg/lphmLG3FK0ElNo11w==" hashValue="eGdqsZH6BKVTZ+8XM0YAc2DJPwA/CIqQ0Tw4XKyDy7nyk0hMDoDNwcmPpqX4RGjPB9zYnioMx3u2ndmDDZf1P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4 - Bělohorská 1653-106,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79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5"/>
      <c r="AT3" s="12" t="s">
        <v>78</v>
      </c>
    </row>
    <row r="4" ht="24.96" customHeight="1">
      <c r="B4" s="15"/>
      <c r="D4" s="119" t="s">
        <v>80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0" t="s">
        <v>16</v>
      </c>
      <c r="L6" s="15"/>
    </row>
    <row r="7" ht="16.5" customHeight="1">
      <c r="B7" s="15"/>
      <c r="E7" s="121" t="str">
        <f>'Rekapitulace stavby'!K6</f>
        <v>ÚMČ P 6- oprava bytu</v>
      </c>
      <c r="F7" s="120"/>
      <c r="G7" s="120"/>
      <c r="H7" s="120"/>
      <c r="L7" s="15"/>
    </row>
    <row r="8" s="1" customFormat="1" ht="12" customHeight="1">
      <c r="B8" s="38"/>
      <c r="D8" s="120" t="s">
        <v>81</v>
      </c>
      <c r="I8" s="122"/>
      <c r="L8" s="38"/>
    </row>
    <row r="9" s="1" customFormat="1" ht="36.96" customHeight="1">
      <c r="B9" s="38"/>
      <c r="E9" s="123" t="s">
        <v>76</v>
      </c>
      <c r="F9" s="1"/>
      <c r="G9" s="1"/>
      <c r="H9" s="1"/>
      <c r="I9" s="122"/>
      <c r="L9" s="38"/>
    </row>
    <row r="10" s="1" customFormat="1">
      <c r="B10" s="38"/>
      <c r="I10" s="122"/>
      <c r="L10" s="38"/>
    </row>
    <row r="11" s="1" customFormat="1" ht="12" customHeight="1">
      <c r="B11" s="38"/>
      <c r="D11" s="120" t="s">
        <v>18</v>
      </c>
      <c r="F11" s="12" t="s">
        <v>1</v>
      </c>
      <c r="I11" s="124" t="s">
        <v>19</v>
      </c>
      <c r="J11" s="12" t="s">
        <v>1</v>
      </c>
      <c r="L11" s="38"/>
    </row>
    <row r="12" s="1" customFormat="1" ht="12" customHeight="1">
      <c r="B12" s="38"/>
      <c r="D12" s="120" t="s">
        <v>20</v>
      </c>
      <c r="F12" s="12" t="s">
        <v>21</v>
      </c>
      <c r="I12" s="124" t="s">
        <v>22</v>
      </c>
      <c r="J12" s="125" t="str">
        <f>'Rekapitulace stavby'!AN8</f>
        <v>13. 12. 2018</v>
      </c>
      <c r="L12" s="38"/>
    </row>
    <row r="13" s="1" customFormat="1" ht="10.8" customHeight="1">
      <c r="B13" s="38"/>
      <c r="I13" s="122"/>
      <c r="L13" s="38"/>
    </row>
    <row r="14" s="1" customFormat="1" ht="12" customHeight="1">
      <c r="B14" s="38"/>
      <c r="D14" s="120" t="s">
        <v>24</v>
      </c>
      <c r="I14" s="124" t="s">
        <v>25</v>
      </c>
      <c r="J14" s="12" t="str">
        <f>IF('Rekapitulace stavby'!AN10="","",'Rekapitulace stavby'!AN10)</f>
        <v>00063703</v>
      </c>
      <c r="L14" s="38"/>
    </row>
    <row r="15" s="1" customFormat="1" ht="18" customHeight="1">
      <c r="B15" s="38"/>
      <c r="E15" s="12" t="str">
        <f>IF('Rekapitulace stavby'!E11="","",'Rekapitulace stavby'!E11)</f>
        <v>Měsrská část Praha 6</v>
      </c>
      <c r="I15" s="124" t="s">
        <v>28</v>
      </c>
      <c r="J15" s="12" t="str">
        <f>IF('Rekapitulace stavby'!AN11="","",'Rekapitulace stavby'!AN11)</f>
        <v/>
      </c>
      <c r="L15" s="38"/>
    </row>
    <row r="16" s="1" customFormat="1" ht="6.96" customHeight="1">
      <c r="B16" s="38"/>
      <c r="I16" s="122"/>
      <c r="L16" s="38"/>
    </row>
    <row r="17" s="1" customFormat="1" ht="12" customHeight="1">
      <c r="B17" s="38"/>
      <c r="D17" s="120" t="s">
        <v>29</v>
      </c>
      <c r="I17" s="124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4" t="s">
        <v>28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2"/>
      <c r="L19" s="38"/>
    </row>
    <row r="20" s="1" customFormat="1" ht="12" customHeight="1">
      <c r="B20" s="38"/>
      <c r="D20" s="120" t="s">
        <v>31</v>
      </c>
      <c r="I20" s="124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4" t="s">
        <v>28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2"/>
      <c r="L22" s="38"/>
    </row>
    <row r="23" s="1" customFormat="1" ht="12" customHeight="1">
      <c r="B23" s="38"/>
      <c r="D23" s="120" t="s">
        <v>33</v>
      </c>
      <c r="I23" s="124" t="s">
        <v>25</v>
      </c>
      <c r="J23" s="12" t="str">
        <f>IF('Rekapitulace stavby'!AN19="","",'Rekapitulace stavby'!AN19)</f>
        <v/>
      </c>
      <c r="L23" s="38"/>
    </row>
    <row r="24" s="1" customFormat="1" ht="18" customHeight="1">
      <c r="B24" s="38"/>
      <c r="E24" s="12" t="str">
        <f>IF('Rekapitulace stavby'!E20="","",'Rekapitulace stavby'!E20)</f>
        <v>Ing.Ladislav Konečný</v>
      </c>
      <c r="I24" s="124" t="s">
        <v>28</v>
      </c>
      <c r="J24" s="12" t="str">
        <f>IF('Rekapitulace stavby'!AN20="","",'Rekapitulace stavby'!AN20)</f>
        <v/>
      </c>
      <c r="L24" s="38"/>
    </row>
    <row r="25" s="1" customFormat="1" ht="6.96" customHeight="1">
      <c r="B25" s="38"/>
      <c r="I25" s="122"/>
      <c r="L25" s="38"/>
    </row>
    <row r="26" s="1" customFormat="1" ht="12" customHeight="1">
      <c r="B26" s="38"/>
      <c r="D26" s="120" t="s">
        <v>35</v>
      </c>
      <c r="I26" s="122"/>
      <c r="L26" s="38"/>
    </row>
    <row r="27" s="6" customFormat="1" ht="16.5" customHeight="1">
      <c r="B27" s="126"/>
      <c r="E27" s="127" t="s">
        <v>1</v>
      </c>
      <c r="F27" s="127"/>
      <c r="G27" s="127"/>
      <c r="H27" s="127"/>
      <c r="I27" s="128"/>
      <c r="L27" s="126"/>
    </row>
    <row r="28" s="1" customFormat="1" ht="6.96" customHeight="1">
      <c r="B28" s="38"/>
      <c r="I28" s="122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9"/>
      <c r="J29" s="66"/>
      <c r="K29" s="66"/>
      <c r="L29" s="38"/>
    </row>
    <row r="30" s="1" customFormat="1" ht="14.4" customHeight="1">
      <c r="B30" s="38"/>
      <c r="D30" s="130" t="s">
        <v>82</v>
      </c>
      <c r="I30" s="122"/>
      <c r="J30" s="131">
        <f>J61</f>
        <v>0</v>
      </c>
      <c r="L30" s="38"/>
    </row>
    <row r="31" s="1" customFormat="1" ht="14.4" customHeight="1">
      <c r="B31" s="38"/>
      <c r="D31" s="132" t="s">
        <v>83</v>
      </c>
      <c r="I31" s="122"/>
      <c r="J31" s="131">
        <f>J90</f>
        <v>0</v>
      </c>
      <c r="L31" s="38"/>
    </row>
    <row r="32" s="1" customFormat="1" ht="25.44" customHeight="1">
      <c r="B32" s="38"/>
      <c r="D32" s="133" t="s">
        <v>36</v>
      </c>
      <c r="I32" s="122"/>
      <c r="J32" s="134">
        <f>ROUND(J30 + J31, 2)</f>
        <v>0</v>
      </c>
      <c r="L32" s="38"/>
    </row>
    <row r="33" s="1" customFormat="1" ht="6.96" customHeight="1">
      <c r="B33" s="38"/>
      <c r="D33" s="66"/>
      <c r="E33" s="66"/>
      <c r="F33" s="66"/>
      <c r="G33" s="66"/>
      <c r="H33" s="66"/>
      <c r="I33" s="129"/>
      <c r="J33" s="66"/>
      <c r="K33" s="66"/>
      <c r="L33" s="38"/>
    </row>
    <row r="34" s="1" customFormat="1" ht="14.4" customHeight="1">
      <c r="B34" s="38"/>
      <c r="F34" s="135" t="s">
        <v>38</v>
      </c>
      <c r="I34" s="136" t="s">
        <v>37</v>
      </c>
      <c r="J34" s="135" t="s">
        <v>39</v>
      </c>
      <c r="L34" s="38"/>
    </row>
    <row r="35" s="1" customFormat="1" ht="14.4" customHeight="1">
      <c r="B35" s="38"/>
      <c r="D35" s="120" t="s">
        <v>40</v>
      </c>
      <c r="E35" s="120" t="s">
        <v>41</v>
      </c>
      <c r="F35" s="137">
        <f>ROUND((SUM(BE90:BE97) + SUM(BE117:BE459)),  2)</f>
        <v>0</v>
      </c>
      <c r="I35" s="138">
        <v>0.20999999999999999</v>
      </c>
      <c r="J35" s="137">
        <f>ROUND(((SUM(BE90:BE97) + SUM(BE117:BE459))*I35),  2)</f>
        <v>0</v>
      </c>
      <c r="L35" s="38"/>
    </row>
    <row r="36" s="1" customFormat="1" ht="14.4" customHeight="1">
      <c r="B36" s="38"/>
      <c r="E36" s="120" t="s">
        <v>42</v>
      </c>
      <c r="F36" s="137">
        <f>ROUND((SUM(BF90:BF97) + SUM(BF117:BF459)),  2)</f>
        <v>0</v>
      </c>
      <c r="I36" s="138">
        <v>0.14999999999999999</v>
      </c>
      <c r="J36" s="137">
        <f>ROUND(((SUM(BF90:BF97) + SUM(BF117:BF459))*I36),  2)</f>
        <v>0</v>
      </c>
      <c r="L36" s="38"/>
    </row>
    <row r="37" hidden="1" s="1" customFormat="1" ht="14.4" customHeight="1">
      <c r="B37" s="38"/>
      <c r="E37" s="120" t="s">
        <v>43</v>
      </c>
      <c r="F37" s="137">
        <f>ROUND((SUM(BG90:BG97) + SUM(BG117:BG459)),  2)</f>
        <v>0</v>
      </c>
      <c r="I37" s="138">
        <v>0.20999999999999999</v>
      </c>
      <c r="J37" s="137">
        <f>0</f>
        <v>0</v>
      </c>
      <c r="L37" s="38"/>
    </row>
    <row r="38" hidden="1" s="1" customFormat="1" ht="14.4" customHeight="1">
      <c r="B38" s="38"/>
      <c r="E38" s="120" t="s">
        <v>44</v>
      </c>
      <c r="F38" s="137">
        <f>ROUND((SUM(BH90:BH97) + SUM(BH117:BH459)),  2)</f>
        <v>0</v>
      </c>
      <c r="I38" s="138">
        <v>0.14999999999999999</v>
      </c>
      <c r="J38" s="137">
        <f>0</f>
        <v>0</v>
      </c>
      <c r="L38" s="38"/>
    </row>
    <row r="39" hidden="1" s="1" customFormat="1" ht="14.4" customHeight="1">
      <c r="B39" s="38"/>
      <c r="E39" s="120" t="s">
        <v>45</v>
      </c>
      <c r="F39" s="137">
        <f>ROUND((SUM(BI90:BI97) + SUM(BI117:BI459)),  2)</f>
        <v>0</v>
      </c>
      <c r="I39" s="138">
        <v>0</v>
      </c>
      <c r="J39" s="137">
        <f>0</f>
        <v>0</v>
      </c>
      <c r="L39" s="38"/>
    </row>
    <row r="40" s="1" customFormat="1" ht="6.96" customHeight="1">
      <c r="B40" s="38"/>
      <c r="I40" s="122"/>
      <c r="L40" s="38"/>
    </row>
    <row r="41" s="1" customFormat="1" ht="25.44" customHeight="1">
      <c r="B41" s="38"/>
      <c r="C41" s="139"/>
      <c r="D41" s="140" t="s">
        <v>46</v>
      </c>
      <c r="E41" s="141"/>
      <c r="F41" s="141"/>
      <c r="G41" s="142" t="s">
        <v>47</v>
      </c>
      <c r="H41" s="143" t="s">
        <v>48</v>
      </c>
      <c r="I41" s="144"/>
      <c r="J41" s="145">
        <f>SUM(J32:J39)</f>
        <v>0</v>
      </c>
      <c r="K41" s="146"/>
      <c r="L41" s="38"/>
    </row>
    <row r="42" s="1" customFormat="1" ht="14.4" customHeight="1">
      <c r="B42" s="147"/>
      <c r="C42" s="148"/>
      <c r="D42" s="148"/>
      <c r="E42" s="148"/>
      <c r="F42" s="148"/>
      <c r="G42" s="148"/>
      <c r="H42" s="148"/>
      <c r="I42" s="149"/>
      <c r="J42" s="148"/>
      <c r="K42" s="148"/>
      <c r="L42" s="38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2"/>
      <c r="J46" s="151"/>
      <c r="K46" s="151"/>
      <c r="L46" s="38"/>
    </row>
    <row r="47" s="1" customFormat="1" ht="24.96" customHeight="1">
      <c r="B47" s="33"/>
      <c r="C47" s="18" t="s">
        <v>84</v>
      </c>
      <c r="D47" s="34"/>
      <c r="E47" s="34"/>
      <c r="F47" s="34"/>
      <c r="G47" s="34"/>
      <c r="H47" s="34"/>
      <c r="I47" s="122"/>
      <c r="J47" s="34"/>
      <c r="K47" s="34"/>
      <c r="L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122"/>
      <c r="J48" s="34"/>
      <c r="K48" s="34"/>
      <c r="L48" s="38"/>
    </row>
    <row r="49" s="1" customFormat="1" ht="12" customHeight="1">
      <c r="B49" s="33"/>
      <c r="C49" s="27" t="s">
        <v>16</v>
      </c>
      <c r="D49" s="34"/>
      <c r="E49" s="34"/>
      <c r="F49" s="34"/>
      <c r="G49" s="34"/>
      <c r="H49" s="34"/>
      <c r="I49" s="122"/>
      <c r="J49" s="34"/>
      <c r="K49" s="34"/>
      <c r="L49" s="38"/>
    </row>
    <row r="50" s="1" customFormat="1" ht="16.5" customHeight="1">
      <c r="B50" s="33"/>
      <c r="C50" s="34"/>
      <c r="D50" s="34"/>
      <c r="E50" s="153" t="str">
        <f>E7</f>
        <v>ÚMČ P 6- oprava bytu</v>
      </c>
      <c r="F50" s="27"/>
      <c r="G50" s="27"/>
      <c r="H50" s="27"/>
      <c r="I50" s="122"/>
      <c r="J50" s="34"/>
      <c r="K50" s="34"/>
      <c r="L50" s="38"/>
    </row>
    <row r="51" s="1" customFormat="1" ht="12" customHeight="1">
      <c r="B51" s="33"/>
      <c r="C51" s="27" t="s">
        <v>81</v>
      </c>
      <c r="D51" s="34"/>
      <c r="E51" s="34"/>
      <c r="F51" s="34"/>
      <c r="G51" s="34"/>
      <c r="H51" s="34"/>
      <c r="I51" s="122"/>
      <c r="J51" s="34"/>
      <c r="K51" s="34"/>
      <c r="L51" s="38"/>
    </row>
    <row r="52" s="1" customFormat="1" ht="16.5" customHeight="1">
      <c r="B52" s="33"/>
      <c r="C52" s="34"/>
      <c r="D52" s="34"/>
      <c r="E52" s="59" t="str">
        <f>E9</f>
        <v>Bělohorská 1653/106, oprava bytu č.9</v>
      </c>
      <c r="F52" s="34"/>
      <c r="G52" s="34"/>
      <c r="H52" s="34"/>
      <c r="I52" s="122"/>
      <c r="J52" s="34"/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2"/>
      <c r="J53" s="34"/>
      <c r="K53" s="34"/>
      <c r="L53" s="38"/>
    </row>
    <row r="54" s="1" customFormat="1" ht="12" customHeight="1">
      <c r="B54" s="33"/>
      <c r="C54" s="27" t="s">
        <v>20</v>
      </c>
      <c r="D54" s="34"/>
      <c r="E54" s="34"/>
      <c r="F54" s="22" t="str">
        <f>F12</f>
        <v xml:space="preserve"> </v>
      </c>
      <c r="G54" s="34"/>
      <c r="H54" s="34"/>
      <c r="I54" s="124" t="s">
        <v>22</v>
      </c>
      <c r="J54" s="62" t="str">
        <f>IF(J12="","",J12)</f>
        <v>13. 12. 2018</v>
      </c>
      <c r="K54" s="34"/>
      <c r="L54" s="38"/>
    </row>
    <row r="55" s="1" customFormat="1" ht="6.96" customHeight="1">
      <c r="B55" s="33"/>
      <c r="C55" s="34"/>
      <c r="D55" s="34"/>
      <c r="E55" s="34"/>
      <c r="F55" s="34"/>
      <c r="G55" s="34"/>
      <c r="H55" s="34"/>
      <c r="I55" s="122"/>
      <c r="J55" s="34"/>
      <c r="K55" s="34"/>
      <c r="L55" s="38"/>
    </row>
    <row r="56" s="1" customFormat="1" ht="13.65" customHeight="1">
      <c r="B56" s="33"/>
      <c r="C56" s="27" t="s">
        <v>24</v>
      </c>
      <c r="D56" s="34"/>
      <c r="E56" s="34"/>
      <c r="F56" s="22" t="str">
        <f>E15</f>
        <v>Měsrská část Praha 6</v>
      </c>
      <c r="G56" s="34"/>
      <c r="H56" s="34"/>
      <c r="I56" s="124" t="s">
        <v>31</v>
      </c>
      <c r="J56" s="31" t="str">
        <f>E21</f>
        <v xml:space="preserve"> </v>
      </c>
      <c r="K56" s="34"/>
      <c r="L56" s="38"/>
    </row>
    <row r="57" s="1" customFormat="1" ht="13.65" customHeight="1">
      <c r="B57" s="33"/>
      <c r="C57" s="27" t="s">
        <v>29</v>
      </c>
      <c r="D57" s="34"/>
      <c r="E57" s="34"/>
      <c r="F57" s="22" t="str">
        <f>IF(E18="","",E18)</f>
        <v>Vyplň údaj</v>
      </c>
      <c r="G57" s="34"/>
      <c r="H57" s="34"/>
      <c r="I57" s="124" t="s">
        <v>33</v>
      </c>
      <c r="J57" s="31" t="str">
        <f>E24</f>
        <v>Ing.Ladislav Konečný</v>
      </c>
      <c r="K57" s="34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2"/>
      <c r="J58" s="34"/>
      <c r="K58" s="34"/>
      <c r="L58" s="38"/>
    </row>
    <row r="59" s="1" customFormat="1" ht="29.28" customHeight="1">
      <c r="B59" s="33"/>
      <c r="C59" s="154" t="s">
        <v>85</v>
      </c>
      <c r="D59" s="155"/>
      <c r="E59" s="155"/>
      <c r="F59" s="155"/>
      <c r="G59" s="155"/>
      <c r="H59" s="155"/>
      <c r="I59" s="156"/>
      <c r="J59" s="157" t="s">
        <v>86</v>
      </c>
      <c r="K59" s="155"/>
      <c r="L59" s="38"/>
    </row>
    <row r="60" s="1" customFormat="1" ht="10.32" customHeight="1">
      <c r="B60" s="33"/>
      <c r="C60" s="34"/>
      <c r="D60" s="34"/>
      <c r="E60" s="34"/>
      <c r="F60" s="34"/>
      <c r="G60" s="34"/>
      <c r="H60" s="34"/>
      <c r="I60" s="122"/>
      <c r="J60" s="34"/>
      <c r="K60" s="34"/>
      <c r="L60" s="38"/>
    </row>
    <row r="61" s="1" customFormat="1" ht="22.8" customHeight="1">
      <c r="B61" s="33"/>
      <c r="C61" s="158" t="s">
        <v>87</v>
      </c>
      <c r="D61" s="34"/>
      <c r="E61" s="34"/>
      <c r="F61" s="34"/>
      <c r="G61" s="34"/>
      <c r="H61" s="34"/>
      <c r="I61" s="122"/>
      <c r="J61" s="93">
        <f>J117</f>
        <v>0</v>
      </c>
      <c r="K61" s="34"/>
      <c r="L61" s="38"/>
      <c r="AU61" s="12" t="s">
        <v>88</v>
      </c>
    </row>
    <row r="62" s="7" customFormat="1" ht="24.96" customHeight="1">
      <c r="B62" s="159"/>
      <c r="C62" s="160"/>
      <c r="D62" s="161" t="s">
        <v>89</v>
      </c>
      <c r="E62" s="162"/>
      <c r="F62" s="162"/>
      <c r="G62" s="162"/>
      <c r="H62" s="162"/>
      <c r="I62" s="163"/>
      <c r="J62" s="164">
        <f>J118</f>
        <v>0</v>
      </c>
      <c r="K62" s="160"/>
      <c r="L62" s="165"/>
    </row>
    <row r="63" s="8" customFormat="1" ht="19.92" customHeight="1">
      <c r="B63" s="166"/>
      <c r="C63" s="167"/>
      <c r="D63" s="168" t="s">
        <v>90</v>
      </c>
      <c r="E63" s="169"/>
      <c r="F63" s="169"/>
      <c r="G63" s="169"/>
      <c r="H63" s="169"/>
      <c r="I63" s="170"/>
      <c r="J63" s="171">
        <f>J119</f>
        <v>0</v>
      </c>
      <c r="K63" s="167"/>
      <c r="L63" s="172"/>
    </row>
    <row r="64" s="8" customFormat="1" ht="19.92" customHeight="1">
      <c r="B64" s="166"/>
      <c r="C64" s="167"/>
      <c r="D64" s="168" t="s">
        <v>91</v>
      </c>
      <c r="E64" s="169"/>
      <c r="F64" s="169"/>
      <c r="G64" s="169"/>
      <c r="H64" s="169"/>
      <c r="I64" s="170"/>
      <c r="J64" s="171">
        <f>J125</f>
        <v>0</v>
      </c>
      <c r="K64" s="167"/>
      <c r="L64" s="172"/>
    </row>
    <row r="65" s="8" customFormat="1" ht="19.92" customHeight="1">
      <c r="B65" s="166"/>
      <c r="C65" s="167"/>
      <c r="D65" s="168" t="s">
        <v>92</v>
      </c>
      <c r="E65" s="169"/>
      <c r="F65" s="169"/>
      <c r="G65" s="169"/>
      <c r="H65" s="169"/>
      <c r="I65" s="170"/>
      <c r="J65" s="171">
        <f>J142</f>
        <v>0</v>
      </c>
      <c r="K65" s="167"/>
      <c r="L65" s="172"/>
    </row>
    <row r="66" s="8" customFormat="1" ht="19.92" customHeight="1">
      <c r="B66" s="166"/>
      <c r="C66" s="167"/>
      <c r="D66" s="168" t="s">
        <v>93</v>
      </c>
      <c r="E66" s="169"/>
      <c r="F66" s="169"/>
      <c r="G66" s="169"/>
      <c r="H66" s="169"/>
      <c r="I66" s="170"/>
      <c r="J66" s="171">
        <f>J155</f>
        <v>0</v>
      </c>
      <c r="K66" s="167"/>
      <c r="L66" s="172"/>
    </row>
    <row r="67" s="8" customFormat="1" ht="19.92" customHeight="1">
      <c r="B67" s="166"/>
      <c r="C67" s="167"/>
      <c r="D67" s="168" t="s">
        <v>94</v>
      </c>
      <c r="E67" s="169"/>
      <c r="F67" s="169"/>
      <c r="G67" s="169"/>
      <c r="H67" s="169"/>
      <c r="I67" s="170"/>
      <c r="J67" s="171">
        <f>J161</f>
        <v>0</v>
      </c>
      <c r="K67" s="167"/>
      <c r="L67" s="172"/>
    </row>
    <row r="68" s="7" customFormat="1" ht="24.96" customHeight="1">
      <c r="B68" s="159"/>
      <c r="C68" s="160"/>
      <c r="D68" s="161" t="s">
        <v>95</v>
      </c>
      <c r="E68" s="162"/>
      <c r="F68" s="162"/>
      <c r="G68" s="162"/>
      <c r="H68" s="162"/>
      <c r="I68" s="163"/>
      <c r="J68" s="164">
        <f>J163</f>
        <v>0</v>
      </c>
      <c r="K68" s="160"/>
      <c r="L68" s="165"/>
    </row>
    <row r="69" s="8" customFormat="1" ht="19.92" customHeight="1">
      <c r="B69" s="166"/>
      <c r="C69" s="167"/>
      <c r="D69" s="168" t="s">
        <v>96</v>
      </c>
      <c r="E69" s="169"/>
      <c r="F69" s="169"/>
      <c r="G69" s="169"/>
      <c r="H69" s="169"/>
      <c r="I69" s="170"/>
      <c r="J69" s="171">
        <f>J164</f>
        <v>0</v>
      </c>
      <c r="K69" s="167"/>
      <c r="L69" s="172"/>
    </row>
    <row r="70" s="8" customFormat="1" ht="19.92" customHeight="1">
      <c r="B70" s="166"/>
      <c r="C70" s="167"/>
      <c r="D70" s="168" t="s">
        <v>97</v>
      </c>
      <c r="E70" s="169"/>
      <c r="F70" s="169"/>
      <c r="G70" s="169"/>
      <c r="H70" s="169"/>
      <c r="I70" s="170"/>
      <c r="J70" s="171">
        <f>J173</f>
        <v>0</v>
      </c>
      <c r="K70" s="167"/>
      <c r="L70" s="172"/>
    </row>
    <row r="71" s="8" customFormat="1" ht="19.92" customHeight="1">
      <c r="B71" s="166"/>
      <c r="C71" s="167"/>
      <c r="D71" s="168" t="s">
        <v>98</v>
      </c>
      <c r="E71" s="169"/>
      <c r="F71" s="169"/>
      <c r="G71" s="169"/>
      <c r="H71" s="169"/>
      <c r="I71" s="170"/>
      <c r="J71" s="171">
        <f>J193</f>
        <v>0</v>
      </c>
      <c r="K71" s="167"/>
      <c r="L71" s="172"/>
    </row>
    <row r="72" s="8" customFormat="1" ht="19.92" customHeight="1">
      <c r="B72" s="166"/>
      <c r="C72" s="167"/>
      <c r="D72" s="168" t="s">
        <v>99</v>
      </c>
      <c r="E72" s="169"/>
      <c r="F72" s="169"/>
      <c r="G72" s="169"/>
      <c r="H72" s="169"/>
      <c r="I72" s="170"/>
      <c r="J72" s="171">
        <f>J216</f>
        <v>0</v>
      </c>
      <c r="K72" s="167"/>
      <c r="L72" s="172"/>
    </row>
    <row r="73" s="8" customFormat="1" ht="19.92" customHeight="1">
      <c r="B73" s="166"/>
      <c r="C73" s="167"/>
      <c r="D73" s="168" t="s">
        <v>100</v>
      </c>
      <c r="E73" s="169"/>
      <c r="F73" s="169"/>
      <c r="G73" s="169"/>
      <c r="H73" s="169"/>
      <c r="I73" s="170"/>
      <c r="J73" s="171">
        <f>J222</f>
        <v>0</v>
      </c>
      <c r="K73" s="167"/>
      <c r="L73" s="172"/>
    </row>
    <row r="74" s="8" customFormat="1" ht="19.92" customHeight="1">
      <c r="B74" s="166"/>
      <c r="C74" s="167"/>
      <c r="D74" s="168" t="s">
        <v>101</v>
      </c>
      <c r="E74" s="169"/>
      <c r="F74" s="169"/>
      <c r="G74" s="169"/>
      <c r="H74" s="169"/>
      <c r="I74" s="170"/>
      <c r="J74" s="171">
        <f>J246</f>
        <v>0</v>
      </c>
      <c r="K74" s="167"/>
      <c r="L74" s="172"/>
    </row>
    <row r="75" s="8" customFormat="1" ht="19.92" customHeight="1">
      <c r="B75" s="166"/>
      <c r="C75" s="167"/>
      <c r="D75" s="168" t="s">
        <v>102</v>
      </c>
      <c r="E75" s="169"/>
      <c r="F75" s="169"/>
      <c r="G75" s="169"/>
      <c r="H75" s="169"/>
      <c r="I75" s="170"/>
      <c r="J75" s="171">
        <f>J252</f>
        <v>0</v>
      </c>
      <c r="K75" s="167"/>
      <c r="L75" s="172"/>
    </row>
    <row r="76" s="8" customFormat="1" ht="19.92" customHeight="1">
      <c r="B76" s="166"/>
      <c r="C76" s="167"/>
      <c r="D76" s="168" t="s">
        <v>103</v>
      </c>
      <c r="E76" s="169"/>
      <c r="F76" s="169"/>
      <c r="G76" s="169"/>
      <c r="H76" s="169"/>
      <c r="I76" s="170"/>
      <c r="J76" s="171">
        <f>J261</f>
        <v>0</v>
      </c>
      <c r="K76" s="167"/>
      <c r="L76" s="172"/>
    </row>
    <row r="77" s="8" customFormat="1" ht="19.92" customHeight="1">
      <c r="B77" s="166"/>
      <c r="C77" s="167"/>
      <c r="D77" s="168" t="s">
        <v>104</v>
      </c>
      <c r="E77" s="169"/>
      <c r="F77" s="169"/>
      <c r="G77" s="169"/>
      <c r="H77" s="169"/>
      <c r="I77" s="170"/>
      <c r="J77" s="171">
        <f>J314</f>
        <v>0</v>
      </c>
      <c r="K77" s="167"/>
      <c r="L77" s="172"/>
    </row>
    <row r="78" s="8" customFormat="1" ht="19.92" customHeight="1">
      <c r="B78" s="166"/>
      <c r="C78" s="167"/>
      <c r="D78" s="168" t="s">
        <v>105</v>
      </c>
      <c r="E78" s="169"/>
      <c r="F78" s="169"/>
      <c r="G78" s="169"/>
      <c r="H78" s="169"/>
      <c r="I78" s="170"/>
      <c r="J78" s="171">
        <f>J324</f>
        <v>0</v>
      </c>
      <c r="K78" s="167"/>
      <c r="L78" s="172"/>
    </row>
    <row r="79" s="8" customFormat="1" ht="19.92" customHeight="1">
      <c r="B79" s="166"/>
      <c r="C79" s="167"/>
      <c r="D79" s="168" t="s">
        <v>106</v>
      </c>
      <c r="E79" s="169"/>
      <c r="F79" s="169"/>
      <c r="G79" s="169"/>
      <c r="H79" s="169"/>
      <c r="I79" s="170"/>
      <c r="J79" s="171">
        <f>J326</f>
        <v>0</v>
      </c>
      <c r="K79" s="167"/>
      <c r="L79" s="172"/>
    </row>
    <row r="80" s="8" customFormat="1" ht="19.92" customHeight="1">
      <c r="B80" s="166"/>
      <c r="C80" s="167"/>
      <c r="D80" s="168" t="s">
        <v>107</v>
      </c>
      <c r="E80" s="169"/>
      <c r="F80" s="169"/>
      <c r="G80" s="169"/>
      <c r="H80" s="169"/>
      <c r="I80" s="170"/>
      <c r="J80" s="171">
        <f>J358</f>
        <v>0</v>
      </c>
      <c r="K80" s="167"/>
      <c r="L80" s="172"/>
    </row>
    <row r="81" s="8" customFormat="1" ht="19.92" customHeight="1">
      <c r="B81" s="166"/>
      <c r="C81" s="167"/>
      <c r="D81" s="168" t="s">
        <v>108</v>
      </c>
      <c r="E81" s="169"/>
      <c r="F81" s="169"/>
      <c r="G81" s="169"/>
      <c r="H81" s="169"/>
      <c r="I81" s="170"/>
      <c r="J81" s="171">
        <f>J372</f>
        <v>0</v>
      </c>
      <c r="K81" s="167"/>
      <c r="L81" s="172"/>
    </row>
    <row r="82" s="8" customFormat="1" ht="19.92" customHeight="1">
      <c r="B82" s="166"/>
      <c r="C82" s="167"/>
      <c r="D82" s="168" t="s">
        <v>109</v>
      </c>
      <c r="E82" s="169"/>
      <c r="F82" s="169"/>
      <c r="G82" s="169"/>
      <c r="H82" s="169"/>
      <c r="I82" s="170"/>
      <c r="J82" s="171">
        <f>J382</f>
        <v>0</v>
      </c>
      <c r="K82" s="167"/>
      <c r="L82" s="172"/>
    </row>
    <row r="83" s="8" customFormat="1" ht="19.92" customHeight="1">
      <c r="B83" s="166"/>
      <c r="C83" s="167"/>
      <c r="D83" s="168" t="s">
        <v>110</v>
      </c>
      <c r="E83" s="169"/>
      <c r="F83" s="169"/>
      <c r="G83" s="169"/>
      <c r="H83" s="169"/>
      <c r="I83" s="170"/>
      <c r="J83" s="171">
        <f>J396</f>
        <v>0</v>
      </c>
      <c r="K83" s="167"/>
      <c r="L83" s="172"/>
    </row>
    <row r="84" s="8" customFormat="1" ht="19.92" customHeight="1">
      <c r="B84" s="166"/>
      <c r="C84" s="167"/>
      <c r="D84" s="168" t="s">
        <v>111</v>
      </c>
      <c r="E84" s="169"/>
      <c r="F84" s="169"/>
      <c r="G84" s="169"/>
      <c r="H84" s="169"/>
      <c r="I84" s="170"/>
      <c r="J84" s="171">
        <f>J399</f>
        <v>0</v>
      </c>
      <c r="K84" s="167"/>
      <c r="L84" s="172"/>
    </row>
    <row r="85" s="8" customFormat="1" ht="19.92" customHeight="1">
      <c r="B85" s="166"/>
      <c r="C85" s="167"/>
      <c r="D85" s="168" t="s">
        <v>112</v>
      </c>
      <c r="E85" s="169"/>
      <c r="F85" s="169"/>
      <c r="G85" s="169"/>
      <c r="H85" s="169"/>
      <c r="I85" s="170"/>
      <c r="J85" s="171">
        <f>J414</f>
        <v>0</v>
      </c>
      <c r="K85" s="167"/>
      <c r="L85" s="172"/>
    </row>
    <row r="86" s="8" customFormat="1" ht="19.92" customHeight="1">
      <c r="B86" s="166"/>
      <c r="C86" s="167"/>
      <c r="D86" s="168" t="s">
        <v>113</v>
      </c>
      <c r="E86" s="169"/>
      <c r="F86" s="169"/>
      <c r="G86" s="169"/>
      <c r="H86" s="169"/>
      <c r="I86" s="170"/>
      <c r="J86" s="171">
        <f>J443</f>
        <v>0</v>
      </c>
      <c r="K86" s="167"/>
      <c r="L86" s="172"/>
    </row>
    <row r="87" s="7" customFormat="1" ht="24.96" customHeight="1">
      <c r="B87" s="159"/>
      <c r="C87" s="160"/>
      <c r="D87" s="161" t="s">
        <v>114</v>
      </c>
      <c r="E87" s="162"/>
      <c r="F87" s="162"/>
      <c r="G87" s="162"/>
      <c r="H87" s="162"/>
      <c r="I87" s="163"/>
      <c r="J87" s="164">
        <f>J457</f>
        <v>0</v>
      </c>
      <c r="K87" s="160"/>
      <c r="L87" s="165"/>
    </row>
    <row r="88" s="1" customFormat="1" ht="21.84" customHeight="1">
      <c r="B88" s="33"/>
      <c r="C88" s="34"/>
      <c r="D88" s="34"/>
      <c r="E88" s="34"/>
      <c r="F88" s="34"/>
      <c r="G88" s="34"/>
      <c r="H88" s="34"/>
      <c r="I88" s="122"/>
      <c r="J88" s="34"/>
      <c r="K88" s="34"/>
      <c r="L88" s="38"/>
    </row>
    <row r="89" s="1" customFormat="1" ht="6.96" customHeight="1">
      <c r="B89" s="33"/>
      <c r="C89" s="34"/>
      <c r="D89" s="34"/>
      <c r="E89" s="34"/>
      <c r="F89" s="34"/>
      <c r="G89" s="34"/>
      <c r="H89" s="34"/>
      <c r="I89" s="122"/>
      <c r="J89" s="34"/>
      <c r="K89" s="34"/>
      <c r="L89" s="38"/>
    </row>
    <row r="90" s="1" customFormat="1" ht="29.28" customHeight="1">
      <c r="B90" s="33"/>
      <c r="C90" s="158" t="s">
        <v>115</v>
      </c>
      <c r="D90" s="34"/>
      <c r="E90" s="34"/>
      <c r="F90" s="34"/>
      <c r="G90" s="34"/>
      <c r="H90" s="34"/>
      <c r="I90" s="122"/>
      <c r="J90" s="173">
        <f>ROUND(J91 + J92 + J93 + J94 + J95 + J96,2)</f>
        <v>0</v>
      </c>
      <c r="K90" s="34"/>
      <c r="L90" s="38"/>
      <c r="N90" s="174" t="s">
        <v>40</v>
      </c>
    </row>
    <row r="91" s="1" customFormat="1" ht="18" customHeight="1">
      <c r="B91" s="33"/>
      <c r="C91" s="34"/>
      <c r="D91" s="175" t="s">
        <v>116</v>
      </c>
      <c r="E91" s="176"/>
      <c r="F91" s="176"/>
      <c r="G91" s="34"/>
      <c r="H91" s="34"/>
      <c r="I91" s="122"/>
      <c r="J91" s="177">
        <v>0</v>
      </c>
      <c r="K91" s="34"/>
      <c r="L91" s="178"/>
      <c r="M91" s="122"/>
      <c r="N91" s="179" t="s">
        <v>42</v>
      </c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80" t="s">
        <v>117</v>
      </c>
      <c r="AZ91" s="122"/>
      <c r="BA91" s="122"/>
      <c r="BB91" s="122"/>
      <c r="BC91" s="122"/>
      <c r="BD91" s="122"/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80" t="s">
        <v>118</v>
      </c>
      <c r="BK91" s="122"/>
      <c r="BL91" s="122"/>
      <c r="BM91" s="122"/>
    </row>
    <row r="92" s="1" customFormat="1" ht="18" customHeight="1">
      <c r="B92" s="33"/>
      <c r="C92" s="34"/>
      <c r="D92" s="175" t="s">
        <v>119</v>
      </c>
      <c r="E92" s="176"/>
      <c r="F92" s="176"/>
      <c r="G92" s="34"/>
      <c r="H92" s="34"/>
      <c r="I92" s="122"/>
      <c r="J92" s="177">
        <v>0</v>
      </c>
      <c r="K92" s="34"/>
      <c r="L92" s="178"/>
      <c r="M92" s="122"/>
      <c r="N92" s="179" t="s">
        <v>42</v>
      </c>
      <c r="O92" s="122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80" t="s">
        <v>117</v>
      </c>
      <c r="AZ92" s="122"/>
      <c r="BA92" s="122"/>
      <c r="BB92" s="122"/>
      <c r="BC92" s="122"/>
      <c r="BD92" s="122"/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80" t="s">
        <v>118</v>
      </c>
      <c r="BK92" s="122"/>
      <c r="BL92" s="122"/>
      <c r="BM92" s="122"/>
    </row>
    <row r="93" s="1" customFormat="1" ht="18" customHeight="1">
      <c r="B93" s="33"/>
      <c r="C93" s="34"/>
      <c r="D93" s="175" t="s">
        <v>120</v>
      </c>
      <c r="E93" s="176"/>
      <c r="F93" s="176"/>
      <c r="G93" s="34"/>
      <c r="H93" s="34"/>
      <c r="I93" s="122"/>
      <c r="J93" s="177">
        <v>0</v>
      </c>
      <c r="K93" s="34"/>
      <c r="L93" s="178"/>
      <c r="M93" s="122"/>
      <c r="N93" s="179" t="s">
        <v>42</v>
      </c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80" t="s">
        <v>117</v>
      </c>
      <c r="AZ93" s="122"/>
      <c r="BA93" s="122"/>
      <c r="BB93" s="122"/>
      <c r="BC93" s="122"/>
      <c r="BD93" s="122"/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80" t="s">
        <v>118</v>
      </c>
      <c r="BK93" s="122"/>
      <c r="BL93" s="122"/>
      <c r="BM93" s="122"/>
    </row>
    <row r="94" s="1" customFormat="1" ht="18" customHeight="1">
      <c r="B94" s="33"/>
      <c r="C94" s="34"/>
      <c r="D94" s="175" t="s">
        <v>121</v>
      </c>
      <c r="E94" s="176"/>
      <c r="F94" s="176"/>
      <c r="G94" s="34"/>
      <c r="H94" s="34"/>
      <c r="I94" s="122"/>
      <c r="J94" s="177">
        <v>0</v>
      </c>
      <c r="K94" s="34"/>
      <c r="L94" s="178"/>
      <c r="M94" s="122"/>
      <c r="N94" s="179" t="s">
        <v>42</v>
      </c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80" t="s">
        <v>117</v>
      </c>
      <c r="AZ94" s="122"/>
      <c r="BA94" s="122"/>
      <c r="BB94" s="122"/>
      <c r="BC94" s="122"/>
      <c r="BD94" s="122"/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0" t="s">
        <v>118</v>
      </c>
      <c r="BK94" s="122"/>
      <c r="BL94" s="122"/>
      <c r="BM94" s="122"/>
    </row>
    <row r="95" s="1" customFormat="1" ht="18" customHeight="1">
      <c r="B95" s="33"/>
      <c r="C95" s="34"/>
      <c r="D95" s="175" t="s">
        <v>122</v>
      </c>
      <c r="E95" s="176"/>
      <c r="F95" s="176"/>
      <c r="G95" s="34"/>
      <c r="H95" s="34"/>
      <c r="I95" s="122"/>
      <c r="J95" s="177">
        <v>0</v>
      </c>
      <c r="K95" s="34"/>
      <c r="L95" s="178"/>
      <c r="M95" s="122"/>
      <c r="N95" s="179" t="s">
        <v>42</v>
      </c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80" t="s">
        <v>117</v>
      </c>
      <c r="AZ95" s="122"/>
      <c r="BA95" s="122"/>
      <c r="BB95" s="122"/>
      <c r="BC95" s="122"/>
      <c r="BD95" s="122"/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80" t="s">
        <v>118</v>
      </c>
      <c r="BK95" s="122"/>
      <c r="BL95" s="122"/>
      <c r="BM95" s="122"/>
    </row>
    <row r="96" s="1" customFormat="1" ht="18" customHeight="1">
      <c r="B96" s="33"/>
      <c r="C96" s="34"/>
      <c r="D96" s="176" t="s">
        <v>123</v>
      </c>
      <c r="E96" s="34"/>
      <c r="F96" s="34"/>
      <c r="G96" s="34"/>
      <c r="H96" s="34"/>
      <c r="I96" s="122"/>
      <c r="J96" s="177">
        <f>ROUND(J30*T96,2)</f>
        <v>0</v>
      </c>
      <c r="K96" s="34"/>
      <c r="L96" s="178"/>
      <c r="M96" s="122"/>
      <c r="N96" s="179" t="s">
        <v>42</v>
      </c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80" t="s">
        <v>124</v>
      </c>
      <c r="AZ96" s="122"/>
      <c r="BA96" s="122"/>
      <c r="BB96" s="122"/>
      <c r="BC96" s="122"/>
      <c r="BD96" s="122"/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80" t="s">
        <v>118</v>
      </c>
      <c r="BK96" s="122"/>
      <c r="BL96" s="122"/>
      <c r="BM96" s="122"/>
    </row>
    <row r="97" s="1" customFormat="1">
      <c r="B97" s="33"/>
      <c r="C97" s="34"/>
      <c r="D97" s="34"/>
      <c r="E97" s="34"/>
      <c r="F97" s="34"/>
      <c r="G97" s="34"/>
      <c r="H97" s="34"/>
      <c r="I97" s="122"/>
      <c r="J97" s="34"/>
      <c r="K97" s="34"/>
      <c r="L97" s="38"/>
    </row>
    <row r="98" s="1" customFormat="1" ht="29.28" customHeight="1">
      <c r="B98" s="33"/>
      <c r="C98" s="182" t="s">
        <v>125</v>
      </c>
      <c r="D98" s="155"/>
      <c r="E98" s="155"/>
      <c r="F98" s="155"/>
      <c r="G98" s="155"/>
      <c r="H98" s="155"/>
      <c r="I98" s="156"/>
      <c r="J98" s="183">
        <f>ROUND(J61+J90,2)</f>
        <v>0</v>
      </c>
      <c r="K98" s="155"/>
      <c r="L98" s="38"/>
    </row>
    <row r="99" s="1" customFormat="1" ht="6.96" customHeight="1">
      <c r="B99" s="52"/>
      <c r="C99" s="53"/>
      <c r="D99" s="53"/>
      <c r="E99" s="53"/>
      <c r="F99" s="53"/>
      <c r="G99" s="53"/>
      <c r="H99" s="53"/>
      <c r="I99" s="149"/>
      <c r="J99" s="53"/>
      <c r="K99" s="53"/>
      <c r="L99" s="38"/>
    </row>
    <row r="103" s="1" customFormat="1" ht="6.96" customHeight="1"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38"/>
    </row>
    <row r="104" s="1" customFormat="1" ht="24.96" customHeight="1">
      <c r="B104" s="33"/>
      <c r="C104" s="18" t="s">
        <v>126</v>
      </c>
      <c r="D104" s="34"/>
      <c r="E104" s="34"/>
      <c r="F104" s="34"/>
      <c r="G104" s="34"/>
      <c r="H104" s="34"/>
      <c r="I104" s="122"/>
      <c r="J104" s="34"/>
      <c r="K104" s="34"/>
      <c r="L104" s="38"/>
    </row>
    <row r="105" s="1" customFormat="1" ht="6.96" customHeight="1">
      <c r="B105" s="33"/>
      <c r="C105" s="34"/>
      <c r="D105" s="34"/>
      <c r="E105" s="34"/>
      <c r="F105" s="34"/>
      <c r="G105" s="34"/>
      <c r="H105" s="34"/>
      <c r="I105" s="122"/>
      <c r="J105" s="34"/>
      <c r="K105" s="34"/>
      <c r="L105" s="38"/>
    </row>
    <row r="106" s="1" customFormat="1" ht="12" customHeight="1">
      <c r="B106" s="33"/>
      <c r="C106" s="27" t="s">
        <v>16</v>
      </c>
      <c r="D106" s="34"/>
      <c r="E106" s="34"/>
      <c r="F106" s="34"/>
      <c r="G106" s="34"/>
      <c r="H106" s="34"/>
      <c r="I106" s="122"/>
      <c r="J106" s="34"/>
      <c r="K106" s="34"/>
      <c r="L106" s="38"/>
    </row>
    <row r="107" s="1" customFormat="1" ht="16.5" customHeight="1">
      <c r="B107" s="33"/>
      <c r="C107" s="34"/>
      <c r="D107" s="34"/>
      <c r="E107" s="153" t="str">
        <f>E7</f>
        <v>ÚMČ P 6- oprava bytu</v>
      </c>
      <c r="F107" s="27"/>
      <c r="G107" s="27"/>
      <c r="H107" s="27"/>
      <c r="I107" s="122"/>
      <c r="J107" s="34"/>
      <c r="K107" s="34"/>
      <c r="L107" s="38"/>
    </row>
    <row r="108" s="1" customFormat="1" ht="12" customHeight="1">
      <c r="B108" s="33"/>
      <c r="C108" s="27" t="s">
        <v>81</v>
      </c>
      <c r="D108" s="34"/>
      <c r="E108" s="34"/>
      <c r="F108" s="34"/>
      <c r="G108" s="34"/>
      <c r="H108" s="34"/>
      <c r="I108" s="122"/>
      <c r="J108" s="34"/>
      <c r="K108" s="34"/>
      <c r="L108" s="38"/>
    </row>
    <row r="109" s="1" customFormat="1" ht="16.5" customHeight="1">
      <c r="B109" s="33"/>
      <c r="C109" s="34"/>
      <c r="D109" s="34"/>
      <c r="E109" s="59" t="str">
        <f>E9</f>
        <v>Bělohorská 1653/106, oprava bytu č.9</v>
      </c>
      <c r="F109" s="34"/>
      <c r="G109" s="34"/>
      <c r="H109" s="34"/>
      <c r="I109" s="122"/>
      <c r="J109" s="34"/>
      <c r="K109" s="34"/>
      <c r="L109" s="38"/>
    </row>
    <row r="110" s="1" customFormat="1" ht="6.96" customHeight="1">
      <c r="B110" s="33"/>
      <c r="C110" s="34"/>
      <c r="D110" s="34"/>
      <c r="E110" s="34"/>
      <c r="F110" s="34"/>
      <c r="G110" s="34"/>
      <c r="H110" s="34"/>
      <c r="I110" s="122"/>
      <c r="J110" s="34"/>
      <c r="K110" s="34"/>
      <c r="L110" s="38"/>
    </row>
    <row r="111" s="1" customFormat="1" ht="12" customHeight="1">
      <c r="B111" s="33"/>
      <c r="C111" s="27" t="s">
        <v>20</v>
      </c>
      <c r="D111" s="34"/>
      <c r="E111" s="34"/>
      <c r="F111" s="22" t="str">
        <f>F12</f>
        <v xml:space="preserve"> </v>
      </c>
      <c r="G111" s="34"/>
      <c r="H111" s="34"/>
      <c r="I111" s="124" t="s">
        <v>22</v>
      </c>
      <c r="J111" s="62" t="str">
        <f>IF(J12="","",J12)</f>
        <v>13. 12. 2018</v>
      </c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22"/>
      <c r="J112" s="34"/>
      <c r="K112" s="34"/>
      <c r="L112" s="38"/>
    </row>
    <row r="113" s="1" customFormat="1" ht="13.65" customHeight="1">
      <c r="B113" s="33"/>
      <c r="C113" s="27" t="s">
        <v>24</v>
      </c>
      <c r="D113" s="34"/>
      <c r="E113" s="34"/>
      <c r="F113" s="22" t="str">
        <f>E15</f>
        <v>Měsrská část Praha 6</v>
      </c>
      <c r="G113" s="34"/>
      <c r="H113" s="34"/>
      <c r="I113" s="124" t="s">
        <v>31</v>
      </c>
      <c r="J113" s="31" t="str">
        <f>E21</f>
        <v xml:space="preserve"> </v>
      </c>
      <c r="K113" s="34"/>
      <c r="L113" s="38"/>
    </row>
    <row r="114" s="1" customFormat="1" ht="13.65" customHeight="1">
      <c r="B114" s="33"/>
      <c r="C114" s="27" t="s">
        <v>29</v>
      </c>
      <c r="D114" s="34"/>
      <c r="E114" s="34"/>
      <c r="F114" s="22" t="str">
        <f>IF(E18="","",E18)</f>
        <v>Vyplň údaj</v>
      </c>
      <c r="G114" s="34"/>
      <c r="H114" s="34"/>
      <c r="I114" s="124" t="s">
        <v>33</v>
      </c>
      <c r="J114" s="31" t="str">
        <f>E24</f>
        <v>Ing.Ladislav Konečný</v>
      </c>
      <c r="K114" s="34"/>
      <c r="L114" s="38"/>
    </row>
    <row r="115" s="1" customFormat="1" ht="10.32" customHeight="1">
      <c r="B115" s="33"/>
      <c r="C115" s="34"/>
      <c r="D115" s="34"/>
      <c r="E115" s="34"/>
      <c r="F115" s="34"/>
      <c r="G115" s="34"/>
      <c r="H115" s="34"/>
      <c r="I115" s="122"/>
      <c r="J115" s="34"/>
      <c r="K115" s="34"/>
      <c r="L115" s="38"/>
    </row>
    <row r="116" s="9" customFormat="1" ht="29.28" customHeight="1">
      <c r="B116" s="184"/>
      <c r="C116" s="185" t="s">
        <v>127</v>
      </c>
      <c r="D116" s="186" t="s">
        <v>55</v>
      </c>
      <c r="E116" s="186" t="s">
        <v>51</v>
      </c>
      <c r="F116" s="186" t="s">
        <v>52</v>
      </c>
      <c r="G116" s="186" t="s">
        <v>128</v>
      </c>
      <c r="H116" s="186" t="s">
        <v>129</v>
      </c>
      <c r="I116" s="187" t="s">
        <v>130</v>
      </c>
      <c r="J116" s="188" t="s">
        <v>86</v>
      </c>
      <c r="K116" s="189" t="s">
        <v>131</v>
      </c>
      <c r="L116" s="190"/>
      <c r="M116" s="83" t="s">
        <v>1</v>
      </c>
      <c r="N116" s="84" t="s">
        <v>40</v>
      </c>
      <c r="O116" s="84" t="s">
        <v>132</v>
      </c>
      <c r="P116" s="84" t="s">
        <v>133</v>
      </c>
      <c r="Q116" s="84" t="s">
        <v>134</v>
      </c>
      <c r="R116" s="84" t="s">
        <v>135</v>
      </c>
      <c r="S116" s="84" t="s">
        <v>136</v>
      </c>
      <c r="T116" s="85" t="s">
        <v>137</v>
      </c>
    </row>
    <row r="117" s="1" customFormat="1" ht="22.8" customHeight="1">
      <c r="B117" s="33"/>
      <c r="C117" s="90" t="s">
        <v>138</v>
      </c>
      <c r="D117" s="34"/>
      <c r="E117" s="34"/>
      <c r="F117" s="34"/>
      <c r="G117" s="34"/>
      <c r="H117" s="34"/>
      <c r="I117" s="122"/>
      <c r="J117" s="191">
        <f>BK117</f>
        <v>0</v>
      </c>
      <c r="K117" s="34"/>
      <c r="L117" s="38"/>
      <c r="M117" s="86"/>
      <c r="N117" s="87"/>
      <c r="O117" s="87"/>
      <c r="P117" s="192">
        <f>P118+P163+P457</f>
        <v>0</v>
      </c>
      <c r="Q117" s="87"/>
      <c r="R117" s="192">
        <f>R118+R163+R457</f>
        <v>6.3916267700000002</v>
      </c>
      <c r="S117" s="87"/>
      <c r="T117" s="193">
        <f>T118+T163+T457</f>
        <v>6.6285530500000007</v>
      </c>
      <c r="AT117" s="12" t="s">
        <v>69</v>
      </c>
      <c r="AU117" s="12" t="s">
        <v>88</v>
      </c>
      <c r="BK117" s="194">
        <f>BK118+BK163+BK457</f>
        <v>0</v>
      </c>
    </row>
    <row r="118" s="10" customFormat="1" ht="25.92" customHeight="1">
      <c r="B118" s="195"/>
      <c r="C118" s="196"/>
      <c r="D118" s="197" t="s">
        <v>69</v>
      </c>
      <c r="E118" s="198" t="s">
        <v>139</v>
      </c>
      <c r="F118" s="198" t="s">
        <v>140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P119+P125+P142+P155+P161</f>
        <v>0</v>
      </c>
      <c r="Q118" s="203"/>
      <c r="R118" s="204">
        <f>R119+R125+R142+R155+R161</f>
        <v>4.5797524300000001</v>
      </c>
      <c r="S118" s="203"/>
      <c r="T118" s="205">
        <f>T119+T125+T142+T155+T161</f>
        <v>2.8813000000000004</v>
      </c>
      <c r="AR118" s="206" t="s">
        <v>78</v>
      </c>
      <c r="AT118" s="207" t="s">
        <v>69</v>
      </c>
      <c r="AU118" s="207" t="s">
        <v>70</v>
      </c>
      <c r="AY118" s="206" t="s">
        <v>141</v>
      </c>
      <c r="BK118" s="208">
        <f>BK119+BK125+BK142+BK155+BK161</f>
        <v>0</v>
      </c>
    </row>
    <row r="119" s="10" customFormat="1" ht="22.8" customHeight="1">
      <c r="B119" s="195"/>
      <c r="C119" s="196"/>
      <c r="D119" s="197" t="s">
        <v>69</v>
      </c>
      <c r="E119" s="209" t="s">
        <v>142</v>
      </c>
      <c r="F119" s="209" t="s">
        <v>143</v>
      </c>
      <c r="G119" s="196"/>
      <c r="H119" s="196"/>
      <c r="I119" s="199"/>
      <c r="J119" s="210">
        <f>BK119</f>
        <v>0</v>
      </c>
      <c r="K119" s="196"/>
      <c r="L119" s="201"/>
      <c r="M119" s="202"/>
      <c r="N119" s="203"/>
      <c r="O119" s="203"/>
      <c r="P119" s="204">
        <f>SUM(P120:P124)</f>
        <v>0</v>
      </c>
      <c r="Q119" s="203"/>
      <c r="R119" s="204">
        <f>SUM(R120:R124)</f>
        <v>1.6000038999999999</v>
      </c>
      <c r="S119" s="203"/>
      <c r="T119" s="205">
        <f>SUM(T120:T124)</f>
        <v>0</v>
      </c>
      <c r="AR119" s="206" t="s">
        <v>78</v>
      </c>
      <c r="AT119" s="207" t="s">
        <v>69</v>
      </c>
      <c r="AU119" s="207" t="s">
        <v>78</v>
      </c>
      <c r="AY119" s="206" t="s">
        <v>141</v>
      </c>
      <c r="BK119" s="208">
        <f>SUM(BK120:BK124)</f>
        <v>0</v>
      </c>
    </row>
    <row r="120" s="1" customFormat="1" ht="16.5" customHeight="1">
      <c r="B120" s="33"/>
      <c r="C120" s="211" t="s">
        <v>78</v>
      </c>
      <c r="D120" s="211" t="s">
        <v>144</v>
      </c>
      <c r="E120" s="212" t="s">
        <v>145</v>
      </c>
      <c r="F120" s="213" t="s">
        <v>146</v>
      </c>
      <c r="G120" s="214" t="s">
        <v>147</v>
      </c>
      <c r="H120" s="215">
        <v>0.035000000000000003</v>
      </c>
      <c r="I120" s="216"/>
      <c r="J120" s="217">
        <f>ROUND(I120*H120,2)</f>
        <v>0</v>
      </c>
      <c r="K120" s="213" t="s">
        <v>148</v>
      </c>
      <c r="L120" s="38"/>
      <c r="M120" s="218" t="s">
        <v>1</v>
      </c>
      <c r="N120" s="219" t="s">
        <v>42</v>
      </c>
      <c r="O120" s="74"/>
      <c r="P120" s="220">
        <f>O120*H120</f>
        <v>0</v>
      </c>
      <c r="Q120" s="220">
        <v>0.019539999999999998</v>
      </c>
      <c r="R120" s="220">
        <f>Q120*H120</f>
        <v>0.00068389999999999998</v>
      </c>
      <c r="S120" s="220">
        <v>0</v>
      </c>
      <c r="T120" s="221">
        <f>S120*H120</f>
        <v>0</v>
      </c>
      <c r="AR120" s="12" t="s">
        <v>149</v>
      </c>
      <c r="AT120" s="12" t="s">
        <v>144</v>
      </c>
      <c r="AU120" s="12" t="s">
        <v>118</v>
      </c>
      <c r="AY120" s="12" t="s">
        <v>141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2" t="s">
        <v>118</v>
      </c>
      <c r="BK120" s="222">
        <f>ROUND(I120*H120,2)</f>
        <v>0</v>
      </c>
      <c r="BL120" s="12" t="s">
        <v>149</v>
      </c>
      <c r="BM120" s="12" t="s">
        <v>150</v>
      </c>
    </row>
    <row r="121" s="1" customFormat="1" ht="16.5" customHeight="1">
      <c r="B121" s="33"/>
      <c r="C121" s="223" t="s">
        <v>118</v>
      </c>
      <c r="D121" s="223" t="s">
        <v>151</v>
      </c>
      <c r="E121" s="224" t="s">
        <v>152</v>
      </c>
      <c r="F121" s="225" t="s">
        <v>153</v>
      </c>
      <c r="G121" s="226" t="s">
        <v>147</v>
      </c>
      <c r="H121" s="227">
        <v>0.039</v>
      </c>
      <c r="I121" s="228"/>
      <c r="J121" s="229">
        <f>ROUND(I121*H121,2)</f>
        <v>0</v>
      </c>
      <c r="K121" s="225" t="s">
        <v>148</v>
      </c>
      <c r="L121" s="230"/>
      <c r="M121" s="231" t="s">
        <v>1</v>
      </c>
      <c r="N121" s="232" t="s">
        <v>42</v>
      </c>
      <c r="O121" s="74"/>
      <c r="P121" s="220">
        <f>O121*H121</f>
        <v>0</v>
      </c>
      <c r="Q121" s="220">
        <v>1</v>
      </c>
      <c r="R121" s="220">
        <f>Q121*H121</f>
        <v>0.039</v>
      </c>
      <c r="S121" s="220">
        <v>0</v>
      </c>
      <c r="T121" s="221">
        <f>S121*H121</f>
        <v>0</v>
      </c>
      <c r="AR121" s="12" t="s">
        <v>154</v>
      </c>
      <c r="AT121" s="12" t="s">
        <v>151</v>
      </c>
      <c r="AU121" s="12" t="s">
        <v>118</v>
      </c>
      <c r="AY121" s="12" t="s">
        <v>141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2" t="s">
        <v>118</v>
      </c>
      <c r="BK121" s="222">
        <f>ROUND(I121*H121,2)</f>
        <v>0</v>
      </c>
      <c r="BL121" s="12" t="s">
        <v>149</v>
      </c>
      <c r="BM121" s="12" t="s">
        <v>155</v>
      </c>
    </row>
    <row r="122" s="1" customFormat="1" ht="16.5" customHeight="1">
      <c r="B122" s="33"/>
      <c r="C122" s="211" t="s">
        <v>142</v>
      </c>
      <c r="D122" s="211" t="s">
        <v>144</v>
      </c>
      <c r="E122" s="212" t="s">
        <v>156</v>
      </c>
      <c r="F122" s="213" t="s">
        <v>157</v>
      </c>
      <c r="G122" s="214" t="s">
        <v>158</v>
      </c>
      <c r="H122" s="215">
        <v>10</v>
      </c>
      <c r="I122" s="216"/>
      <c r="J122" s="217">
        <f>ROUND(I122*H122,2)</f>
        <v>0</v>
      </c>
      <c r="K122" s="213" t="s">
        <v>148</v>
      </c>
      <c r="L122" s="38"/>
      <c r="M122" s="218" t="s">
        <v>1</v>
      </c>
      <c r="N122" s="219" t="s">
        <v>42</v>
      </c>
      <c r="O122" s="74"/>
      <c r="P122" s="220">
        <f>O122*H122</f>
        <v>0</v>
      </c>
      <c r="Q122" s="220">
        <v>0.046940000000000003</v>
      </c>
      <c r="R122" s="220">
        <f>Q122*H122</f>
        <v>0.46940000000000004</v>
      </c>
      <c r="S122" s="220">
        <v>0</v>
      </c>
      <c r="T122" s="221">
        <f>S122*H122</f>
        <v>0</v>
      </c>
      <c r="AR122" s="12" t="s">
        <v>149</v>
      </c>
      <c r="AT122" s="12" t="s">
        <v>144</v>
      </c>
      <c r="AU122" s="12" t="s">
        <v>118</v>
      </c>
      <c r="AY122" s="12" t="s">
        <v>141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2" t="s">
        <v>118</v>
      </c>
      <c r="BK122" s="222">
        <f>ROUND(I122*H122,2)</f>
        <v>0</v>
      </c>
      <c r="BL122" s="12" t="s">
        <v>149</v>
      </c>
      <c r="BM122" s="12" t="s">
        <v>159</v>
      </c>
    </row>
    <row r="123" s="1" customFormat="1" ht="16.5" customHeight="1">
      <c r="B123" s="33"/>
      <c r="C123" s="211" t="s">
        <v>149</v>
      </c>
      <c r="D123" s="211" t="s">
        <v>144</v>
      </c>
      <c r="E123" s="212" t="s">
        <v>160</v>
      </c>
      <c r="F123" s="213" t="s">
        <v>161</v>
      </c>
      <c r="G123" s="214" t="s">
        <v>162</v>
      </c>
      <c r="H123" s="215">
        <v>4</v>
      </c>
      <c r="I123" s="216"/>
      <c r="J123" s="217">
        <f>ROUND(I123*H123,2)</f>
        <v>0</v>
      </c>
      <c r="K123" s="213" t="s">
        <v>148</v>
      </c>
      <c r="L123" s="38"/>
      <c r="M123" s="218" t="s">
        <v>1</v>
      </c>
      <c r="N123" s="219" t="s">
        <v>42</v>
      </c>
      <c r="O123" s="74"/>
      <c r="P123" s="220">
        <f>O123*H123</f>
        <v>0</v>
      </c>
      <c r="Q123" s="220">
        <v>0.25364999999999999</v>
      </c>
      <c r="R123" s="220">
        <f>Q123*H123</f>
        <v>1.0146</v>
      </c>
      <c r="S123" s="220">
        <v>0</v>
      </c>
      <c r="T123" s="221">
        <f>S123*H123</f>
        <v>0</v>
      </c>
      <c r="AR123" s="12" t="s">
        <v>149</v>
      </c>
      <c r="AT123" s="12" t="s">
        <v>144</v>
      </c>
      <c r="AU123" s="12" t="s">
        <v>118</v>
      </c>
      <c r="AY123" s="12" t="s">
        <v>141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2" t="s">
        <v>118</v>
      </c>
      <c r="BK123" s="222">
        <f>ROUND(I123*H123,2)</f>
        <v>0</v>
      </c>
      <c r="BL123" s="12" t="s">
        <v>149</v>
      </c>
      <c r="BM123" s="12" t="s">
        <v>163</v>
      </c>
    </row>
    <row r="124" s="1" customFormat="1" ht="16.5" customHeight="1">
      <c r="B124" s="33"/>
      <c r="C124" s="211" t="s">
        <v>164</v>
      </c>
      <c r="D124" s="211" t="s">
        <v>144</v>
      </c>
      <c r="E124" s="212" t="s">
        <v>165</v>
      </c>
      <c r="F124" s="213" t="s">
        <v>166</v>
      </c>
      <c r="G124" s="214" t="s">
        <v>162</v>
      </c>
      <c r="H124" s="215">
        <v>0.90000000000000002</v>
      </c>
      <c r="I124" s="216"/>
      <c r="J124" s="217">
        <f>ROUND(I124*H124,2)</f>
        <v>0</v>
      </c>
      <c r="K124" s="213" t="s">
        <v>148</v>
      </c>
      <c r="L124" s="38"/>
      <c r="M124" s="218" t="s">
        <v>1</v>
      </c>
      <c r="N124" s="219" t="s">
        <v>42</v>
      </c>
      <c r="O124" s="74"/>
      <c r="P124" s="220">
        <f>O124*H124</f>
        <v>0</v>
      </c>
      <c r="Q124" s="220">
        <v>0.0848</v>
      </c>
      <c r="R124" s="220">
        <f>Q124*H124</f>
        <v>0.076319999999999999</v>
      </c>
      <c r="S124" s="220">
        <v>0</v>
      </c>
      <c r="T124" s="221">
        <f>S124*H124</f>
        <v>0</v>
      </c>
      <c r="AR124" s="12" t="s">
        <v>149</v>
      </c>
      <c r="AT124" s="12" t="s">
        <v>144</v>
      </c>
      <c r="AU124" s="12" t="s">
        <v>118</v>
      </c>
      <c r="AY124" s="12" t="s">
        <v>141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2" t="s">
        <v>118</v>
      </c>
      <c r="BK124" s="222">
        <f>ROUND(I124*H124,2)</f>
        <v>0</v>
      </c>
      <c r="BL124" s="12" t="s">
        <v>149</v>
      </c>
      <c r="BM124" s="12" t="s">
        <v>167</v>
      </c>
    </row>
    <row r="125" s="10" customFormat="1" ht="22.8" customHeight="1">
      <c r="B125" s="195"/>
      <c r="C125" s="196"/>
      <c r="D125" s="197" t="s">
        <v>69</v>
      </c>
      <c r="E125" s="209" t="s">
        <v>168</v>
      </c>
      <c r="F125" s="209" t="s">
        <v>169</v>
      </c>
      <c r="G125" s="196"/>
      <c r="H125" s="196"/>
      <c r="I125" s="199"/>
      <c r="J125" s="210">
        <f>BK125</f>
        <v>0</v>
      </c>
      <c r="K125" s="196"/>
      <c r="L125" s="201"/>
      <c r="M125" s="202"/>
      <c r="N125" s="203"/>
      <c r="O125" s="203"/>
      <c r="P125" s="204">
        <f>SUM(P126:P141)</f>
        <v>0</v>
      </c>
      <c r="Q125" s="203"/>
      <c r="R125" s="204">
        <f>SUM(R126:R141)</f>
        <v>2.9689336399999999</v>
      </c>
      <c r="S125" s="203"/>
      <c r="T125" s="205">
        <f>SUM(T126:T141)</f>
        <v>0</v>
      </c>
      <c r="AR125" s="206" t="s">
        <v>78</v>
      </c>
      <c r="AT125" s="207" t="s">
        <v>69</v>
      </c>
      <c r="AU125" s="207" t="s">
        <v>78</v>
      </c>
      <c r="AY125" s="206" t="s">
        <v>141</v>
      </c>
      <c r="BK125" s="208">
        <f>SUM(BK126:BK141)</f>
        <v>0</v>
      </c>
    </row>
    <row r="126" s="1" customFormat="1" ht="16.5" customHeight="1">
      <c r="B126" s="33"/>
      <c r="C126" s="211" t="s">
        <v>170</v>
      </c>
      <c r="D126" s="211" t="s">
        <v>144</v>
      </c>
      <c r="E126" s="212" t="s">
        <v>171</v>
      </c>
      <c r="F126" s="213" t="s">
        <v>172</v>
      </c>
      <c r="G126" s="214" t="s">
        <v>162</v>
      </c>
      <c r="H126" s="215">
        <v>63.616999999999997</v>
      </c>
      <c r="I126" s="216"/>
      <c r="J126" s="217">
        <f>ROUND(I126*H126,2)</f>
        <v>0</v>
      </c>
      <c r="K126" s="213" t="s">
        <v>148</v>
      </c>
      <c r="L126" s="38"/>
      <c r="M126" s="218" t="s">
        <v>1</v>
      </c>
      <c r="N126" s="219" t="s">
        <v>42</v>
      </c>
      <c r="O126" s="74"/>
      <c r="P126" s="220">
        <f>O126*H126</f>
        <v>0</v>
      </c>
      <c r="Q126" s="220">
        <v>0.00025999999999999998</v>
      </c>
      <c r="R126" s="220">
        <f>Q126*H126</f>
        <v>0.016540419999999997</v>
      </c>
      <c r="S126" s="220">
        <v>0</v>
      </c>
      <c r="T126" s="221">
        <f>S126*H126</f>
        <v>0</v>
      </c>
      <c r="AR126" s="12" t="s">
        <v>149</v>
      </c>
      <c r="AT126" s="12" t="s">
        <v>144</v>
      </c>
      <c r="AU126" s="12" t="s">
        <v>118</v>
      </c>
      <c r="AY126" s="12" t="s">
        <v>141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2" t="s">
        <v>118</v>
      </c>
      <c r="BK126" s="222">
        <f>ROUND(I126*H126,2)</f>
        <v>0</v>
      </c>
      <c r="BL126" s="12" t="s">
        <v>149</v>
      </c>
      <c r="BM126" s="12" t="s">
        <v>173</v>
      </c>
    </row>
    <row r="127" s="1" customFormat="1" ht="16.5" customHeight="1">
      <c r="B127" s="33"/>
      <c r="C127" s="211" t="s">
        <v>174</v>
      </c>
      <c r="D127" s="211" t="s">
        <v>144</v>
      </c>
      <c r="E127" s="212" t="s">
        <v>175</v>
      </c>
      <c r="F127" s="213" t="s">
        <v>176</v>
      </c>
      <c r="G127" s="214" t="s">
        <v>162</v>
      </c>
      <c r="H127" s="215">
        <v>15</v>
      </c>
      <c r="I127" s="216"/>
      <c r="J127" s="217">
        <f>ROUND(I127*H127,2)</f>
        <v>0</v>
      </c>
      <c r="K127" s="213" t="s">
        <v>148</v>
      </c>
      <c r="L127" s="38"/>
      <c r="M127" s="218" t="s">
        <v>1</v>
      </c>
      <c r="N127" s="219" t="s">
        <v>42</v>
      </c>
      <c r="O127" s="74"/>
      <c r="P127" s="220">
        <f>O127*H127</f>
        <v>0</v>
      </c>
      <c r="Q127" s="220">
        <v>0.0043800000000000002</v>
      </c>
      <c r="R127" s="220">
        <f>Q127*H127</f>
        <v>0.065700000000000008</v>
      </c>
      <c r="S127" s="220">
        <v>0</v>
      </c>
      <c r="T127" s="221">
        <f>S127*H127</f>
        <v>0</v>
      </c>
      <c r="AR127" s="12" t="s">
        <v>149</v>
      </c>
      <c r="AT127" s="12" t="s">
        <v>144</v>
      </c>
      <c r="AU127" s="12" t="s">
        <v>118</v>
      </c>
      <c r="AY127" s="12" t="s">
        <v>141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2" t="s">
        <v>118</v>
      </c>
      <c r="BK127" s="222">
        <f>ROUND(I127*H127,2)</f>
        <v>0</v>
      </c>
      <c r="BL127" s="12" t="s">
        <v>149</v>
      </c>
      <c r="BM127" s="12" t="s">
        <v>177</v>
      </c>
    </row>
    <row r="128" s="1" customFormat="1" ht="16.5" customHeight="1">
      <c r="B128" s="33"/>
      <c r="C128" s="211" t="s">
        <v>168</v>
      </c>
      <c r="D128" s="211" t="s">
        <v>144</v>
      </c>
      <c r="E128" s="212" t="s">
        <v>178</v>
      </c>
      <c r="F128" s="213" t="s">
        <v>179</v>
      </c>
      <c r="G128" s="214" t="s">
        <v>162</v>
      </c>
      <c r="H128" s="215">
        <v>63.616999999999997</v>
      </c>
      <c r="I128" s="216"/>
      <c r="J128" s="217">
        <f>ROUND(I128*H128,2)</f>
        <v>0</v>
      </c>
      <c r="K128" s="213" t="s">
        <v>148</v>
      </c>
      <c r="L128" s="38"/>
      <c r="M128" s="218" t="s">
        <v>1</v>
      </c>
      <c r="N128" s="219" t="s">
        <v>42</v>
      </c>
      <c r="O128" s="74"/>
      <c r="P128" s="220">
        <f>O128*H128</f>
        <v>0</v>
      </c>
      <c r="Q128" s="220">
        <v>0.0030000000000000001</v>
      </c>
      <c r="R128" s="220">
        <f>Q128*H128</f>
        <v>0.19085099999999999</v>
      </c>
      <c r="S128" s="220">
        <v>0</v>
      </c>
      <c r="T128" s="221">
        <f>S128*H128</f>
        <v>0</v>
      </c>
      <c r="AR128" s="12" t="s">
        <v>149</v>
      </c>
      <c r="AT128" s="12" t="s">
        <v>144</v>
      </c>
      <c r="AU128" s="12" t="s">
        <v>118</v>
      </c>
      <c r="AY128" s="12" t="s">
        <v>141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2" t="s">
        <v>118</v>
      </c>
      <c r="BK128" s="222">
        <f>ROUND(I128*H128,2)</f>
        <v>0</v>
      </c>
      <c r="BL128" s="12" t="s">
        <v>149</v>
      </c>
      <c r="BM128" s="12" t="s">
        <v>180</v>
      </c>
    </row>
    <row r="129" s="1" customFormat="1" ht="16.5" customHeight="1">
      <c r="B129" s="33"/>
      <c r="C129" s="211" t="s">
        <v>181</v>
      </c>
      <c r="D129" s="211" t="s">
        <v>144</v>
      </c>
      <c r="E129" s="212" t="s">
        <v>182</v>
      </c>
      <c r="F129" s="213" t="s">
        <v>183</v>
      </c>
      <c r="G129" s="214" t="s">
        <v>162</v>
      </c>
      <c r="H129" s="215">
        <v>6</v>
      </c>
      <c r="I129" s="216"/>
      <c r="J129" s="217">
        <f>ROUND(I129*H129,2)</f>
        <v>0</v>
      </c>
      <c r="K129" s="213" t="s">
        <v>148</v>
      </c>
      <c r="L129" s="38"/>
      <c r="M129" s="218" t="s">
        <v>1</v>
      </c>
      <c r="N129" s="219" t="s">
        <v>42</v>
      </c>
      <c r="O129" s="74"/>
      <c r="P129" s="220">
        <f>O129*H129</f>
        <v>0</v>
      </c>
      <c r="Q129" s="220">
        <v>0.0373</v>
      </c>
      <c r="R129" s="220">
        <f>Q129*H129</f>
        <v>0.2238</v>
      </c>
      <c r="S129" s="220">
        <v>0</v>
      </c>
      <c r="T129" s="221">
        <f>S129*H129</f>
        <v>0</v>
      </c>
      <c r="AR129" s="12" t="s">
        <v>149</v>
      </c>
      <c r="AT129" s="12" t="s">
        <v>144</v>
      </c>
      <c r="AU129" s="12" t="s">
        <v>118</v>
      </c>
      <c r="AY129" s="12" t="s">
        <v>141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2" t="s">
        <v>118</v>
      </c>
      <c r="BK129" s="222">
        <f>ROUND(I129*H129,2)</f>
        <v>0</v>
      </c>
      <c r="BL129" s="12" t="s">
        <v>149</v>
      </c>
      <c r="BM129" s="12" t="s">
        <v>184</v>
      </c>
    </row>
    <row r="130" s="1" customFormat="1" ht="16.5" customHeight="1">
      <c r="B130" s="33"/>
      <c r="C130" s="211" t="s">
        <v>185</v>
      </c>
      <c r="D130" s="211" t="s">
        <v>144</v>
      </c>
      <c r="E130" s="212" t="s">
        <v>186</v>
      </c>
      <c r="F130" s="213" t="s">
        <v>187</v>
      </c>
      <c r="G130" s="214" t="s">
        <v>162</v>
      </c>
      <c r="H130" s="215">
        <v>225.27699999999999</v>
      </c>
      <c r="I130" s="216"/>
      <c r="J130" s="217">
        <f>ROUND(I130*H130,2)</f>
        <v>0</v>
      </c>
      <c r="K130" s="213" t="s">
        <v>148</v>
      </c>
      <c r="L130" s="38"/>
      <c r="M130" s="218" t="s">
        <v>1</v>
      </c>
      <c r="N130" s="219" t="s">
        <v>42</v>
      </c>
      <c r="O130" s="74"/>
      <c r="P130" s="220">
        <f>O130*H130</f>
        <v>0</v>
      </c>
      <c r="Q130" s="220">
        <v>0.00025999999999999998</v>
      </c>
      <c r="R130" s="220">
        <f>Q130*H130</f>
        <v>0.058572019999999989</v>
      </c>
      <c r="S130" s="220">
        <v>0</v>
      </c>
      <c r="T130" s="221">
        <f>S130*H130</f>
        <v>0</v>
      </c>
      <c r="AR130" s="12" t="s">
        <v>149</v>
      </c>
      <c r="AT130" s="12" t="s">
        <v>144</v>
      </c>
      <c r="AU130" s="12" t="s">
        <v>118</v>
      </c>
      <c r="AY130" s="12" t="s">
        <v>141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2" t="s">
        <v>118</v>
      </c>
      <c r="BK130" s="222">
        <f>ROUND(I130*H130,2)</f>
        <v>0</v>
      </c>
      <c r="BL130" s="12" t="s">
        <v>149</v>
      </c>
      <c r="BM130" s="12" t="s">
        <v>188</v>
      </c>
    </row>
    <row r="131" s="1" customFormat="1" ht="16.5" customHeight="1">
      <c r="B131" s="33"/>
      <c r="C131" s="211" t="s">
        <v>154</v>
      </c>
      <c r="D131" s="211" t="s">
        <v>144</v>
      </c>
      <c r="E131" s="212" t="s">
        <v>189</v>
      </c>
      <c r="F131" s="213" t="s">
        <v>190</v>
      </c>
      <c r="G131" s="214" t="s">
        <v>162</v>
      </c>
      <c r="H131" s="215">
        <v>50</v>
      </c>
      <c r="I131" s="216"/>
      <c r="J131" s="217">
        <f>ROUND(I131*H131,2)</f>
        <v>0</v>
      </c>
      <c r="K131" s="213" t="s">
        <v>148</v>
      </c>
      <c r="L131" s="38"/>
      <c r="M131" s="218" t="s">
        <v>1</v>
      </c>
      <c r="N131" s="219" t="s">
        <v>42</v>
      </c>
      <c r="O131" s="74"/>
      <c r="P131" s="220">
        <f>O131*H131</f>
        <v>0</v>
      </c>
      <c r="Q131" s="220">
        <v>0.0043800000000000002</v>
      </c>
      <c r="R131" s="220">
        <f>Q131*H131</f>
        <v>0.219</v>
      </c>
      <c r="S131" s="220">
        <v>0</v>
      </c>
      <c r="T131" s="221">
        <f>S131*H131</f>
        <v>0</v>
      </c>
      <c r="AR131" s="12" t="s">
        <v>149</v>
      </c>
      <c r="AT131" s="12" t="s">
        <v>144</v>
      </c>
      <c r="AU131" s="12" t="s">
        <v>118</v>
      </c>
      <c r="AY131" s="12" t="s">
        <v>141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2" t="s">
        <v>118</v>
      </c>
      <c r="BK131" s="222">
        <f>ROUND(I131*H131,2)</f>
        <v>0</v>
      </c>
      <c r="BL131" s="12" t="s">
        <v>149</v>
      </c>
      <c r="BM131" s="12" t="s">
        <v>191</v>
      </c>
    </row>
    <row r="132" s="1" customFormat="1" ht="16.5" customHeight="1">
      <c r="B132" s="33"/>
      <c r="C132" s="211" t="s">
        <v>192</v>
      </c>
      <c r="D132" s="211" t="s">
        <v>144</v>
      </c>
      <c r="E132" s="212" t="s">
        <v>193</v>
      </c>
      <c r="F132" s="213" t="s">
        <v>194</v>
      </c>
      <c r="G132" s="214" t="s">
        <v>162</v>
      </c>
      <c r="H132" s="215">
        <v>225.27699999999999</v>
      </c>
      <c r="I132" s="216"/>
      <c r="J132" s="217">
        <f>ROUND(I132*H132,2)</f>
        <v>0</v>
      </c>
      <c r="K132" s="213" t="s">
        <v>148</v>
      </c>
      <c r="L132" s="38"/>
      <c r="M132" s="218" t="s">
        <v>1</v>
      </c>
      <c r="N132" s="219" t="s">
        <v>42</v>
      </c>
      <c r="O132" s="74"/>
      <c r="P132" s="220">
        <f>O132*H132</f>
        <v>0</v>
      </c>
      <c r="Q132" s="220">
        <v>0.0030000000000000001</v>
      </c>
      <c r="R132" s="220">
        <f>Q132*H132</f>
        <v>0.67583099999999996</v>
      </c>
      <c r="S132" s="220">
        <v>0</v>
      </c>
      <c r="T132" s="221">
        <f>S132*H132</f>
        <v>0</v>
      </c>
      <c r="AR132" s="12" t="s">
        <v>149</v>
      </c>
      <c r="AT132" s="12" t="s">
        <v>144</v>
      </c>
      <c r="AU132" s="12" t="s">
        <v>118</v>
      </c>
      <c r="AY132" s="12" t="s">
        <v>141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2" t="s">
        <v>118</v>
      </c>
      <c r="BK132" s="222">
        <f>ROUND(I132*H132,2)</f>
        <v>0</v>
      </c>
      <c r="BL132" s="12" t="s">
        <v>149</v>
      </c>
      <c r="BM132" s="12" t="s">
        <v>195</v>
      </c>
    </row>
    <row r="133" s="1" customFormat="1" ht="16.5" customHeight="1">
      <c r="B133" s="33"/>
      <c r="C133" s="211" t="s">
        <v>196</v>
      </c>
      <c r="D133" s="211" t="s">
        <v>144</v>
      </c>
      <c r="E133" s="212" t="s">
        <v>197</v>
      </c>
      <c r="F133" s="213" t="s">
        <v>198</v>
      </c>
      <c r="G133" s="214" t="s">
        <v>162</v>
      </c>
      <c r="H133" s="215">
        <v>25</v>
      </c>
      <c r="I133" s="216"/>
      <c r="J133" s="217">
        <f>ROUND(I133*H133,2)</f>
        <v>0</v>
      </c>
      <c r="K133" s="213" t="s">
        <v>148</v>
      </c>
      <c r="L133" s="38"/>
      <c r="M133" s="218" t="s">
        <v>1</v>
      </c>
      <c r="N133" s="219" t="s">
        <v>42</v>
      </c>
      <c r="O133" s="74"/>
      <c r="P133" s="220">
        <f>O133*H133</f>
        <v>0</v>
      </c>
      <c r="Q133" s="220">
        <v>0.0373</v>
      </c>
      <c r="R133" s="220">
        <f>Q133*H133</f>
        <v>0.9325</v>
      </c>
      <c r="S133" s="220">
        <v>0</v>
      </c>
      <c r="T133" s="221">
        <f>S133*H133</f>
        <v>0</v>
      </c>
      <c r="AR133" s="12" t="s">
        <v>149</v>
      </c>
      <c r="AT133" s="12" t="s">
        <v>144</v>
      </c>
      <c r="AU133" s="12" t="s">
        <v>118</v>
      </c>
      <c r="AY133" s="12" t="s">
        <v>141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2" t="s">
        <v>118</v>
      </c>
      <c r="BK133" s="222">
        <f>ROUND(I133*H133,2)</f>
        <v>0</v>
      </c>
      <c r="BL133" s="12" t="s">
        <v>149</v>
      </c>
      <c r="BM133" s="12" t="s">
        <v>199</v>
      </c>
    </row>
    <row r="134" s="1" customFormat="1" ht="16.5" customHeight="1">
      <c r="B134" s="33"/>
      <c r="C134" s="211" t="s">
        <v>200</v>
      </c>
      <c r="D134" s="211" t="s">
        <v>144</v>
      </c>
      <c r="E134" s="212" t="s">
        <v>201</v>
      </c>
      <c r="F134" s="213" t="s">
        <v>202</v>
      </c>
      <c r="G134" s="214" t="s">
        <v>162</v>
      </c>
      <c r="H134" s="215">
        <v>18.597999999999999</v>
      </c>
      <c r="I134" s="216"/>
      <c r="J134" s="217">
        <f>ROUND(I134*H134,2)</f>
        <v>0</v>
      </c>
      <c r="K134" s="213" t="s">
        <v>148</v>
      </c>
      <c r="L134" s="38"/>
      <c r="M134" s="218" t="s">
        <v>1</v>
      </c>
      <c r="N134" s="219" t="s">
        <v>42</v>
      </c>
      <c r="O134" s="74"/>
      <c r="P134" s="220">
        <f>O134*H134</f>
        <v>0</v>
      </c>
      <c r="Q134" s="220">
        <v>0.015400000000000001</v>
      </c>
      <c r="R134" s="220">
        <f>Q134*H134</f>
        <v>0.28640919999999997</v>
      </c>
      <c r="S134" s="220">
        <v>0</v>
      </c>
      <c r="T134" s="221">
        <f>S134*H134</f>
        <v>0</v>
      </c>
      <c r="AR134" s="12" t="s">
        <v>149</v>
      </c>
      <c r="AT134" s="12" t="s">
        <v>144</v>
      </c>
      <c r="AU134" s="12" t="s">
        <v>118</v>
      </c>
      <c r="AY134" s="12" t="s">
        <v>141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2" t="s">
        <v>118</v>
      </c>
      <c r="BK134" s="222">
        <f>ROUND(I134*H134,2)</f>
        <v>0</v>
      </c>
      <c r="BL134" s="12" t="s">
        <v>149</v>
      </c>
      <c r="BM134" s="12" t="s">
        <v>203</v>
      </c>
    </row>
    <row r="135" s="1" customFormat="1" ht="16.5" customHeight="1">
      <c r="B135" s="33"/>
      <c r="C135" s="211" t="s">
        <v>204</v>
      </c>
      <c r="D135" s="211" t="s">
        <v>144</v>
      </c>
      <c r="E135" s="212" t="s">
        <v>205</v>
      </c>
      <c r="F135" s="213" t="s">
        <v>206</v>
      </c>
      <c r="G135" s="214" t="s">
        <v>162</v>
      </c>
      <c r="H135" s="215">
        <v>1.2</v>
      </c>
      <c r="I135" s="216"/>
      <c r="J135" s="217">
        <f>ROUND(I135*H135,2)</f>
        <v>0</v>
      </c>
      <c r="K135" s="213" t="s">
        <v>148</v>
      </c>
      <c r="L135" s="38"/>
      <c r="M135" s="218" t="s">
        <v>1</v>
      </c>
      <c r="N135" s="219" t="s">
        <v>42</v>
      </c>
      <c r="O135" s="74"/>
      <c r="P135" s="220">
        <f>O135*H135</f>
        <v>0</v>
      </c>
      <c r="Q135" s="220">
        <v>0.0315</v>
      </c>
      <c r="R135" s="220">
        <f>Q135*H135</f>
        <v>0.0378</v>
      </c>
      <c r="S135" s="220">
        <v>0</v>
      </c>
      <c r="T135" s="221">
        <f>S135*H135</f>
        <v>0</v>
      </c>
      <c r="AR135" s="12" t="s">
        <v>149</v>
      </c>
      <c r="AT135" s="12" t="s">
        <v>144</v>
      </c>
      <c r="AU135" s="12" t="s">
        <v>118</v>
      </c>
      <c r="AY135" s="12" t="s">
        <v>141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2" t="s">
        <v>118</v>
      </c>
      <c r="BK135" s="222">
        <f>ROUND(I135*H135,2)</f>
        <v>0</v>
      </c>
      <c r="BL135" s="12" t="s">
        <v>149</v>
      </c>
      <c r="BM135" s="12" t="s">
        <v>207</v>
      </c>
    </row>
    <row r="136" s="1" customFormat="1" ht="16.5" customHeight="1">
      <c r="B136" s="33"/>
      <c r="C136" s="211" t="s">
        <v>208</v>
      </c>
      <c r="D136" s="211" t="s">
        <v>144</v>
      </c>
      <c r="E136" s="212" t="s">
        <v>209</v>
      </c>
      <c r="F136" s="213" t="s">
        <v>210</v>
      </c>
      <c r="G136" s="214" t="s">
        <v>158</v>
      </c>
      <c r="H136" s="215">
        <v>4</v>
      </c>
      <c r="I136" s="216"/>
      <c r="J136" s="217">
        <f>ROUND(I136*H136,2)</f>
        <v>0</v>
      </c>
      <c r="K136" s="213" t="s">
        <v>148</v>
      </c>
      <c r="L136" s="38"/>
      <c r="M136" s="218" t="s">
        <v>1</v>
      </c>
      <c r="N136" s="219" t="s">
        <v>42</v>
      </c>
      <c r="O136" s="74"/>
      <c r="P136" s="220">
        <f>O136*H136</f>
        <v>0</v>
      </c>
      <c r="Q136" s="220">
        <v>0.04684</v>
      </c>
      <c r="R136" s="220">
        <f>Q136*H136</f>
        <v>0.18736</v>
      </c>
      <c r="S136" s="220">
        <v>0</v>
      </c>
      <c r="T136" s="221">
        <f>S136*H136</f>
        <v>0</v>
      </c>
      <c r="AR136" s="12" t="s">
        <v>149</v>
      </c>
      <c r="AT136" s="12" t="s">
        <v>144</v>
      </c>
      <c r="AU136" s="12" t="s">
        <v>118</v>
      </c>
      <c r="AY136" s="12" t="s">
        <v>141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2" t="s">
        <v>118</v>
      </c>
      <c r="BK136" s="222">
        <f>ROUND(I136*H136,2)</f>
        <v>0</v>
      </c>
      <c r="BL136" s="12" t="s">
        <v>149</v>
      </c>
      <c r="BM136" s="12" t="s">
        <v>211</v>
      </c>
    </row>
    <row r="137" s="1" customFormat="1" ht="16.5" customHeight="1">
      <c r="B137" s="33"/>
      <c r="C137" s="223" t="s">
        <v>212</v>
      </c>
      <c r="D137" s="223" t="s">
        <v>151</v>
      </c>
      <c r="E137" s="224" t="s">
        <v>213</v>
      </c>
      <c r="F137" s="225" t="s">
        <v>214</v>
      </c>
      <c r="G137" s="226" t="s">
        <v>158</v>
      </c>
      <c r="H137" s="227">
        <v>2</v>
      </c>
      <c r="I137" s="228"/>
      <c r="J137" s="229">
        <f>ROUND(I137*H137,2)</f>
        <v>0</v>
      </c>
      <c r="K137" s="225" t="s">
        <v>148</v>
      </c>
      <c r="L137" s="230"/>
      <c r="M137" s="231" t="s">
        <v>1</v>
      </c>
      <c r="N137" s="232" t="s">
        <v>42</v>
      </c>
      <c r="O137" s="74"/>
      <c r="P137" s="220">
        <f>O137*H137</f>
        <v>0</v>
      </c>
      <c r="Q137" s="220">
        <v>0.017649999999999999</v>
      </c>
      <c r="R137" s="220">
        <f>Q137*H137</f>
        <v>0.035299999999999998</v>
      </c>
      <c r="S137" s="220">
        <v>0</v>
      </c>
      <c r="T137" s="221">
        <f>S137*H137</f>
        <v>0</v>
      </c>
      <c r="AR137" s="12" t="s">
        <v>154</v>
      </c>
      <c r="AT137" s="12" t="s">
        <v>151</v>
      </c>
      <c r="AU137" s="12" t="s">
        <v>118</v>
      </c>
      <c r="AY137" s="12" t="s">
        <v>141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2" t="s">
        <v>118</v>
      </c>
      <c r="BK137" s="222">
        <f>ROUND(I137*H137,2)</f>
        <v>0</v>
      </c>
      <c r="BL137" s="12" t="s">
        <v>149</v>
      </c>
      <c r="BM137" s="12" t="s">
        <v>215</v>
      </c>
    </row>
    <row r="138" s="1" customFormat="1" ht="16.5" customHeight="1">
      <c r="B138" s="33"/>
      <c r="C138" s="223" t="s">
        <v>8</v>
      </c>
      <c r="D138" s="223" t="s">
        <v>151</v>
      </c>
      <c r="E138" s="224" t="s">
        <v>216</v>
      </c>
      <c r="F138" s="225" t="s">
        <v>217</v>
      </c>
      <c r="G138" s="226" t="s">
        <v>158</v>
      </c>
      <c r="H138" s="227">
        <v>1</v>
      </c>
      <c r="I138" s="228"/>
      <c r="J138" s="229">
        <f>ROUND(I138*H138,2)</f>
        <v>0</v>
      </c>
      <c r="K138" s="225" t="s">
        <v>148</v>
      </c>
      <c r="L138" s="230"/>
      <c r="M138" s="231" t="s">
        <v>1</v>
      </c>
      <c r="N138" s="232" t="s">
        <v>42</v>
      </c>
      <c r="O138" s="74"/>
      <c r="P138" s="220">
        <f>O138*H138</f>
        <v>0</v>
      </c>
      <c r="Q138" s="220">
        <v>0.017250000000000001</v>
      </c>
      <c r="R138" s="220">
        <f>Q138*H138</f>
        <v>0.017250000000000001</v>
      </c>
      <c r="S138" s="220">
        <v>0</v>
      </c>
      <c r="T138" s="221">
        <f>S138*H138</f>
        <v>0</v>
      </c>
      <c r="AR138" s="12" t="s">
        <v>154</v>
      </c>
      <c r="AT138" s="12" t="s">
        <v>151</v>
      </c>
      <c r="AU138" s="12" t="s">
        <v>118</v>
      </c>
      <c r="AY138" s="12" t="s">
        <v>141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2" t="s">
        <v>118</v>
      </c>
      <c r="BK138" s="222">
        <f>ROUND(I138*H138,2)</f>
        <v>0</v>
      </c>
      <c r="BL138" s="12" t="s">
        <v>149</v>
      </c>
      <c r="BM138" s="12" t="s">
        <v>218</v>
      </c>
    </row>
    <row r="139" s="1" customFormat="1" ht="16.5" customHeight="1">
      <c r="B139" s="33"/>
      <c r="C139" s="223" t="s">
        <v>219</v>
      </c>
      <c r="D139" s="223" t="s">
        <v>151</v>
      </c>
      <c r="E139" s="224" t="s">
        <v>220</v>
      </c>
      <c r="F139" s="225" t="s">
        <v>221</v>
      </c>
      <c r="G139" s="226" t="s">
        <v>158</v>
      </c>
      <c r="H139" s="227">
        <v>1</v>
      </c>
      <c r="I139" s="228"/>
      <c r="J139" s="229">
        <f>ROUND(I139*H139,2)</f>
        <v>0</v>
      </c>
      <c r="K139" s="225" t="s">
        <v>148</v>
      </c>
      <c r="L139" s="230"/>
      <c r="M139" s="231" t="s">
        <v>1</v>
      </c>
      <c r="N139" s="232" t="s">
        <v>42</v>
      </c>
      <c r="O139" s="74"/>
      <c r="P139" s="220">
        <f>O139*H139</f>
        <v>0</v>
      </c>
      <c r="Q139" s="220">
        <v>0.018020000000000001</v>
      </c>
      <c r="R139" s="220">
        <f>Q139*H139</f>
        <v>0.018020000000000001</v>
      </c>
      <c r="S139" s="220">
        <v>0</v>
      </c>
      <c r="T139" s="221">
        <f>S139*H139</f>
        <v>0</v>
      </c>
      <c r="AR139" s="12" t="s">
        <v>154</v>
      </c>
      <c r="AT139" s="12" t="s">
        <v>151</v>
      </c>
      <c r="AU139" s="12" t="s">
        <v>118</v>
      </c>
      <c r="AY139" s="12" t="s">
        <v>141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2" t="s">
        <v>118</v>
      </c>
      <c r="BK139" s="222">
        <f>ROUND(I139*H139,2)</f>
        <v>0</v>
      </c>
      <c r="BL139" s="12" t="s">
        <v>149</v>
      </c>
      <c r="BM139" s="12" t="s">
        <v>222</v>
      </c>
    </row>
    <row r="140" s="1" customFormat="1" ht="16.5" customHeight="1">
      <c r="B140" s="33"/>
      <c r="C140" s="211" t="s">
        <v>223</v>
      </c>
      <c r="D140" s="211" t="s">
        <v>144</v>
      </c>
      <c r="E140" s="212" t="s">
        <v>224</v>
      </c>
      <c r="F140" s="213" t="s">
        <v>225</v>
      </c>
      <c r="G140" s="214" t="s">
        <v>158</v>
      </c>
      <c r="H140" s="215">
        <v>2</v>
      </c>
      <c r="I140" s="216"/>
      <c r="J140" s="217">
        <f>ROUND(I140*H140,2)</f>
        <v>0</v>
      </c>
      <c r="K140" s="213" t="s">
        <v>148</v>
      </c>
      <c r="L140" s="38"/>
      <c r="M140" s="218" t="s">
        <v>1</v>
      </c>
      <c r="N140" s="219" t="s">
        <v>42</v>
      </c>
      <c r="O140" s="74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AR140" s="12" t="s">
        <v>149</v>
      </c>
      <c r="AT140" s="12" t="s">
        <v>144</v>
      </c>
      <c r="AU140" s="12" t="s">
        <v>118</v>
      </c>
      <c r="AY140" s="12" t="s">
        <v>141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2" t="s">
        <v>118</v>
      </c>
      <c r="BK140" s="222">
        <f>ROUND(I140*H140,2)</f>
        <v>0</v>
      </c>
      <c r="BL140" s="12" t="s">
        <v>149</v>
      </c>
      <c r="BM140" s="12" t="s">
        <v>226</v>
      </c>
    </row>
    <row r="141" s="1" customFormat="1" ht="16.5" customHeight="1">
      <c r="B141" s="33"/>
      <c r="C141" s="223" t="s">
        <v>227</v>
      </c>
      <c r="D141" s="223" t="s">
        <v>151</v>
      </c>
      <c r="E141" s="224" t="s">
        <v>228</v>
      </c>
      <c r="F141" s="225" t="s">
        <v>229</v>
      </c>
      <c r="G141" s="226" t="s">
        <v>158</v>
      </c>
      <c r="H141" s="227">
        <v>2</v>
      </c>
      <c r="I141" s="228"/>
      <c r="J141" s="229">
        <f>ROUND(I141*H141,2)</f>
        <v>0</v>
      </c>
      <c r="K141" s="225" t="s">
        <v>148</v>
      </c>
      <c r="L141" s="230"/>
      <c r="M141" s="231" t="s">
        <v>1</v>
      </c>
      <c r="N141" s="232" t="s">
        <v>42</v>
      </c>
      <c r="O141" s="74"/>
      <c r="P141" s="220">
        <f>O141*H141</f>
        <v>0</v>
      </c>
      <c r="Q141" s="220">
        <v>0.002</v>
      </c>
      <c r="R141" s="220">
        <f>Q141*H141</f>
        <v>0.0040000000000000001</v>
      </c>
      <c r="S141" s="220">
        <v>0</v>
      </c>
      <c r="T141" s="221">
        <f>S141*H141</f>
        <v>0</v>
      </c>
      <c r="AR141" s="12" t="s">
        <v>154</v>
      </c>
      <c r="AT141" s="12" t="s">
        <v>151</v>
      </c>
      <c r="AU141" s="12" t="s">
        <v>118</v>
      </c>
      <c r="AY141" s="12" t="s">
        <v>141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2" t="s">
        <v>118</v>
      </c>
      <c r="BK141" s="222">
        <f>ROUND(I141*H141,2)</f>
        <v>0</v>
      </c>
      <c r="BL141" s="12" t="s">
        <v>149</v>
      </c>
      <c r="BM141" s="12" t="s">
        <v>230</v>
      </c>
    </row>
    <row r="142" s="10" customFormat="1" ht="22.8" customHeight="1">
      <c r="B142" s="195"/>
      <c r="C142" s="196"/>
      <c r="D142" s="197" t="s">
        <v>69</v>
      </c>
      <c r="E142" s="209" t="s">
        <v>192</v>
      </c>
      <c r="F142" s="209" t="s">
        <v>231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SUM(P143:P154)</f>
        <v>0</v>
      </c>
      <c r="Q142" s="203"/>
      <c r="R142" s="204">
        <f>SUM(R143:R154)</f>
        <v>0.010814889999999999</v>
      </c>
      <c r="S142" s="203"/>
      <c r="T142" s="205">
        <f>SUM(T143:T154)</f>
        <v>2.8813000000000004</v>
      </c>
      <c r="AR142" s="206" t="s">
        <v>78</v>
      </c>
      <c r="AT142" s="207" t="s">
        <v>69</v>
      </c>
      <c r="AU142" s="207" t="s">
        <v>78</v>
      </c>
      <c r="AY142" s="206" t="s">
        <v>141</v>
      </c>
      <c r="BK142" s="208">
        <f>SUM(BK143:BK154)</f>
        <v>0</v>
      </c>
    </row>
    <row r="143" s="1" customFormat="1" ht="16.5" customHeight="1">
      <c r="B143" s="33"/>
      <c r="C143" s="211" t="s">
        <v>232</v>
      </c>
      <c r="D143" s="211" t="s">
        <v>144</v>
      </c>
      <c r="E143" s="212" t="s">
        <v>233</v>
      </c>
      <c r="F143" s="213" t="s">
        <v>234</v>
      </c>
      <c r="G143" s="214" t="s">
        <v>162</v>
      </c>
      <c r="H143" s="215">
        <v>63.616999999999997</v>
      </c>
      <c r="I143" s="216"/>
      <c r="J143" s="217">
        <f>ROUND(I143*H143,2)</f>
        <v>0</v>
      </c>
      <c r="K143" s="213" t="s">
        <v>148</v>
      </c>
      <c r="L143" s="38"/>
      <c r="M143" s="218" t="s">
        <v>1</v>
      </c>
      <c r="N143" s="219" t="s">
        <v>42</v>
      </c>
      <c r="O143" s="74"/>
      <c r="P143" s="220">
        <f>O143*H143</f>
        <v>0</v>
      </c>
      <c r="Q143" s="220">
        <v>0.00012999999999999999</v>
      </c>
      <c r="R143" s="220">
        <f>Q143*H143</f>
        <v>0.0082702099999999983</v>
      </c>
      <c r="S143" s="220">
        <v>0</v>
      </c>
      <c r="T143" s="221">
        <f>S143*H143</f>
        <v>0</v>
      </c>
      <c r="AR143" s="12" t="s">
        <v>149</v>
      </c>
      <c r="AT143" s="12" t="s">
        <v>144</v>
      </c>
      <c r="AU143" s="12" t="s">
        <v>118</v>
      </c>
      <c r="AY143" s="12" t="s">
        <v>141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2" t="s">
        <v>118</v>
      </c>
      <c r="BK143" s="222">
        <f>ROUND(I143*H143,2)</f>
        <v>0</v>
      </c>
      <c r="BL143" s="12" t="s">
        <v>149</v>
      </c>
      <c r="BM143" s="12" t="s">
        <v>235</v>
      </c>
    </row>
    <row r="144" s="1" customFormat="1" ht="16.5" customHeight="1">
      <c r="B144" s="33"/>
      <c r="C144" s="211" t="s">
        <v>7</v>
      </c>
      <c r="D144" s="211" t="s">
        <v>144</v>
      </c>
      <c r="E144" s="212" t="s">
        <v>236</v>
      </c>
      <c r="F144" s="213" t="s">
        <v>237</v>
      </c>
      <c r="G144" s="214" t="s">
        <v>162</v>
      </c>
      <c r="H144" s="215">
        <v>63.616999999999997</v>
      </c>
      <c r="I144" s="216"/>
      <c r="J144" s="217">
        <f>ROUND(I144*H144,2)</f>
        <v>0</v>
      </c>
      <c r="K144" s="213" t="s">
        <v>148</v>
      </c>
      <c r="L144" s="38"/>
      <c r="M144" s="218" t="s">
        <v>1</v>
      </c>
      <c r="N144" s="219" t="s">
        <v>42</v>
      </c>
      <c r="O144" s="74"/>
      <c r="P144" s="220">
        <f>O144*H144</f>
        <v>0</v>
      </c>
      <c r="Q144" s="220">
        <v>4.0000000000000003E-05</v>
      </c>
      <c r="R144" s="220">
        <f>Q144*H144</f>
        <v>0.0025446800000000001</v>
      </c>
      <c r="S144" s="220">
        <v>0</v>
      </c>
      <c r="T144" s="221">
        <f>S144*H144</f>
        <v>0</v>
      </c>
      <c r="AR144" s="12" t="s">
        <v>149</v>
      </c>
      <c r="AT144" s="12" t="s">
        <v>144</v>
      </c>
      <c r="AU144" s="12" t="s">
        <v>118</v>
      </c>
      <c r="AY144" s="12" t="s">
        <v>141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2" t="s">
        <v>118</v>
      </c>
      <c r="BK144" s="222">
        <f>ROUND(I144*H144,2)</f>
        <v>0</v>
      </c>
      <c r="BL144" s="12" t="s">
        <v>149</v>
      </c>
      <c r="BM144" s="12" t="s">
        <v>238</v>
      </c>
    </row>
    <row r="145" s="1" customFormat="1" ht="16.5" customHeight="1">
      <c r="B145" s="33"/>
      <c r="C145" s="211" t="s">
        <v>239</v>
      </c>
      <c r="D145" s="211" t="s">
        <v>144</v>
      </c>
      <c r="E145" s="212" t="s">
        <v>240</v>
      </c>
      <c r="F145" s="213" t="s">
        <v>241</v>
      </c>
      <c r="G145" s="214" t="s">
        <v>162</v>
      </c>
      <c r="H145" s="215">
        <v>4500</v>
      </c>
      <c r="I145" s="216"/>
      <c r="J145" s="217">
        <f>ROUND(I145*H145,2)</f>
        <v>0</v>
      </c>
      <c r="K145" s="213" t="s">
        <v>148</v>
      </c>
      <c r="L145" s="38"/>
      <c r="M145" s="218" t="s">
        <v>1</v>
      </c>
      <c r="N145" s="219" t="s">
        <v>42</v>
      </c>
      <c r="O145" s="74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12" t="s">
        <v>149</v>
      </c>
      <c r="AT145" s="12" t="s">
        <v>144</v>
      </c>
      <c r="AU145" s="12" t="s">
        <v>118</v>
      </c>
      <c r="AY145" s="12" t="s">
        <v>141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2" t="s">
        <v>118</v>
      </c>
      <c r="BK145" s="222">
        <f>ROUND(I145*H145,2)</f>
        <v>0</v>
      </c>
      <c r="BL145" s="12" t="s">
        <v>149</v>
      </c>
      <c r="BM145" s="12" t="s">
        <v>242</v>
      </c>
    </row>
    <row r="146" s="1" customFormat="1" ht="16.5" customHeight="1">
      <c r="B146" s="33"/>
      <c r="C146" s="211" t="s">
        <v>243</v>
      </c>
      <c r="D146" s="211" t="s">
        <v>144</v>
      </c>
      <c r="E146" s="212" t="s">
        <v>244</v>
      </c>
      <c r="F146" s="213" t="s">
        <v>245</v>
      </c>
      <c r="G146" s="214" t="s">
        <v>162</v>
      </c>
      <c r="H146" s="215">
        <v>5.2000000000000002</v>
      </c>
      <c r="I146" s="216"/>
      <c r="J146" s="217">
        <f>ROUND(I146*H146,2)</f>
        <v>0</v>
      </c>
      <c r="K146" s="213" t="s">
        <v>148</v>
      </c>
      <c r="L146" s="38"/>
      <c r="M146" s="218" t="s">
        <v>1</v>
      </c>
      <c r="N146" s="219" t="s">
        <v>42</v>
      </c>
      <c r="O146" s="74"/>
      <c r="P146" s="220">
        <f>O146*H146</f>
        <v>0</v>
      </c>
      <c r="Q146" s="220">
        <v>0</v>
      </c>
      <c r="R146" s="220">
        <f>Q146*H146</f>
        <v>0</v>
      </c>
      <c r="S146" s="220">
        <v>0.075999999999999998</v>
      </c>
      <c r="T146" s="221">
        <f>S146*H146</f>
        <v>0.3952</v>
      </c>
      <c r="AR146" s="12" t="s">
        <v>149</v>
      </c>
      <c r="AT146" s="12" t="s">
        <v>144</v>
      </c>
      <c r="AU146" s="12" t="s">
        <v>118</v>
      </c>
      <c r="AY146" s="12" t="s">
        <v>141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2" t="s">
        <v>118</v>
      </c>
      <c r="BK146" s="222">
        <f>ROUND(I146*H146,2)</f>
        <v>0</v>
      </c>
      <c r="BL146" s="12" t="s">
        <v>149</v>
      </c>
      <c r="BM146" s="12" t="s">
        <v>246</v>
      </c>
    </row>
    <row r="147" s="1" customFormat="1" ht="16.5" customHeight="1">
      <c r="B147" s="33"/>
      <c r="C147" s="211" t="s">
        <v>247</v>
      </c>
      <c r="D147" s="211" t="s">
        <v>144</v>
      </c>
      <c r="E147" s="212" t="s">
        <v>248</v>
      </c>
      <c r="F147" s="213" t="s">
        <v>249</v>
      </c>
      <c r="G147" s="214" t="s">
        <v>158</v>
      </c>
      <c r="H147" s="215">
        <v>3</v>
      </c>
      <c r="I147" s="216"/>
      <c r="J147" s="217">
        <f>ROUND(I147*H147,2)</f>
        <v>0</v>
      </c>
      <c r="K147" s="213" t="s">
        <v>148</v>
      </c>
      <c r="L147" s="38"/>
      <c r="M147" s="218" t="s">
        <v>1</v>
      </c>
      <c r="N147" s="219" t="s">
        <v>42</v>
      </c>
      <c r="O147" s="74"/>
      <c r="P147" s="220">
        <f>O147*H147</f>
        <v>0</v>
      </c>
      <c r="Q147" s="220">
        <v>0</v>
      </c>
      <c r="R147" s="220">
        <f>Q147*H147</f>
        <v>0</v>
      </c>
      <c r="S147" s="220">
        <v>0.069000000000000006</v>
      </c>
      <c r="T147" s="221">
        <f>S147*H147</f>
        <v>0.20700000000000002</v>
      </c>
      <c r="AR147" s="12" t="s">
        <v>149</v>
      </c>
      <c r="AT147" s="12" t="s">
        <v>144</v>
      </c>
      <c r="AU147" s="12" t="s">
        <v>118</v>
      </c>
      <c r="AY147" s="12" t="s">
        <v>141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2" t="s">
        <v>118</v>
      </c>
      <c r="BK147" s="222">
        <f>ROUND(I147*H147,2)</f>
        <v>0</v>
      </c>
      <c r="BL147" s="12" t="s">
        <v>149</v>
      </c>
      <c r="BM147" s="12" t="s">
        <v>250</v>
      </c>
    </row>
    <row r="148" s="1" customFormat="1" ht="16.5" customHeight="1">
      <c r="B148" s="33"/>
      <c r="C148" s="211" t="s">
        <v>251</v>
      </c>
      <c r="D148" s="211" t="s">
        <v>144</v>
      </c>
      <c r="E148" s="212" t="s">
        <v>252</v>
      </c>
      <c r="F148" s="213" t="s">
        <v>253</v>
      </c>
      <c r="G148" s="214" t="s">
        <v>162</v>
      </c>
      <c r="H148" s="215">
        <v>4</v>
      </c>
      <c r="I148" s="216"/>
      <c r="J148" s="217">
        <f>ROUND(I148*H148,2)</f>
        <v>0</v>
      </c>
      <c r="K148" s="213" t="s">
        <v>148</v>
      </c>
      <c r="L148" s="38"/>
      <c r="M148" s="218" t="s">
        <v>1</v>
      </c>
      <c r="N148" s="219" t="s">
        <v>42</v>
      </c>
      <c r="O148" s="74"/>
      <c r="P148" s="220">
        <f>O148*H148</f>
        <v>0</v>
      </c>
      <c r="Q148" s="220">
        <v>0</v>
      </c>
      <c r="R148" s="220">
        <f>Q148*H148</f>
        <v>0</v>
      </c>
      <c r="S148" s="220">
        <v>0.27000000000000002</v>
      </c>
      <c r="T148" s="221">
        <f>S148*H148</f>
        <v>1.0800000000000001</v>
      </c>
      <c r="AR148" s="12" t="s">
        <v>149</v>
      </c>
      <c r="AT148" s="12" t="s">
        <v>144</v>
      </c>
      <c r="AU148" s="12" t="s">
        <v>118</v>
      </c>
      <c r="AY148" s="12" t="s">
        <v>141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2" t="s">
        <v>118</v>
      </c>
      <c r="BK148" s="222">
        <f>ROUND(I148*H148,2)</f>
        <v>0</v>
      </c>
      <c r="BL148" s="12" t="s">
        <v>149</v>
      </c>
      <c r="BM148" s="12" t="s">
        <v>254</v>
      </c>
    </row>
    <row r="149" s="1" customFormat="1" ht="16.5" customHeight="1">
      <c r="B149" s="33"/>
      <c r="C149" s="211" t="s">
        <v>255</v>
      </c>
      <c r="D149" s="211" t="s">
        <v>144</v>
      </c>
      <c r="E149" s="212" t="s">
        <v>256</v>
      </c>
      <c r="F149" s="213" t="s">
        <v>257</v>
      </c>
      <c r="G149" s="214" t="s">
        <v>158</v>
      </c>
      <c r="H149" s="215">
        <v>80</v>
      </c>
      <c r="I149" s="216"/>
      <c r="J149" s="217">
        <f>ROUND(I149*H149,2)</f>
        <v>0</v>
      </c>
      <c r="K149" s="213" t="s">
        <v>148</v>
      </c>
      <c r="L149" s="38"/>
      <c r="M149" s="218" t="s">
        <v>1</v>
      </c>
      <c r="N149" s="219" t="s">
        <v>42</v>
      </c>
      <c r="O149" s="74"/>
      <c r="P149" s="220">
        <f>O149*H149</f>
        <v>0</v>
      </c>
      <c r="Q149" s="220">
        <v>0</v>
      </c>
      <c r="R149" s="220">
        <f>Q149*H149</f>
        <v>0</v>
      </c>
      <c r="S149" s="220">
        <v>0.001</v>
      </c>
      <c r="T149" s="221">
        <f>S149*H149</f>
        <v>0.080000000000000002</v>
      </c>
      <c r="AR149" s="12" t="s">
        <v>149</v>
      </c>
      <c r="AT149" s="12" t="s">
        <v>144</v>
      </c>
      <c r="AU149" s="12" t="s">
        <v>118</v>
      </c>
      <c r="AY149" s="12" t="s">
        <v>141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2" t="s">
        <v>118</v>
      </c>
      <c r="BK149" s="222">
        <f>ROUND(I149*H149,2)</f>
        <v>0</v>
      </c>
      <c r="BL149" s="12" t="s">
        <v>149</v>
      </c>
      <c r="BM149" s="12" t="s">
        <v>258</v>
      </c>
    </row>
    <row r="150" s="1" customFormat="1" ht="16.5" customHeight="1">
      <c r="B150" s="33"/>
      <c r="C150" s="211" t="s">
        <v>259</v>
      </c>
      <c r="D150" s="211" t="s">
        <v>144</v>
      </c>
      <c r="E150" s="212" t="s">
        <v>260</v>
      </c>
      <c r="F150" s="213" t="s">
        <v>261</v>
      </c>
      <c r="G150" s="214" t="s">
        <v>262</v>
      </c>
      <c r="H150" s="215">
        <v>46.5</v>
      </c>
      <c r="I150" s="216"/>
      <c r="J150" s="217">
        <f>ROUND(I150*H150,2)</f>
        <v>0</v>
      </c>
      <c r="K150" s="213" t="s">
        <v>148</v>
      </c>
      <c r="L150" s="38"/>
      <c r="M150" s="218" t="s">
        <v>1</v>
      </c>
      <c r="N150" s="219" t="s">
        <v>42</v>
      </c>
      <c r="O150" s="74"/>
      <c r="P150" s="220">
        <f>O150*H150</f>
        <v>0</v>
      </c>
      <c r="Q150" s="220">
        <v>0</v>
      </c>
      <c r="R150" s="220">
        <f>Q150*H150</f>
        <v>0</v>
      </c>
      <c r="S150" s="220">
        <v>0.01</v>
      </c>
      <c r="T150" s="221">
        <f>S150*H150</f>
        <v>0.46500000000000002</v>
      </c>
      <c r="AR150" s="12" t="s">
        <v>149</v>
      </c>
      <c r="AT150" s="12" t="s">
        <v>144</v>
      </c>
      <c r="AU150" s="12" t="s">
        <v>118</v>
      </c>
      <c r="AY150" s="12" t="s">
        <v>141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2" t="s">
        <v>118</v>
      </c>
      <c r="BK150" s="222">
        <f>ROUND(I150*H150,2)</f>
        <v>0</v>
      </c>
      <c r="BL150" s="12" t="s">
        <v>149</v>
      </c>
      <c r="BM150" s="12" t="s">
        <v>263</v>
      </c>
    </row>
    <row r="151" s="1" customFormat="1" ht="16.5" customHeight="1">
      <c r="B151" s="33"/>
      <c r="C151" s="211" t="s">
        <v>264</v>
      </c>
      <c r="D151" s="211" t="s">
        <v>144</v>
      </c>
      <c r="E151" s="212" t="s">
        <v>265</v>
      </c>
      <c r="F151" s="213" t="s">
        <v>266</v>
      </c>
      <c r="G151" s="214" t="s">
        <v>262</v>
      </c>
      <c r="H151" s="215">
        <v>250</v>
      </c>
      <c r="I151" s="216"/>
      <c r="J151" s="217">
        <f>ROUND(I151*H151,2)</f>
        <v>0</v>
      </c>
      <c r="K151" s="213" t="s">
        <v>148</v>
      </c>
      <c r="L151" s="38"/>
      <c r="M151" s="218" t="s">
        <v>1</v>
      </c>
      <c r="N151" s="219" t="s">
        <v>42</v>
      </c>
      <c r="O151" s="74"/>
      <c r="P151" s="220">
        <f>O151*H151</f>
        <v>0</v>
      </c>
      <c r="Q151" s="220">
        <v>0</v>
      </c>
      <c r="R151" s="220">
        <f>Q151*H151</f>
        <v>0</v>
      </c>
      <c r="S151" s="220">
        <v>0.002</v>
      </c>
      <c r="T151" s="221">
        <f>S151*H151</f>
        <v>0.5</v>
      </c>
      <c r="AR151" s="12" t="s">
        <v>149</v>
      </c>
      <c r="AT151" s="12" t="s">
        <v>144</v>
      </c>
      <c r="AU151" s="12" t="s">
        <v>118</v>
      </c>
      <c r="AY151" s="12" t="s">
        <v>141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2" t="s">
        <v>118</v>
      </c>
      <c r="BK151" s="222">
        <f>ROUND(I151*H151,2)</f>
        <v>0</v>
      </c>
      <c r="BL151" s="12" t="s">
        <v>149</v>
      </c>
      <c r="BM151" s="12" t="s">
        <v>267</v>
      </c>
    </row>
    <row r="152" s="1" customFormat="1" ht="16.5" customHeight="1">
      <c r="B152" s="33"/>
      <c r="C152" s="211" t="s">
        <v>268</v>
      </c>
      <c r="D152" s="211" t="s">
        <v>144</v>
      </c>
      <c r="E152" s="212" t="s">
        <v>269</v>
      </c>
      <c r="F152" s="213" t="s">
        <v>270</v>
      </c>
      <c r="G152" s="214" t="s">
        <v>262</v>
      </c>
      <c r="H152" s="215">
        <v>30</v>
      </c>
      <c r="I152" s="216"/>
      <c r="J152" s="217">
        <f>ROUND(I152*H152,2)</f>
        <v>0</v>
      </c>
      <c r="K152" s="213" t="s">
        <v>148</v>
      </c>
      <c r="L152" s="38"/>
      <c r="M152" s="218" t="s">
        <v>1</v>
      </c>
      <c r="N152" s="219" t="s">
        <v>42</v>
      </c>
      <c r="O152" s="74"/>
      <c r="P152" s="220">
        <f>O152*H152</f>
        <v>0</v>
      </c>
      <c r="Q152" s="220">
        <v>0</v>
      </c>
      <c r="R152" s="220">
        <f>Q152*H152</f>
        <v>0</v>
      </c>
      <c r="S152" s="220">
        <v>0.002</v>
      </c>
      <c r="T152" s="221">
        <f>S152*H152</f>
        <v>0.059999999999999998</v>
      </c>
      <c r="AR152" s="12" t="s">
        <v>149</v>
      </c>
      <c r="AT152" s="12" t="s">
        <v>144</v>
      </c>
      <c r="AU152" s="12" t="s">
        <v>118</v>
      </c>
      <c r="AY152" s="12" t="s">
        <v>141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2" t="s">
        <v>118</v>
      </c>
      <c r="BK152" s="222">
        <f>ROUND(I152*H152,2)</f>
        <v>0</v>
      </c>
      <c r="BL152" s="12" t="s">
        <v>149</v>
      </c>
      <c r="BM152" s="12" t="s">
        <v>271</v>
      </c>
    </row>
    <row r="153" s="1" customFormat="1" ht="16.5" customHeight="1">
      <c r="B153" s="33"/>
      <c r="C153" s="211" t="s">
        <v>272</v>
      </c>
      <c r="D153" s="211" t="s">
        <v>144</v>
      </c>
      <c r="E153" s="212" t="s">
        <v>273</v>
      </c>
      <c r="F153" s="213" t="s">
        <v>274</v>
      </c>
      <c r="G153" s="214" t="s">
        <v>158</v>
      </c>
      <c r="H153" s="215">
        <v>2</v>
      </c>
      <c r="I153" s="216"/>
      <c r="J153" s="217">
        <f>ROUND(I153*H153,2)</f>
        <v>0</v>
      </c>
      <c r="K153" s="213" t="s">
        <v>148</v>
      </c>
      <c r="L153" s="38"/>
      <c r="M153" s="218" t="s">
        <v>1</v>
      </c>
      <c r="N153" s="219" t="s">
        <v>42</v>
      </c>
      <c r="O153" s="74"/>
      <c r="P153" s="220">
        <f>O153*H153</f>
        <v>0</v>
      </c>
      <c r="Q153" s="220">
        <v>0</v>
      </c>
      <c r="R153" s="220">
        <f>Q153*H153</f>
        <v>0</v>
      </c>
      <c r="S153" s="220">
        <v>0.017049999999999999</v>
      </c>
      <c r="T153" s="221">
        <f>S153*H153</f>
        <v>0.034099999999999998</v>
      </c>
      <c r="AR153" s="12" t="s">
        <v>149</v>
      </c>
      <c r="AT153" s="12" t="s">
        <v>144</v>
      </c>
      <c r="AU153" s="12" t="s">
        <v>118</v>
      </c>
      <c r="AY153" s="12" t="s">
        <v>141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2" t="s">
        <v>118</v>
      </c>
      <c r="BK153" s="222">
        <f>ROUND(I153*H153,2)</f>
        <v>0</v>
      </c>
      <c r="BL153" s="12" t="s">
        <v>149</v>
      </c>
      <c r="BM153" s="12" t="s">
        <v>275</v>
      </c>
    </row>
    <row r="154" s="1" customFormat="1" ht="16.5" customHeight="1">
      <c r="B154" s="33"/>
      <c r="C154" s="211" t="s">
        <v>276</v>
      </c>
      <c r="D154" s="211" t="s">
        <v>144</v>
      </c>
      <c r="E154" s="212" t="s">
        <v>277</v>
      </c>
      <c r="F154" s="213" t="s">
        <v>278</v>
      </c>
      <c r="G154" s="214" t="s">
        <v>162</v>
      </c>
      <c r="H154" s="215">
        <v>1.2</v>
      </c>
      <c r="I154" s="216"/>
      <c r="J154" s="217">
        <f>ROUND(I154*H154,2)</f>
        <v>0</v>
      </c>
      <c r="K154" s="213" t="s">
        <v>148</v>
      </c>
      <c r="L154" s="38"/>
      <c r="M154" s="218" t="s">
        <v>1</v>
      </c>
      <c r="N154" s="219" t="s">
        <v>42</v>
      </c>
      <c r="O154" s="74"/>
      <c r="P154" s="220">
        <f>O154*H154</f>
        <v>0</v>
      </c>
      <c r="Q154" s="220">
        <v>0</v>
      </c>
      <c r="R154" s="220">
        <f>Q154*H154</f>
        <v>0</v>
      </c>
      <c r="S154" s="220">
        <v>0.050000000000000003</v>
      </c>
      <c r="T154" s="221">
        <f>S154*H154</f>
        <v>0.059999999999999998</v>
      </c>
      <c r="AR154" s="12" t="s">
        <v>149</v>
      </c>
      <c r="AT154" s="12" t="s">
        <v>144</v>
      </c>
      <c r="AU154" s="12" t="s">
        <v>118</v>
      </c>
      <c r="AY154" s="12" t="s">
        <v>141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2" t="s">
        <v>118</v>
      </c>
      <c r="BK154" s="222">
        <f>ROUND(I154*H154,2)</f>
        <v>0</v>
      </c>
      <c r="BL154" s="12" t="s">
        <v>149</v>
      </c>
      <c r="BM154" s="12" t="s">
        <v>279</v>
      </c>
    </row>
    <row r="155" s="10" customFormat="1" ht="22.8" customHeight="1">
      <c r="B155" s="195"/>
      <c r="C155" s="196"/>
      <c r="D155" s="197" t="s">
        <v>69</v>
      </c>
      <c r="E155" s="209" t="s">
        <v>280</v>
      </c>
      <c r="F155" s="209" t="s">
        <v>281</v>
      </c>
      <c r="G155" s="196"/>
      <c r="H155" s="196"/>
      <c r="I155" s="199"/>
      <c r="J155" s="210">
        <f>BK155</f>
        <v>0</v>
      </c>
      <c r="K155" s="196"/>
      <c r="L155" s="201"/>
      <c r="M155" s="202"/>
      <c r="N155" s="203"/>
      <c r="O155" s="203"/>
      <c r="P155" s="204">
        <f>SUM(P156:P160)</f>
        <v>0</v>
      </c>
      <c r="Q155" s="203"/>
      <c r="R155" s="204">
        <f>SUM(R156:R160)</f>
        <v>0</v>
      </c>
      <c r="S155" s="203"/>
      <c r="T155" s="205">
        <f>SUM(T156:T160)</f>
        <v>0</v>
      </c>
      <c r="AR155" s="206" t="s">
        <v>78</v>
      </c>
      <c r="AT155" s="207" t="s">
        <v>69</v>
      </c>
      <c r="AU155" s="207" t="s">
        <v>78</v>
      </c>
      <c r="AY155" s="206" t="s">
        <v>141</v>
      </c>
      <c r="BK155" s="208">
        <f>SUM(BK156:BK160)</f>
        <v>0</v>
      </c>
    </row>
    <row r="156" s="1" customFormat="1" ht="16.5" customHeight="1">
      <c r="B156" s="33"/>
      <c r="C156" s="211" t="s">
        <v>282</v>
      </c>
      <c r="D156" s="211" t="s">
        <v>144</v>
      </c>
      <c r="E156" s="212" t="s">
        <v>283</v>
      </c>
      <c r="F156" s="213" t="s">
        <v>284</v>
      </c>
      <c r="G156" s="214" t="s">
        <v>147</v>
      </c>
      <c r="H156" s="215">
        <v>6.6289999999999996</v>
      </c>
      <c r="I156" s="216"/>
      <c r="J156" s="217">
        <f>ROUND(I156*H156,2)</f>
        <v>0</v>
      </c>
      <c r="K156" s="213" t="s">
        <v>148</v>
      </c>
      <c r="L156" s="38"/>
      <c r="M156" s="218" t="s">
        <v>1</v>
      </c>
      <c r="N156" s="219" t="s">
        <v>42</v>
      </c>
      <c r="O156" s="74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12" t="s">
        <v>149</v>
      </c>
      <c r="AT156" s="12" t="s">
        <v>144</v>
      </c>
      <c r="AU156" s="12" t="s">
        <v>118</v>
      </c>
      <c r="AY156" s="12" t="s">
        <v>141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2" t="s">
        <v>118</v>
      </c>
      <c r="BK156" s="222">
        <f>ROUND(I156*H156,2)</f>
        <v>0</v>
      </c>
      <c r="BL156" s="12" t="s">
        <v>149</v>
      </c>
      <c r="BM156" s="12" t="s">
        <v>285</v>
      </c>
    </row>
    <row r="157" s="1" customFormat="1" ht="16.5" customHeight="1">
      <c r="B157" s="33"/>
      <c r="C157" s="211" t="s">
        <v>286</v>
      </c>
      <c r="D157" s="211" t="s">
        <v>144</v>
      </c>
      <c r="E157" s="212" t="s">
        <v>287</v>
      </c>
      <c r="F157" s="213" t="s">
        <v>288</v>
      </c>
      <c r="G157" s="214" t="s">
        <v>147</v>
      </c>
      <c r="H157" s="215">
        <v>6.6289999999999996</v>
      </c>
      <c r="I157" s="216"/>
      <c r="J157" s="217">
        <f>ROUND(I157*H157,2)</f>
        <v>0</v>
      </c>
      <c r="K157" s="213" t="s">
        <v>148</v>
      </c>
      <c r="L157" s="38"/>
      <c r="M157" s="218" t="s">
        <v>1</v>
      </c>
      <c r="N157" s="219" t="s">
        <v>42</v>
      </c>
      <c r="O157" s="74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AR157" s="12" t="s">
        <v>149</v>
      </c>
      <c r="AT157" s="12" t="s">
        <v>144</v>
      </c>
      <c r="AU157" s="12" t="s">
        <v>118</v>
      </c>
      <c r="AY157" s="12" t="s">
        <v>141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2" t="s">
        <v>118</v>
      </c>
      <c r="BK157" s="222">
        <f>ROUND(I157*H157,2)</f>
        <v>0</v>
      </c>
      <c r="BL157" s="12" t="s">
        <v>149</v>
      </c>
      <c r="BM157" s="12" t="s">
        <v>289</v>
      </c>
    </row>
    <row r="158" s="1" customFormat="1" ht="16.5" customHeight="1">
      <c r="B158" s="33"/>
      <c r="C158" s="211" t="s">
        <v>290</v>
      </c>
      <c r="D158" s="211" t="s">
        <v>144</v>
      </c>
      <c r="E158" s="212" t="s">
        <v>291</v>
      </c>
      <c r="F158" s="213" t="s">
        <v>292</v>
      </c>
      <c r="G158" s="214" t="s">
        <v>147</v>
      </c>
      <c r="H158" s="215">
        <v>6.6289999999999996</v>
      </c>
      <c r="I158" s="216"/>
      <c r="J158" s="217">
        <f>ROUND(I158*H158,2)</f>
        <v>0</v>
      </c>
      <c r="K158" s="213" t="s">
        <v>148</v>
      </c>
      <c r="L158" s="38"/>
      <c r="M158" s="218" t="s">
        <v>1</v>
      </c>
      <c r="N158" s="219" t="s">
        <v>42</v>
      </c>
      <c r="O158" s="74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12" t="s">
        <v>149</v>
      </c>
      <c r="AT158" s="12" t="s">
        <v>144</v>
      </c>
      <c r="AU158" s="12" t="s">
        <v>118</v>
      </c>
      <c r="AY158" s="12" t="s">
        <v>141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2" t="s">
        <v>118</v>
      </c>
      <c r="BK158" s="222">
        <f>ROUND(I158*H158,2)</f>
        <v>0</v>
      </c>
      <c r="BL158" s="12" t="s">
        <v>149</v>
      </c>
      <c r="BM158" s="12" t="s">
        <v>293</v>
      </c>
    </row>
    <row r="159" s="1" customFormat="1" ht="16.5" customHeight="1">
      <c r="B159" s="33"/>
      <c r="C159" s="211" t="s">
        <v>294</v>
      </c>
      <c r="D159" s="211" t="s">
        <v>144</v>
      </c>
      <c r="E159" s="212" t="s">
        <v>295</v>
      </c>
      <c r="F159" s="213" t="s">
        <v>296</v>
      </c>
      <c r="G159" s="214" t="s">
        <v>147</v>
      </c>
      <c r="H159" s="215">
        <v>125.95099999999999</v>
      </c>
      <c r="I159" s="216"/>
      <c r="J159" s="217">
        <f>ROUND(I159*H159,2)</f>
        <v>0</v>
      </c>
      <c r="K159" s="213" t="s">
        <v>148</v>
      </c>
      <c r="L159" s="38"/>
      <c r="M159" s="218" t="s">
        <v>1</v>
      </c>
      <c r="N159" s="219" t="s">
        <v>42</v>
      </c>
      <c r="O159" s="74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AR159" s="12" t="s">
        <v>149</v>
      </c>
      <c r="AT159" s="12" t="s">
        <v>144</v>
      </c>
      <c r="AU159" s="12" t="s">
        <v>118</v>
      </c>
      <c r="AY159" s="12" t="s">
        <v>141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2" t="s">
        <v>118</v>
      </c>
      <c r="BK159" s="222">
        <f>ROUND(I159*H159,2)</f>
        <v>0</v>
      </c>
      <c r="BL159" s="12" t="s">
        <v>149</v>
      </c>
      <c r="BM159" s="12" t="s">
        <v>297</v>
      </c>
    </row>
    <row r="160" s="1" customFormat="1" ht="16.5" customHeight="1">
      <c r="B160" s="33"/>
      <c r="C160" s="211" t="s">
        <v>298</v>
      </c>
      <c r="D160" s="211" t="s">
        <v>144</v>
      </c>
      <c r="E160" s="212" t="s">
        <v>299</v>
      </c>
      <c r="F160" s="213" t="s">
        <v>300</v>
      </c>
      <c r="G160" s="214" t="s">
        <v>147</v>
      </c>
      <c r="H160" s="215">
        <v>6.6289999999999996</v>
      </c>
      <c r="I160" s="216"/>
      <c r="J160" s="217">
        <f>ROUND(I160*H160,2)</f>
        <v>0</v>
      </c>
      <c r="K160" s="213" t="s">
        <v>148</v>
      </c>
      <c r="L160" s="38"/>
      <c r="M160" s="218" t="s">
        <v>1</v>
      </c>
      <c r="N160" s="219" t="s">
        <v>42</v>
      </c>
      <c r="O160" s="74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AR160" s="12" t="s">
        <v>149</v>
      </c>
      <c r="AT160" s="12" t="s">
        <v>144</v>
      </c>
      <c r="AU160" s="12" t="s">
        <v>118</v>
      </c>
      <c r="AY160" s="12" t="s">
        <v>141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2" t="s">
        <v>118</v>
      </c>
      <c r="BK160" s="222">
        <f>ROUND(I160*H160,2)</f>
        <v>0</v>
      </c>
      <c r="BL160" s="12" t="s">
        <v>149</v>
      </c>
      <c r="BM160" s="12" t="s">
        <v>301</v>
      </c>
    </row>
    <row r="161" s="10" customFormat="1" ht="22.8" customHeight="1">
      <c r="B161" s="195"/>
      <c r="C161" s="196"/>
      <c r="D161" s="197" t="s">
        <v>69</v>
      </c>
      <c r="E161" s="209" t="s">
        <v>302</v>
      </c>
      <c r="F161" s="209" t="s">
        <v>303</v>
      </c>
      <c r="G161" s="196"/>
      <c r="H161" s="196"/>
      <c r="I161" s="199"/>
      <c r="J161" s="210">
        <f>BK161</f>
        <v>0</v>
      </c>
      <c r="K161" s="196"/>
      <c r="L161" s="201"/>
      <c r="M161" s="202"/>
      <c r="N161" s="203"/>
      <c r="O161" s="203"/>
      <c r="P161" s="204">
        <f>P162</f>
        <v>0</v>
      </c>
      <c r="Q161" s="203"/>
      <c r="R161" s="204">
        <f>R162</f>
        <v>0</v>
      </c>
      <c r="S161" s="203"/>
      <c r="T161" s="205">
        <f>T162</f>
        <v>0</v>
      </c>
      <c r="AR161" s="206" t="s">
        <v>78</v>
      </c>
      <c r="AT161" s="207" t="s">
        <v>69</v>
      </c>
      <c r="AU161" s="207" t="s">
        <v>78</v>
      </c>
      <c r="AY161" s="206" t="s">
        <v>141</v>
      </c>
      <c r="BK161" s="208">
        <f>BK162</f>
        <v>0</v>
      </c>
    </row>
    <row r="162" s="1" customFormat="1" ht="16.5" customHeight="1">
      <c r="B162" s="33"/>
      <c r="C162" s="211" t="s">
        <v>304</v>
      </c>
      <c r="D162" s="211" t="s">
        <v>144</v>
      </c>
      <c r="E162" s="212" t="s">
        <v>305</v>
      </c>
      <c r="F162" s="213" t="s">
        <v>306</v>
      </c>
      <c r="G162" s="214" t="s">
        <v>147</v>
      </c>
      <c r="H162" s="215">
        <v>4.5800000000000001</v>
      </c>
      <c r="I162" s="216"/>
      <c r="J162" s="217">
        <f>ROUND(I162*H162,2)</f>
        <v>0</v>
      </c>
      <c r="K162" s="213" t="s">
        <v>148</v>
      </c>
      <c r="L162" s="38"/>
      <c r="M162" s="218" t="s">
        <v>1</v>
      </c>
      <c r="N162" s="219" t="s">
        <v>42</v>
      </c>
      <c r="O162" s="74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12" t="s">
        <v>149</v>
      </c>
      <c r="AT162" s="12" t="s">
        <v>144</v>
      </c>
      <c r="AU162" s="12" t="s">
        <v>118</v>
      </c>
      <c r="AY162" s="12" t="s">
        <v>141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2" t="s">
        <v>118</v>
      </c>
      <c r="BK162" s="222">
        <f>ROUND(I162*H162,2)</f>
        <v>0</v>
      </c>
      <c r="BL162" s="12" t="s">
        <v>149</v>
      </c>
      <c r="BM162" s="12" t="s">
        <v>307</v>
      </c>
    </row>
    <row r="163" s="10" customFormat="1" ht="25.92" customHeight="1">
      <c r="B163" s="195"/>
      <c r="C163" s="196"/>
      <c r="D163" s="197" t="s">
        <v>69</v>
      </c>
      <c r="E163" s="198" t="s">
        <v>308</v>
      </c>
      <c r="F163" s="198" t="s">
        <v>309</v>
      </c>
      <c r="G163" s="196"/>
      <c r="H163" s="196"/>
      <c r="I163" s="199"/>
      <c r="J163" s="200">
        <f>BK163</f>
        <v>0</v>
      </c>
      <c r="K163" s="196"/>
      <c r="L163" s="201"/>
      <c r="M163" s="202"/>
      <c r="N163" s="203"/>
      <c r="O163" s="203"/>
      <c r="P163" s="204">
        <f>P164+P173+P193+P216+P222+P246+P252+P261+P314+P324+P326+P358+P372+P382+P396+P399+P414+P443</f>
        <v>0</v>
      </c>
      <c r="Q163" s="203"/>
      <c r="R163" s="204">
        <f>R164+R173+R193+R216+R222+R246+R252+R261+R314+R324+R326+R358+R372+R382+R396+R399+R414+R443</f>
        <v>1.8118743399999999</v>
      </c>
      <c r="S163" s="203"/>
      <c r="T163" s="205">
        <f>T164+T173+T193+T216+T222+T246+T252+T261+T314+T324+T326+T358+T372+T382+T396+T399+T414+T443</f>
        <v>3.7472530500000003</v>
      </c>
      <c r="AR163" s="206" t="s">
        <v>118</v>
      </c>
      <c r="AT163" s="207" t="s">
        <v>69</v>
      </c>
      <c r="AU163" s="207" t="s">
        <v>70</v>
      </c>
      <c r="AY163" s="206" t="s">
        <v>141</v>
      </c>
      <c r="BK163" s="208">
        <f>BK164+BK173+BK193+BK216+BK222+BK246+BK252+BK261+BK314+BK324+BK326+BK358+BK372+BK382+BK396+BK399+BK414+BK443</f>
        <v>0</v>
      </c>
    </row>
    <row r="164" s="10" customFormat="1" ht="22.8" customHeight="1">
      <c r="B164" s="195"/>
      <c r="C164" s="196"/>
      <c r="D164" s="197" t="s">
        <v>69</v>
      </c>
      <c r="E164" s="209" t="s">
        <v>310</v>
      </c>
      <c r="F164" s="209" t="s">
        <v>311</v>
      </c>
      <c r="G164" s="196"/>
      <c r="H164" s="196"/>
      <c r="I164" s="199"/>
      <c r="J164" s="210">
        <f>BK164</f>
        <v>0</v>
      </c>
      <c r="K164" s="196"/>
      <c r="L164" s="201"/>
      <c r="M164" s="202"/>
      <c r="N164" s="203"/>
      <c r="O164" s="203"/>
      <c r="P164" s="204">
        <f>SUM(P165:P172)</f>
        <v>0</v>
      </c>
      <c r="Q164" s="203"/>
      <c r="R164" s="204">
        <f>SUM(R165:R172)</f>
        <v>0.052316939999999992</v>
      </c>
      <c r="S164" s="203"/>
      <c r="T164" s="205">
        <f>SUM(T165:T172)</f>
        <v>0</v>
      </c>
      <c r="AR164" s="206" t="s">
        <v>118</v>
      </c>
      <c r="AT164" s="207" t="s">
        <v>69</v>
      </c>
      <c r="AU164" s="207" t="s">
        <v>78</v>
      </c>
      <c r="AY164" s="206" t="s">
        <v>141</v>
      </c>
      <c r="BK164" s="208">
        <f>SUM(BK165:BK172)</f>
        <v>0</v>
      </c>
    </row>
    <row r="165" s="1" customFormat="1" ht="16.5" customHeight="1">
      <c r="B165" s="33"/>
      <c r="C165" s="211" t="s">
        <v>312</v>
      </c>
      <c r="D165" s="211" t="s">
        <v>144</v>
      </c>
      <c r="E165" s="212" t="s">
        <v>313</v>
      </c>
      <c r="F165" s="213" t="s">
        <v>314</v>
      </c>
      <c r="G165" s="214" t="s">
        <v>162</v>
      </c>
      <c r="H165" s="215">
        <v>10.833</v>
      </c>
      <c r="I165" s="216"/>
      <c r="J165" s="217">
        <f>ROUND(I165*H165,2)</f>
        <v>0</v>
      </c>
      <c r="K165" s="213" t="s">
        <v>148</v>
      </c>
      <c r="L165" s="38"/>
      <c r="M165" s="218" t="s">
        <v>1</v>
      </c>
      <c r="N165" s="219" t="s">
        <v>42</v>
      </c>
      <c r="O165" s="74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AR165" s="12" t="s">
        <v>315</v>
      </c>
      <c r="AT165" s="12" t="s">
        <v>144</v>
      </c>
      <c r="AU165" s="12" t="s">
        <v>118</v>
      </c>
      <c r="AY165" s="12" t="s">
        <v>141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2" t="s">
        <v>118</v>
      </c>
      <c r="BK165" s="222">
        <f>ROUND(I165*H165,2)</f>
        <v>0</v>
      </c>
      <c r="BL165" s="12" t="s">
        <v>315</v>
      </c>
      <c r="BM165" s="12" t="s">
        <v>316</v>
      </c>
    </row>
    <row r="166" s="1" customFormat="1" ht="16.5" customHeight="1">
      <c r="B166" s="33"/>
      <c r="C166" s="211" t="s">
        <v>317</v>
      </c>
      <c r="D166" s="211" t="s">
        <v>144</v>
      </c>
      <c r="E166" s="212" t="s">
        <v>318</v>
      </c>
      <c r="F166" s="213" t="s">
        <v>319</v>
      </c>
      <c r="G166" s="214" t="s">
        <v>262</v>
      </c>
      <c r="H166" s="215">
        <v>7.9420000000000002</v>
      </c>
      <c r="I166" s="216"/>
      <c r="J166" s="217">
        <f>ROUND(I166*H166,2)</f>
        <v>0</v>
      </c>
      <c r="K166" s="213" t="s">
        <v>148</v>
      </c>
      <c r="L166" s="38"/>
      <c r="M166" s="218" t="s">
        <v>1</v>
      </c>
      <c r="N166" s="219" t="s">
        <v>42</v>
      </c>
      <c r="O166" s="74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AR166" s="12" t="s">
        <v>315</v>
      </c>
      <c r="AT166" s="12" t="s">
        <v>144</v>
      </c>
      <c r="AU166" s="12" t="s">
        <v>118</v>
      </c>
      <c r="AY166" s="12" t="s">
        <v>141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2" t="s">
        <v>118</v>
      </c>
      <c r="BK166" s="222">
        <f>ROUND(I166*H166,2)</f>
        <v>0</v>
      </c>
      <c r="BL166" s="12" t="s">
        <v>315</v>
      </c>
      <c r="BM166" s="12" t="s">
        <v>320</v>
      </c>
    </row>
    <row r="167" s="1" customFormat="1" ht="16.5" customHeight="1">
      <c r="B167" s="33"/>
      <c r="C167" s="223" t="s">
        <v>321</v>
      </c>
      <c r="D167" s="223" t="s">
        <v>151</v>
      </c>
      <c r="E167" s="224" t="s">
        <v>322</v>
      </c>
      <c r="F167" s="225" t="s">
        <v>323</v>
      </c>
      <c r="G167" s="226" t="s">
        <v>262</v>
      </c>
      <c r="H167" s="227">
        <v>9.0060000000000002</v>
      </c>
      <c r="I167" s="228"/>
      <c r="J167" s="229">
        <f>ROUND(I167*H167,2)</f>
        <v>0</v>
      </c>
      <c r="K167" s="225" t="s">
        <v>1</v>
      </c>
      <c r="L167" s="230"/>
      <c r="M167" s="231" t="s">
        <v>1</v>
      </c>
      <c r="N167" s="232" t="s">
        <v>42</v>
      </c>
      <c r="O167" s="74"/>
      <c r="P167" s="220">
        <f>O167*H167</f>
        <v>0</v>
      </c>
      <c r="Q167" s="220">
        <v>0.00029999999999999997</v>
      </c>
      <c r="R167" s="220">
        <f>Q167*H167</f>
        <v>0.0027017999999999999</v>
      </c>
      <c r="S167" s="220">
        <v>0</v>
      </c>
      <c r="T167" s="221">
        <f>S167*H167</f>
        <v>0</v>
      </c>
      <c r="AR167" s="12" t="s">
        <v>282</v>
      </c>
      <c r="AT167" s="12" t="s">
        <v>151</v>
      </c>
      <c r="AU167" s="12" t="s">
        <v>118</v>
      </c>
      <c r="AY167" s="12" t="s">
        <v>141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2" t="s">
        <v>118</v>
      </c>
      <c r="BK167" s="222">
        <f>ROUND(I167*H167,2)</f>
        <v>0</v>
      </c>
      <c r="BL167" s="12" t="s">
        <v>315</v>
      </c>
      <c r="BM167" s="12" t="s">
        <v>324</v>
      </c>
    </row>
    <row r="168" s="1" customFormat="1" ht="16.5" customHeight="1">
      <c r="B168" s="33"/>
      <c r="C168" s="211" t="s">
        <v>325</v>
      </c>
      <c r="D168" s="211" t="s">
        <v>144</v>
      </c>
      <c r="E168" s="212" t="s">
        <v>326</v>
      </c>
      <c r="F168" s="213" t="s">
        <v>327</v>
      </c>
      <c r="G168" s="214" t="s">
        <v>158</v>
      </c>
      <c r="H168" s="215">
        <v>4</v>
      </c>
      <c r="I168" s="216"/>
      <c r="J168" s="217">
        <f>ROUND(I168*H168,2)</f>
        <v>0</v>
      </c>
      <c r="K168" s="213" t="s">
        <v>148</v>
      </c>
      <c r="L168" s="38"/>
      <c r="M168" s="218" t="s">
        <v>1</v>
      </c>
      <c r="N168" s="219" t="s">
        <v>42</v>
      </c>
      <c r="O168" s="74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12" t="s">
        <v>315</v>
      </c>
      <c r="AT168" s="12" t="s">
        <v>144</v>
      </c>
      <c r="AU168" s="12" t="s">
        <v>118</v>
      </c>
      <c r="AY168" s="12" t="s">
        <v>141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2" t="s">
        <v>118</v>
      </c>
      <c r="BK168" s="222">
        <f>ROUND(I168*H168,2)</f>
        <v>0</v>
      </c>
      <c r="BL168" s="12" t="s">
        <v>315</v>
      </c>
      <c r="BM168" s="12" t="s">
        <v>328</v>
      </c>
    </row>
    <row r="169" s="1" customFormat="1" ht="16.5" customHeight="1">
      <c r="B169" s="33"/>
      <c r="C169" s="211" t="s">
        <v>329</v>
      </c>
      <c r="D169" s="211" t="s">
        <v>144</v>
      </c>
      <c r="E169" s="212" t="s">
        <v>330</v>
      </c>
      <c r="F169" s="213" t="s">
        <v>331</v>
      </c>
      <c r="G169" s="214" t="s">
        <v>162</v>
      </c>
      <c r="H169" s="215">
        <v>2.7549999999999999</v>
      </c>
      <c r="I169" s="216"/>
      <c r="J169" s="217">
        <f>ROUND(I169*H169,2)</f>
        <v>0</v>
      </c>
      <c r="K169" s="213" t="s">
        <v>1</v>
      </c>
      <c r="L169" s="38"/>
      <c r="M169" s="218" t="s">
        <v>1</v>
      </c>
      <c r="N169" s="219" t="s">
        <v>42</v>
      </c>
      <c r="O169" s="74"/>
      <c r="P169" s="220">
        <f>O169*H169</f>
        <v>0</v>
      </c>
      <c r="Q169" s="220">
        <v>0.0045799999999999999</v>
      </c>
      <c r="R169" s="220">
        <f>Q169*H169</f>
        <v>0.0126179</v>
      </c>
      <c r="S169" s="220">
        <v>0</v>
      </c>
      <c r="T169" s="221">
        <f>S169*H169</f>
        <v>0</v>
      </c>
      <c r="AR169" s="12" t="s">
        <v>315</v>
      </c>
      <c r="AT169" s="12" t="s">
        <v>144</v>
      </c>
      <c r="AU169" s="12" t="s">
        <v>118</v>
      </c>
      <c r="AY169" s="12" t="s">
        <v>141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2" t="s">
        <v>118</v>
      </c>
      <c r="BK169" s="222">
        <f>ROUND(I169*H169,2)</f>
        <v>0</v>
      </c>
      <c r="BL169" s="12" t="s">
        <v>315</v>
      </c>
      <c r="BM169" s="12" t="s">
        <v>332</v>
      </c>
    </row>
    <row r="170" s="1" customFormat="1" ht="16.5" customHeight="1">
      <c r="B170" s="33"/>
      <c r="C170" s="211" t="s">
        <v>333</v>
      </c>
      <c r="D170" s="211" t="s">
        <v>144</v>
      </c>
      <c r="E170" s="212" t="s">
        <v>334</v>
      </c>
      <c r="F170" s="213" t="s">
        <v>335</v>
      </c>
      <c r="G170" s="214" t="s">
        <v>162</v>
      </c>
      <c r="H170" s="215">
        <v>8.0779999999999994</v>
      </c>
      <c r="I170" s="216"/>
      <c r="J170" s="217">
        <f>ROUND(I170*H170,2)</f>
        <v>0</v>
      </c>
      <c r="K170" s="213" t="s">
        <v>1</v>
      </c>
      <c r="L170" s="38"/>
      <c r="M170" s="218" t="s">
        <v>1</v>
      </c>
      <c r="N170" s="219" t="s">
        <v>42</v>
      </c>
      <c r="O170" s="74"/>
      <c r="P170" s="220">
        <f>O170*H170</f>
        <v>0</v>
      </c>
      <c r="Q170" s="220">
        <v>0.0045799999999999999</v>
      </c>
      <c r="R170" s="220">
        <f>Q170*H170</f>
        <v>0.036997239999999994</v>
      </c>
      <c r="S170" s="220">
        <v>0</v>
      </c>
      <c r="T170" s="221">
        <f>S170*H170</f>
        <v>0</v>
      </c>
      <c r="AR170" s="12" t="s">
        <v>315</v>
      </c>
      <c r="AT170" s="12" t="s">
        <v>144</v>
      </c>
      <c r="AU170" s="12" t="s">
        <v>118</v>
      </c>
      <c r="AY170" s="12" t="s">
        <v>141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2" t="s">
        <v>118</v>
      </c>
      <c r="BK170" s="222">
        <f>ROUND(I170*H170,2)</f>
        <v>0</v>
      </c>
      <c r="BL170" s="12" t="s">
        <v>315</v>
      </c>
      <c r="BM170" s="12" t="s">
        <v>336</v>
      </c>
    </row>
    <row r="171" s="1" customFormat="1" ht="16.5" customHeight="1">
      <c r="B171" s="33"/>
      <c r="C171" s="211" t="s">
        <v>337</v>
      </c>
      <c r="D171" s="211" t="s">
        <v>144</v>
      </c>
      <c r="E171" s="212" t="s">
        <v>338</v>
      </c>
      <c r="F171" s="213" t="s">
        <v>339</v>
      </c>
      <c r="G171" s="214" t="s">
        <v>147</v>
      </c>
      <c r="H171" s="215">
        <v>0.051999999999999998</v>
      </c>
      <c r="I171" s="216"/>
      <c r="J171" s="217">
        <f>ROUND(I171*H171,2)</f>
        <v>0</v>
      </c>
      <c r="K171" s="213" t="s">
        <v>148</v>
      </c>
      <c r="L171" s="38"/>
      <c r="M171" s="218" t="s">
        <v>1</v>
      </c>
      <c r="N171" s="219" t="s">
        <v>42</v>
      </c>
      <c r="O171" s="74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AR171" s="12" t="s">
        <v>315</v>
      </c>
      <c r="AT171" s="12" t="s">
        <v>144</v>
      </c>
      <c r="AU171" s="12" t="s">
        <v>118</v>
      </c>
      <c r="AY171" s="12" t="s">
        <v>141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2" t="s">
        <v>118</v>
      </c>
      <c r="BK171" s="222">
        <f>ROUND(I171*H171,2)</f>
        <v>0</v>
      </c>
      <c r="BL171" s="12" t="s">
        <v>315</v>
      </c>
      <c r="BM171" s="12" t="s">
        <v>340</v>
      </c>
    </row>
    <row r="172" s="1" customFormat="1" ht="16.5" customHeight="1">
      <c r="B172" s="33"/>
      <c r="C172" s="211" t="s">
        <v>341</v>
      </c>
      <c r="D172" s="211" t="s">
        <v>144</v>
      </c>
      <c r="E172" s="212" t="s">
        <v>342</v>
      </c>
      <c r="F172" s="213" t="s">
        <v>343</v>
      </c>
      <c r="G172" s="214" t="s">
        <v>147</v>
      </c>
      <c r="H172" s="215">
        <v>0.051999999999999998</v>
      </c>
      <c r="I172" s="216"/>
      <c r="J172" s="217">
        <f>ROUND(I172*H172,2)</f>
        <v>0</v>
      </c>
      <c r="K172" s="213" t="s">
        <v>148</v>
      </c>
      <c r="L172" s="38"/>
      <c r="M172" s="218" t="s">
        <v>1</v>
      </c>
      <c r="N172" s="219" t="s">
        <v>42</v>
      </c>
      <c r="O172" s="74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AR172" s="12" t="s">
        <v>315</v>
      </c>
      <c r="AT172" s="12" t="s">
        <v>144</v>
      </c>
      <c r="AU172" s="12" t="s">
        <v>118</v>
      </c>
      <c r="AY172" s="12" t="s">
        <v>141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2" t="s">
        <v>118</v>
      </c>
      <c r="BK172" s="222">
        <f>ROUND(I172*H172,2)</f>
        <v>0</v>
      </c>
      <c r="BL172" s="12" t="s">
        <v>315</v>
      </c>
      <c r="BM172" s="12" t="s">
        <v>344</v>
      </c>
    </row>
    <row r="173" s="10" customFormat="1" ht="22.8" customHeight="1">
      <c r="B173" s="195"/>
      <c r="C173" s="196"/>
      <c r="D173" s="197" t="s">
        <v>69</v>
      </c>
      <c r="E173" s="209" t="s">
        <v>345</v>
      </c>
      <c r="F173" s="209" t="s">
        <v>346</v>
      </c>
      <c r="G173" s="196"/>
      <c r="H173" s="196"/>
      <c r="I173" s="199"/>
      <c r="J173" s="210">
        <f>BK173</f>
        <v>0</v>
      </c>
      <c r="K173" s="196"/>
      <c r="L173" s="201"/>
      <c r="M173" s="202"/>
      <c r="N173" s="203"/>
      <c r="O173" s="203"/>
      <c r="P173" s="204">
        <f>SUM(P174:P192)</f>
        <v>0</v>
      </c>
      <c r="Q173" s="203"/>
      <c r="R173" s="204">
        <f>SUM(R174:R192)</f>
        <v>0.012065000000000003</v>
      </c>
      <c r="S173" s="203"/>
      <c r="T173" s="205">
        <f>SUM(T174:T192)</f>
        <v>0.062809999999999991</v>
      </c>
      <c r="AR173" s="206" t="s">
        <v>118</v>
      </c>
      <c r="AT173" s="207" t="s">
        <v>69</v>
      </c>
      <c r="AU173" s="207" t="s">
        <v>78</v>
      </c>
      <c r="AY173" s="206" t="s">
        <v>141</v>
      </c>
      <c r="BK173" s="208">
        <f>SUM(BK174:BK192)</f>
        <v>0</v>
      </c>
    </row>
    <row r="174" s="1" customFormat="1" ht="16.5" customHeight="1">
      <c r="B174" s="33"/>
      <c r="C174" s="211" t="s">
        <v>347</v>
      </c>
      <c r="D174" s="211" t="s">
        <v>144</v>
      </c>
      <c r="E174" s="212" t="s">
        <v>348</v>
      </c>
      <c r="F174" s="213" t="s">
        <v>349</v>
      </c>
      <c r="G174" s="214" t="s">
        <v>262</v>
      </c>
      <c r="H174" s="215">
        <v>1.5</v>
      </c>
      <c r="I174" s="216"/>
      <c r="J174" s="217">
        <f>ROUND(I174*H174,2)</f>
        <v>0</v>
      </c>
      <c r="K174" s="213" t="s">
        <v>148</v>
      </c>
      <c r="L174" s="38"/>
      <c r="M174" s="218" t="s">
        <v>1</v>
      </c>
      <c r="N174" s="219" t="s">
        <v>42</v>
      </c>
      <c r="O174" s="74"/>
      <c r="P174" s="220">
        <f>O174*H174</f>
        <v>0</v>
      </c>
      <c r="Q174" s="220">
        <v>0</v>
      </c>
      <c r="R174" s="220">
        <f>Q174*H174</f>
        <v>0</v>
      </c>
      <c r="S174" s="220">
        <v>0.014919999999999999</v>
      </c>
      <c r="T174" s="221">
        <f>S174*H174</f>
        <v>0.022379999999999997</v>
      </c>
      <c r="AR174" s="12" t="s">
        <v>315</v>
      </c>
      <c r="AT174" s="12" t="s">
        <v>144</v>
      </c>
      <c r="AU174" s="12" t="s">
        <v>118</v>
      </c>
      <c r="AY174" s="12" t="s">
        <v>141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2" t="s">
        <v>118</v>
      </c>
      <c r="BK174" s="222">
        <f>ROUND(I174*H174,2)</f>
        <v>0</v>
      </c>
      <c r="BL174" s="12" t="s">
        <v>315</v>
      </c>
      <c r="BM174" s="12" t="s">
        <v>350</v>
      </c>
    </row>
    <row r="175" s="1" customFormat="1" ht="16.5" customHeight="1">
      <c r="B175" s="33"/>
      <c r="C175" s="211" t="s">
        <v>351</v>
      </c>
      <c r="D175" s="211" t="s">
        <v>144</v>
      </c>
      <c r="E175" s="212" t="s">
        <v>352</v>
      </c>
      <c r="F175" s="213" t="s">
        <v>353</v>
      </c>
      <c r="G175" s="214" t="s">
        <v>158</v>
      </c>
      <c r="H175" s="215">
        <v>1</v>
      </c>
      <c r="I175" s="216"/>
      <c r="J175" s="217">
        <f>ROUND(I175*H175,2)</f>
        <v>0</v>
      </c>
      <c r="K175" s="213" t="s">
        <v>148</v>
      </c>
      <c r="L175" s="38"/>
      <c r="M175" s="218" t="s">
        <v>1</v>
      </c>
      <c r="N175" s="219" t="s">
        <v>42</v>
      </c>
      <c r="O175" s="74"/>
      <c r="P175" s="220">
        <f>O175*H175</f>
        <v>0</v>
      </c>
      <c r="Q175" s="220">
        <v>0.0020200000000000001</v>
      </c>
      <c r="R175" s="220">
        <f>Q175*H175</f>
        <v>0.0020200000000000001</v>
      </c>
      <c r="S175" s="220">
        <v>0</v>
      </c>
      <c r="T175" s="221">
        <f>S175*H175</f>
        <v>0</v>
      </c>
      <c r="AR175" s="12" t="s">
        <v>315</v>
      </c>
      <c r="AT175" s="12" t="s">
        <v>144</v>
      </c>
      <c r="AU175" s="12" t="s">
        <v>118</v>
      </c>
      <c r="AY175" s="12" t="s">
        <v>141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2" t="s">
        <v>118</v>
      </c>
      <c r="BK175" s="222">
        <f>ROUND(I175*H175,2)</f>
        <v>0</v>
      </c>
      <c r="BL175" s="12" t="s">
        <v>315</v>
      </c>
      <c r="BM175" s="12" t="s">
        <v>354</v>
      </c>
    </row>
    <row r="176" s="1" customFormat="1" ht="16.5" customHeight="1">
      <c r="B176" s="33"/>
      <c r="C176" s="211" t="s">
        <v>355</v>
      </c>
      <c r="D176" s="211" t="s">
        <v>144</v>
      </c>
      <c r="E176" s="212" t="s">
        <v>356</v>
      </c>
      <c r="F176" s="213" t="s">
        <v>357</v>
      </c>
      <c r="G176" s="214" t="s">
        <v>158</v>
      </c>
      <c r="H176" s="215">
        <v>3</v>
      </c>
      <c r="I176" s="216"/>
      <c r="J176" s="217">
        <f>ROUND(I176*H176,2)</f>
        <v>0</v>
      </c>
      <c r="K176" s="213" t="s">
        <v>148</v>
      </c>
      <c r="L176" s="38"/>
      <c r="M176" s="218" t="s">
        <v>1</v>
      </c>
      <c r="N176" s="219" t="s">
        <v>42</v>
      </c>
      <c r="O176" s="74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AR176" s="12" t="s">
        <v>315</v>
      </c>
      <c r="AT176" s="12" t="s">
        <v>144</v>
      </c>
      <c r="AU176" s="12" t="s">
        <v>118</v>
      </c>
      <c r="AY176" s="12" t="s">
        <v>141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2" t="s">
        <v>118</v>
      </c>
      <c r="BK176" s="222">
        <f>ROUND(I176*H176,2)</f>
        <v>0</v>
      </c>
      <c r="BL176" s="12" t="s">
        <v>315</v>
      </c>
      <c r="BM176" s="12" t="s">
        <v>358</v>
      </c>
    </row>
    <row r="177" s="1" customFormat="1" ht="16.5" customHeight="1">
      <c r="B177" s="33"/>
      <c r="C177" s="211" t="s">
        <v>359</v>
      </c>
      <c r="D177" s="211" t="s">
        <v>144</v>
      </c>
      <c r="E177" s="212" t="s">
        <v>360</v>
      </c>
      <c r="F177" s="213" t="s">
        <v>361</v>
      </c>
      <c r="G177" s="214" t="s">
        <v>262</v>
      </c>
      <c r="H177" s="215">
        <v>10.5</v>
      </c>
      <c r="I177" s="216"/>
      <c r="J177" s="217">
        <f>ROUND(I177*H177,2)</f>
        <v>0</v>
      </c>
      <c r="K177" s="213" t="s">
        <v>148</v>
      </c>
      <c r="L177" s="38"/>
      <c r="M177" s="218" t="s">
        <v>1</v>
      </c>
      <c r="N177" s="219" t="s">
        <v>42</v>
      </c>
      <c r="O177" s="74"/>
      <c r="P177" s="220">
        <f>O177*H177</f>
        <v>0</v>
      </c>
      <c r="Q177" s="220">
        <v>0</v>
      </c>
      <c r="R177" s="220">
        <f>Q177*H177</f>
        <v>0</v>
      </c>
      <c r="S177" s="220">
        <v>0.0020999999999999999</v>
      </c>
      <c r="T177" s="221">
        <f>S177*H177</f>
        <v>0.02205</v>
      </c>
      <c r="AR177" s="12" t="s">
        <v>315</v>
      </c>
      <c r="AT177" s="12" t="s">
        <v>144</v>
      </c>
      <c r="AU177" s="12" t="s">
        <v>118</v>
      </c>
      <c r="AY177" s="12" t="s">
        <v>141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2" t="s">
        <v>118</v>
      </c>
      <c r="BK177" s="222">
        <f>ROUND(I177*H177,2)</f>
        <v>0</v>
      </c>
      <c r="BL177" s="12" t="s">
        <v>315</v>
      </c>
      <c r="BM177" s="12" t="s">
        <v>362</v>
      </c>
    </row>
    <row r="178" s="1" customFormat="1" ht="16.5" customHeight="1">
      <c r="B178" s="33"/>
      <c r="C178" s="211" t="s">
        <v>363</v>
      </c>
      <c r="D178" s="211" t="s">
        <v>144</v>
      </c>
      <c r="E178" s="212" t="s">
        <v>364</v>
      </c>
      <c r="F178" s="213" t="s">
        <v>365</v>
      </c>
      <c r="G178" s="214" t="s">
        <v>262</v>
      </c>
      <c r="H178" s="215">
        <v>5</v>
      </c>
      <c r="I178" s="216"/>
      <c r="J178" s="217">
        <f>ROUND(I178*H178,2)</f>
        <v>0</v>
      </c>
      <c r="K178" s="213" t="s">
        <v>148</v>
      </c>
      <c r="L178" s="38"/>
      <c r="M178" s="218" t="s">
        <v>1</v>
      </c>
      <c r="N178" s="219" t="s">
        <v>42</v>
      </c>
      <c r="O178" s="74"/>
      <c r="P178" s="220">
        <f>O178*H178</f>
        <v>0</v>
      </c>
      <c r="Q178" s="220">
        <v>0.00036000000000000002</v>
      </c>
      <c r="R178" s="220">
        <f>Q178*H178</f>
        <v>0.0018000000000000002</v>
      </c>
      <c r="S178" s="220">
        <v>0</v>
      </c>
      <c r="T178" s="221">
        <f>S178*H178</f>
        <v>0</v>
      </c>
      <c r="AR178" s="12" t="s">
        <v>315</v>
      </c>
      <c r="AT178" s="12" t="s">
        <v>144</v>
      </c>
      <c r="AU178" s="12" t="s">
        <v>118</v>
      </c>
      <c r="AY178" s="12" t="s">
        <v>141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2" t="s">
        <v>118</v>
      </c>
      <c r="BK178" s="222">
        <f>ROUND(I178*H178,2)</f>
        <v>0</v>
      </c>
      <c r="BL178" s="12" t="s">
        <v>315</v>
      </c>
      <c r="BM178" s="12" t="s">
        <v>366</v>
      </c>
    </row>
    <row r="179" s="1" customFormat="1" ht="16.5" customHeight="1">
      <c r="B179" s="33"/>
      <c r="C179" s="211" t="s">
        <v>367</v>
      </c>
      <c r="D179" s="211" t="s">
        <v>144</v>
      </c>
      <c r="E179" s="212" t="s">
        <v>368</v>
      </c>
      <c r="F179" s="213" t="s">
        <v>369</v>
      </c>
      <c r="G179" s="214" t="s">
        <v>262</v>
      </c>
      <c r="H179" s="215">
        <v>9</v>
      </c>
      <c r="I179" s="216"/>
      <c r="J179" s="217">
        <f>ROUND(I179*H179,2)</f>
        <v>0</v>
      </c>
      <c r="K179" s="213" t="s">
        <v>148</v>
      </c>
      <c r="L179" s="38"/>
      <c r="M179" s="218" t="s">
        <v>1</v>
      </c>
      <c r="N179" s="219" t="s">
        <v>42</v>
      </c>
      <c r="O179" s="74"/>
      <c r="P179" s="220">
        <f>O179*H179</f>
        <v>0</v>
      </c>
      <c r="Q179" s="220">
        <v>0.00046000000000000001</v>
      </c>
      <c r="R179" s="220">
        <f>Q179*H179</f>
        <v>0.0041400000000000005</v>
      </c>
      <c r="S179" s="220">
        <v>0</v>
      </c>
      <c r="T179" s="221">
        <f>S179*H179</f>
        <v>0</v>
      </c>
      <c r="AR179" s="12" t="s">
        <v>315</v>
      </c>
      <c r="AT179" s="12" t="s">
        <v>144</v>
      </c>
      <c r="AU179" s="12" t="s">
        <v>118</v>
      </c>
      <c r="AY179" s="12" t="s">
        <v>141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2" t="s">
        <v>118</v>
      </c>
      <c r="BK179" s="222">
        <f>ROUND(I179*H179,2)</f>
        <v>0</v>
      </c>
      <c r="BL179" s="12" t="s">
        <v>315</v>
      </c>
      <c r="BM179" s="12" t="s">
        <v>370</v>
      </c>
    </row>
    <row r="180" s="1" customFormat="1" ht="16.5" customHeight="1">
      <c r="B180" s="33"/>
      <c r="C180" s="211" t="s">
        <v>371</v>
      </c>
      <c r="D180" s="211" t="s">
        <v>144</v>
      </c>
      <c r="E180" s="212" t="s">
        <v>372</v>
      </c>
      <c r="F180" s="213" t="s">
        <v>373</v>
      </c>
      <c r="G180" s="214" t="s">
        <v>262</v>
      </c>
      <c r="H180" s="215">
        <v>1</v>
      </c>
      <c r="I180" s="216"/>
      <c r="J180" s="217">
        <f>ROUND(I180*H180,2)</f>
        <v>0</v>
      </c>
      <c r="K180" s="213" t="s">
        <v>148</v>
      </c>
      <c r="L180" s="38"/>
      <c r="M180" s="218" t="s">
        <v>1</v>
      </c>
      <c r="N180" s="219" t="s">
        <v>42</v>
      </c>
      <c r="O180" s="74"/>
      <c r="P180" s="220">
        <f>O180*H180</f>
        <v>0</v>
      </c>
      <c r="Q180" s="220">
        <v>0.00076999999999999996</v>
      </c>
      <c r="R180" s="220">
        <f>Q180*H180</f>
        <v>0.00076999999999999996</v>
      </c>
      <c r="S180" s="220">
        <v>0</v>
      </c>
      <c r="T180" s="221">
        <f>S180*H180</f>
        <v>0</v>
      </c>
      <c r="AR180" s="12" t="s">
        <v>315</v>
      </c>
      <c r="AT180" s="12" t="s">
        <v>144</v>
      </c>
      <c r="AU180" s="12" t="s">
        <v>118</v>
      </c>
      <c r="AY180" s="12" t="s">
        <v>141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2" t="s">
        <v>118</v>
      </c>
      <c r="BK180" s="222">
        <f>ROUND(I180*H180,2)</f>
        <v>0</v>
      </c>
      <c r="BL180" s="12" t="s">
        <v>315</v>
      </c>
      <c r="BM180" s="12" t="s">
        <v>374</v>
      </c>
    </row>
    <row r="181" s="1" customFormat="1" ht="16.5" customHeight="1">
      <c r="B181" s="33"/>
      <c r="C181" s="211" t="s">
        <v>375</v>
      </c>
      <c r="D181" s="211" t="s">
        <v>144</v>
      </c>
      <c r="E181" s="212" t="s">
        <v>376</v>
      </c>
      <c r="F181" s="213" t="s">
        <v>377</v>
      </c>
      <c r="G181" s="214" t="s">
        <v>262</v>
      </c>
      <c r="H181" s="215">
        <v>1.5</v>
      </c>
      <c r="I181" s="216"/>
      <c r="J181" s="217">
        <f>ROUND(I181*H181,2)</f>
        <v>0</v>
      </c>
      <c r="K181" s="213" t="s">
        <v>148</v>
      </c>
      <c r="L181" s="38"/>
      <c r="M181" s="218" t="s">
        <v>1</v>
      </c>
      <c r="N181" s="219" t="s">
        <v>42</v>
      </c>
      <c r="O181" s="74"/>
      <c r="P181" s="220">
        <f>O181*H181</f>
        <v>0</v>
      </c>
      <c r="Q181" s="220">
        <v>0.0017700000000000001</v>
      </c>
      <c r="R181" s="220">
        <f>Q181*H181</f>
        <v>0.0026550000000000002</v>
      </c>
      <c r="S181" s="220">
        <v>0</v>
      </c>
      <c r="T181" s="221">
        <f>S181*H181</f>
        <v>0</v>
      </c>
      <c r="AR181" s="12" t="s">
        <v>315</v>
      </c>
      <c r="AT181" s="12" t="s">
        <v>144</v>
      </c>
      <c r="AU181" s="12" t="s">
        <v>118</v>
      </c>
      <c r="AY181" s="12" t="s">
        <v>141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2" t="s">
        <v>118</v>
      </c>
      <c r="BK181" s="222">
        <f>ROUND(I181*H181,2)</f>
        <v>0</v>
      </c>
      <c r="BL181" s="12" t="s">
        <v>315</v>
      </c>
      <c r="BM181" s="12" t="s">
        <v>378</v>
      </c>
    </row>
    <row r="182" s="1" customFormat="1" ht="16.5" customHeight="1">
      <c r="B182" s="33"/>
      <c r="C182" s="211" t="s">
        <v>379</v>
      </c>
      <c r="D182" s="211" t="s">
        <v>144</v>
      </c>
      <c r="E182" s="212" t="s">
        <v>380</v>
      </c>
      <c r="F182" s="213" t="s">
        <v>381</v>
      </c>
      <c r="G182" s="214" t="s">
        <v>158</v>
      </c>
      <c r="H182" s="215">
        <v>1</v>
      </c>
      <c r="I182" s="216"/>
      <c r="J182" s="217">
        <f>ROUND(I182*H182,2)</f>
        <v>0</v>
      </c>
      <c r="K182" s="213" t="s">
        <v>148</v>
      </c>
      <c r="L182" s="38"/>
      <c r="M182" s="218" t="s">
        <v>1</v>
      </c>
      <c r="N182" s="219" t="s">
        <v>42</v>
      </c>
      <c r="O182" s="74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12" t="s">
        <v>315</v>
      </c>
      <c r="AT182" s="12" t="s">
        <v>144</v>
      </c>
      <c r="AU182" s="12" t="s">
        <v>118</v>
      </c>
      <c r="AY182" s="12" t="s">
        <v>141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2" t="s">
        <v>118</v>
      </c>
      <c r="BK182" s="222">
        <f>ROUND(I182*H182,2)</f>
        <v>0</v>
      </c>
      <c r="BL182" s="12" t="s">
        <v>315</v>
      </c>
      <c r="BM182" s="12" t="s">
        <v>382</v>
      </c>
    </row>
    <row r="183" s="1" customFormat="1" ht="16.5" customHeight="1">
      <c r="B183" s="33"/>
      <c r="C183" s="211" t="s">
        <v>383</v>
      </c>
      <c r="D183" s="211" t="s">
        <v>144</v>
      </c>
      <c r="E183" s="212" t="s">
        <v>384</v>
      </c>
      <c r="F183" s="213" t="s">
        <v>385</v>
      </c>
      <c r="G183" s="214" t="s">
        <v>158</v>
      </c>
      <c r="H183" s="215">
        <v>1</v>
      </c>
      <c r="I183" s="216"/>
      <c r="J183" s="217">
        <f>ROUND(I183*H183,2)</f>
        <v>0</v>
      </c>
      <c r="K183" s="213" t="s">
        <v>148</v>
      </c>
      <c r="L183" s="38"/>
      <c r="M183" s="218" t="s">
        <v>1</v>
      </c>
      <c r="N183" s="219" t="s">
        <v>42</v>
      </c>
      <c r="O183" s="74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AR183" s="12" t="s">
        <v>315</v>
      </c>
      <c r="AT183" s="12" t="s">
        <v>144</v>
      </c>
      <c r="AU183" s="12" t="s">
        <v>118</v>
      </c>
      <c r="AY183" s="12" t="s">
        <v>141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2" t="s">
        <v>118</v>
      </c>
      <c r="BK183" s="222">
        <f>ROUND(I183*H183,2)</f>
        <v>0</v>
      </c>
      <c r="BL183" s="12" t="s">
        <v>315</v>
      </c>
      <c r="BM183" s="12" t="s">
        <v>386</v>
      </c>
    </row>
    <row r="184" s="1" customFormat="1" ht="16.5" customHeight="1">
      <c r="B184" s="33"/>
      <c r="C184" s="211" t="s">
        <v>387</v>
      </c>
      <c r="D184" s="211" t="s">
        <v>144</v>
      </c>
      <c r="E184" s="212" t="s">
        <v>388</v>
      </c>
      <c r="F184" s="213" t="s">
        <v>389</v>
      </c>
      <c r="G184" s="214" t="s">
        <v>158</v>
      </c>
      <c r="H184" s="215">
        <v>1</v>
      </c>
      <c r="I184" s="216"/>
      <c r="J184" s="217">
        <f>ROUND(I184*H184,2)</f>
        <v>0</v>
      </c>
      <c r="K184" s="213" t="s">
        <v>148</v>
      </c>
      <c r="L184" s="38"/>
      <c r="M184" s="218" t="s">
        <v>1</v>
      </c>
      <c r="N184" s="219" t="s">
        <v>42</v>
      </c>
      <c r="O184" s="74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AR184" s="12" t="s">
        <v>315</v>
      </c>
      <c r="AT184" s="12" t="s">
        <v>144</v>
      </c>
      <c r="AU184" s="12" t="s">
        <v>118</v>
      </c>
      <c r="AY184" s="12" t="s">
        <v>141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2" t="s">
        <v>118</v>
      </c>
      <c r="BK184" s="222">
        <f>ROUND(I184*H184,2)</f>
        <v>0</v>
      </c>
      <c r="BL184" s="12" t="s">
        <v>315</v>
      </c>
      <c r="BM184" s="12" t="s">
        <v>390</v>
      </c>
    </row>
    <row r="185" s="1" customFormat="1" ht="16.5" customHeight="1">
      <c r="B185" s="33"/>
      <c r="C185" s="211" t="s">
        <v>391</v>
      </c>
      <c r="D185" s="211" t="s">
        <v>144</v>
      </c>
      <c r="E185" s="212" t="s">
        <v>392</v>
      </c>
      <c r="F185" s="213" t="s">
        <v>393</v>
      </c>
      <c r="G185" s="214" t="s">
        <v>158</v>
      </c>
      <c r="H185" s="215">
        <v>1</v>
      </c>
      <c r="I185" s="216"/>
      <c r="J185" s="217">
        <f>ROUND(I185*H185,2)</f>
        <v>0</v>
      </c>
      <c r="K185" s="213" t="s">
        <v>148</v>
      </c>
      <c r="L185" s="38"/>
      <c r="M185" s="218" t="s">
        <v>1</v>
      </c>
      <c r="N185" s="219" t="s">
        <v>42</v>
      </c>
      <c r="O185" s="74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AR185" s="12" t="s">
        <v>315</v>
      </c>
      <c r="AT185" s="12" t="s">
        <v>144</v>
      </c>
      <c r="AU185" s="12" t="s">
        <v>118</v>
      </c>
      <c r="AY185" s="12" t="s">
        <v>141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2" t="s">
        <v>118</v>
      </c>
      <c r="BK185" s="222">
        <f>ROUND(I185*H185,2)</f>
        <v>0</v>
      </c>
      <c r="BL185" s="12" t="s">
        <v>315</v>
      </c>
      <c r="BM185" s="12" t="s">
        <v>394</v>
      </c>
    </row>
    <row r="186" s="1" customFormat="1" ht="16.5" customHeight="1">
      <c r="B186" s="33"/>
      <c r="C186" s="211" t="s">
        <v>395</v>
      </c>
      <c r="D186" s="211" t="s">
        <v>144</v>
      </c>
      <c r="E186" s="212" t="s">
        <v>396</v>
      </c>
      <c r="F186" s="213" t="s">
        <v>397</v>
      </c>
      <c r="G186" s="214" t="s">
        <v>158</v>
      </c>
      <c r="H186" s="215">
        <v>1</v>
      </c>
      <c r="I186" s="216"/>
      <c r="J186" s="217">
        <f>ROUND(I186*H186,2)</f>
        <v>0</v>
      </c>
      <c r="K186" s="213" t="s">
        <v>148</v>
      </c>
      <c r="L186" s="38"/>
      <c r="M186" s="218" t="s">
        <v>1</v>
      </c>
      <c r="N186" s="219" t="s">
        <v>42</v>
      </c>
      <c r="O186" s="74"/>
      <c r="P186" s="220">
        <f>O186*H186</f>
        <v>0</v>
      </c>
      <c r="Q186" s="220">
        <v>0</v>
      </c>
      <c r="R186" s="220">
        <f>Q186*H186</f>
        <v>0</v>
      </c>
      <c r="S186" s="220">
        <v>0.01218</v>
      </c>
      <c r="T186" s="221">
        <f>S186*H186</f>
        <v>0.01218</v>
      </c>
      <c r="AR186" s="12" t="s">
        <v>315</v>
      </c>
      <c r="AT186" s="12" t="s">
        <v>144</v>
      </c>
      <c r="AU186" s="12" t="s">
        <v>118</v>
      </c>
      <c r="AY186" s="12" t="s">
        <v>141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2" t="s">
        <v>118</v>
      </c>
      <c r="BK186" s="222">
        <f>ROUND(I186*H186,2)</f>
        <v>0</v>
      </c>
      <c r="BL186" s="12" t="s">
        <v>315</v>
      </c>
      <c r="BM186" s="12" t="s">
        <v>398</v>
      </c>
    </row>
    <row r="187" s="1" customFormat="1" ht="16.5" customHeight="1">
      <c r="B187" s="33"/>
      <c r="C187" s="211" t="s">
        <v>399</v>
      </c>
      <c r="D187" s="211" t="s">
        <v>144</v>
      </c>
      <c r="E187" s="212" t="s">
        <v>400</v>
      </c>
      <c r="F187" s="213" t="s">
        <v>401</v>
      </c>
      <c r="G187" s="214" t="s">
        <v>158</v>
      </c>
      <c r="H187" s="215">
        <v>2</v>
      </c>
      <c r="I187" s="216"/>
      <c r="J187" s="217">
        <f>ROUND(I187*H187,2)</f>
        <v>0</v>
      </c>
      <c r="K187" s="213" t="s">
        <v>148</v>
      </c>
      <c r="L187" s="38"/>
      <c r="M187" s="218" t="s">
        <v>1</v>
      </c>
      <c r="N187" s="219" t="s">
        <v>42</v>
      </c>
      <c r="O187" s="74"/>
      <c r="P187" s="220">
        <f>O187*H187</f>
        <v>0</v>
      </c>
      <c r="Q187" s="220">
        <v>0</v>
      </c>
      <c r="R187" s="220">
        <f>Q187*H187</f>
        <v>0</v>
      </c>
      <c r="S187" s="220">
        <v>0.0030999999999999999</v>
      </c>
      <c r="T187" s="221">
        <f>S187*H187</f>
        <v>0.0061999999999999998</v>
      </c>
      <c r="AR187" s="12" t="s">
        <v>315</v>
      </c>
      <c r="AT187" s="12" t="s">
        <v>144</v>
      </c>
      <c r="AU187" s="12" t="s">
        <v>118</v>
      </c>
      <c r="AY187" s="12" t="s">
        <v>141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2" t="s">
        <v>118</v>
      </c>
      <c r="BK187" s="222">
        <f>ROUND(I187*H187,2)</f>
        <v>0</v>
      </c>
      <c r="BL187" s="12" t="s">
        <v>315</v>
      </c>
      <c r="BM187" s="12" t="s">
        <v>402</v>
      </c>
    </row>
    <row r="188" s="1" customFormat="1" ht="16.5" customHeight="1">
      <c r="B188" s="33"/>
      <c r="C188" s="211" t="s">
        <v>403</v>
      </c>
      <c r="D188" s="211" t="s">
        <v>144</v>
      </c>
      <c r="E188" s="212" t="s">
        <v>404</v>
      </c>
      <c r="F188" s="213" t="s">
        <v>405</v>
      </c>
      <c r="G188" s="214" t="s">
        <v>158</v>
      </c>
      <c r="H188" s="215">
        <v>2</v>
      </c>
      <c r="I188" s="216"/>
      <c r="J188" s="217">
        <f>ROUND(I188*H188,2)</f>
        <v>0</v>
      </c>
      <c r="K188" s="213" t="s">
        <v>148</v>
      </c>
      <c r="L188" s="38"/>
      <c r="M188" s="218" t="s">
        <v>1</v>
      </c>
      <c r="N188" s="219" t="s">
        <v>42</v>
      </c>
      <c r="O188" s="74"/>
      <c r="P188" s="220">
        <f>O188*H188</f>
        <v>0</v>
      </c>
      <c r="Q188" s="220">
        <v>0.00034000000000000002</v>
      </c>
      <c r="R188" s="220">
        <f>Q188*H188</f>
        <v>0.00068000000000000005</v>
      </c>
      <c r="S188" s="220">
        <v>0</v>
      </c>
      <c r="T188" s="221">
        <f>S188*H188</f>
        <v>0</v>
      </c>
      <c r="AR188" s="12" t="s">
        <v>315</v>
      </c>
      <c r="AT188" s="12" t="s">
        <v>144</v>
      </c>
      <c r="AU188" s="12" t="s">
        <v>118</v>
      </c>
      <c r="AY188" s="12" t="s">
        <v>141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2" t="s">
        <v>118</v>
      </c>
      <c r="BK188" s="222">
        <f>ROUND(I188*H188,2)</f>
        <v>0</v>
      </c>
      <c r="BL188" s="12" t="s">
        <v>315</v>
      </c>
      <c r="BM188" s="12" t="s">
        <v>406</v>
      </c>
    </row>
    <row r="189" s="1" customFormat="1" ht="16.5" customHeight="1">
      <c r="B189" s="33"/>
      <c r="C189" s="211" t="s">
        <v>407</v>
      </c>
      <c r="D189" s="211" t="s">
        <v>144</v>
      </c>
      <c r="E189" s="212" t="s">
        <v>408</v>
      </c>
      <c r="F189" s="213" t="s">
        <v>409</v>
      </c>
      <c r="G189" s="214" t="s">
        <v>262</v>
      </c>
      <c r="H189" s="215">
        <v>16.5</v>
      </c>
      <c r="I189" s="216"/>
      <c r="J189" s="217">
        <f>ROUND(I189*H189,2)</f>
        <v>0</v>
      </c>
      <c r="K189" s="213" t="s">
        <v>148</v>
      </c>
      <c r="L189" s="38"/>
      <c r="M189" s="218" t="s">
        <v>1</v>
      </c>
      <c r="N189" s="219" t="s">
        <v>42</v>
      </c>
      <c r="O189" s="74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AR189" s="12" t="s">
        <v>315</v>
      </c>
      <c r="AT189" s="12" t="s">
        <v>144</v>
      </c>
      <c r="AU189" s="12" t="s">
        <v>118</v>
      </c>
      <c r="AY189" s="12" t="s">
        <v>141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2" t="s">
        <v>118</v>
      </c>
      <c r="BK189" s="222">
        <f>ROUND(I189*H189,2)</f>
        <v>0</v>
      </c>
      <c r="BL189" s="12" t="s">
        <v>315</v>
      </c>
      <c r="BM189" s="12" t="s">
        <v>410</v>
      </c>
    </row>
    <row r="190" s="1" customFormat="1" ht="16.5" customHeight="1">
      <c r="B190" s="33"/>
      <c r="C190" s="211" t="s">
        <v>411</v>
      </c>
      <c r="D190" s="211" t="s">
        <v>144</v>
      </c>
      <c r="E190" s="212" t="s">
        <v>412</v>
      </c>
      <c r="F190" s="213" t="s">
        <v>413</v>
      </c>
      <c r="G190" s="214" t="s">
        <v>158</v>
      </c>
      <c r="H190" s="215">
        <v>2</v>
      </c>
      <c r="I190" s="216"/>
      <c r="J190" s="217">
        <f>ROUND(I190*H190,2)</f>
        <v>0</v>
      </c>
      <c r="K190" s="213" t="s">
        <v>148</v>
      </c>
      <c r="L190" s="38"/>
      <c r="M190" s="218" t="s">
        <v>1</v>
      </c>
      <c r="N190" s="219" t="s">
        <v>42</v>
      </c>
      <c r="O190" s="74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AR190" s="12" t="s">
        <v>315</v>
      </c>
      <c r="AT190" s="12" t="s">
        <v>144</v>
      </c>
      <c r="AU190" s="12" t="s">
        <v>118</v>
      </c>
      <c r="AY190" s="12" t="s">
        <v>141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2" t="s">
        <v>118</v>
      </c>
      <c r="BK190" s="222">
        <f>ROUND(I190*H190,2)</f>
        <v>0</v>
      </c>
      <c r="BL190" s="12" t="s">
        <v>315</v>
      </c>
      <c r="BM190" s="12" t="s">
        <v>414</v>
      </c>
    </row>
    <row r="191" s="1" customFormat="1" ht="16.5" customHeight="1">
      <c r="B191" s="33"/>
      <c r="C191" s="211" t="s">
        <v>415</v>
      </c>
      <c r="D191" s="211" t="s">
        <v>144</v>
      </c>
      <c r="E191" s="212" t="s">
        <v>416</v>
      </c>
      <c r="F191" s="213" t="s">
        <v>417</v>
      </c>
      <c r="G191" s="214" t="s">
        <v>147</v>
      </c>
      <c r="H191" s="215">
        <v>0.012</v>
      </c>
      <c r="I191" s="216"/>
      <c r="J191" s="217">
        <f>ROUND(I191*H191,2)</f>
        <v>0</v>
      </c>
      <c r="K191" s="213" t="s">
        <v>148</v>
      </c>
      <c r="L191" s="38"/>
      <c r="M191" s="218" t="s">
        <v>1</v>
      </c>
      <c r="N191" s="219" t="s">
        <v>42</v>
      </c>
      <c r="O191" s="74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AR191" s="12" t="s">
        <v>315</v>
      </c>
      <c r="AT191" s="12" t="s">
        <v>144</v>
      </c>
      <c r="AU191" s="12" t="s">
        <v>118</v>
      </c>
      <c r="AY191" s="12" t="s">
        <v>141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2" t="s">
        <v>118</v>
      </c>
      <c r="BK191" s="222">
        <f>ROUND(I191*H191,2)</f>
        <v>0</v>
      </c>
      <c r="BL191" s="12" t="s">
        <v>315</v>
      </c>
      <c r="BM191" s="12" t="s">
        <v>418</v>
      </c>
    </row>
    <row r="192" s="1" customFormat="1" ht="16.5" customHeight="1">
      <c r="B192" s="33"/>
      <c r="C192" s="211" t="s">
        <v>419</v>
      </c>
      <c r="D192" s="211" t="s">
        <v>144</v>
      </c>
      <c r="E192" s="212" t="s">
        <v>420</v>
      </c>
      <c r="F192" s="213" t="s">
        <v>421</v>
      </c>
      <c r="G192" s="214" t="s">
        <v>147</v>
      </c>
      <c r="H192" s="215">
        <v>0.012</v>
      </c>
      <c r="I192" s="216"/>
      <c r="J192" s="217">
        <f>ROUND(I192*H192,2)</f>
        <v>0</v>
      </c>
      <c r="K192" s="213" t="s">
        <v>148</v>
      </c>
      <c r="L192" s="38"/>
      <c r="M192" s="218" t="s">
        <v>1</v>
      </c>
      <c r="N192" s="219" t="s">
        <v>42</v>
      </c>
      <c r="O192" s="74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AR192" s="12" t="s">
        <v>315</v>
      </c>
      <c r="AT192" s="12" t="s">
        <v>144</v>
      </c>
      <c r="AU192" s="12" t="s">
        <v>118</v>
      </c>
      <c r="AY192" s="12" t="s">
        <v>141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2" t="s">
        <v>118</v>
      </c>
      <c r="BK192" s="222">
        <f>ROUND(I192*H192,2)</f>
        <v>0</v>
      </c>
      <c r="BL192" s="12" t="s">
        <v>315</v>
      </c>
      <c r="BM192" s="12" t="s">
        <v>422</v>
      </c>
    </row>
    <row r="193" s="10" customFormat="1" ht="22.8" customHeight="1">
      <c r="B193" s="195"/>
      <c r="C193" s="196"/>
      <c r="D193" s="197" t="s">
        <v>69</v>
      </c>
      <c r="E193" s="209" t="s">
        <v>423</v>
      </c>
      <c r="F193" s="209" t="s">
        <v>424</v>
      </c>
      <c r="G193" s="196"/>
      <c r="H193" s="196"/>
      <c r="I193" s="199"/>
      <c r="J193" s="210">
        <f>BK193</f>
        <v>0</v>
      </c>
      <c r="K193" s="196"/>
      <c r="L193" s="201"/>
      <c r="M193" s="202"/>
      <c r="N193" s="203"/>
      <c r="O193" s="203"/>
      <c r="P193" s="204">
        <f>SUM(P194:P215)</f>
        <v>0</v>
      </c>
      <c r="Q193" s="203"/>
      <c r="R193" s="204">
        <f>SUM(R194:R215)</f>
        <v>0.040009999999999997</v>
      </c>
      <c r="S193" s="203"/>
      <c r="T193" s="205">
        <f>SUM(T194:T215)</f>
        <v>0.067540000000000003</v>
      </c>
      <c r="AR193" s="206" t="s">
        <v>118</v>
      </c>
      <c r="AT193" s="207" t="s">
        <v>69</v>
      </c>
      <c r="AU193" s="207" t="s">
        <v>78</v>
      </c>
      <c r="AY193" s="206" t="s">
        <v>141</v>
      </c>
      <c r="BK193" s="208">
        <f>SUM(BK194:BK215)</f>
        <v>0</v>
      </c>
    </row>
    <row r="194" s="1" customFormat="1" ht="16.5" customHeight="1">
      <c r="B194" s="33"/>
      <c r="C194" s="211" t="s">
        <v>425</v>
      </c>
      <c r="D194" s="211" t="s">
        <v>144</v>
      </c>
      <c r="E194" s="212" t="s">
        <v>426</v>
      </c>
      <c r="F194" s="213" t="s">
        <v>427</v>
      </c>
      <c r="G194" s="214" t="s">
        <v>262</v>
      </c>
      <c r="H194" s="215">
        <v>27</v>
      </c>
      <c r="I194" s="216"/>
      <c r="J194" s="217">
        <f>ROUND(I194*H194,2)</f>
        <v>0</v>
      </c>
      <c r="K194" s="213" t="s">
        <v>148</v>
      </c>
      <c r="L194" s="38"/>
      <c r="M194" s="218" t="s">
        <v>1</v>
      </c>
      <c r="N194" s="219" t="s">
        <v>42</v>
      </c>
      <c r="O194" s="74"/>
      <c r="P194" s="220">
        <f>O194*H194</f>
        <v>0</v>
      </c>
      <c r="Q194" s="220">
        <v>0</v>
      </c>
      <c r="R194" s="220">
        <f>Q194*H194</f>
        <v>0</v>
      </c>
      <c r="S194" s="220">
        <v>0.0021299999999999999</v>
      </c>
      <c r="T194" s="221">
        <f>S194*H194</f>
        <v>0.057509999999999999</v>
      </c>
      <c r="AR194" s="12" t="s">
        <v>315</v>
      </c>
      <c r="AT194" s="12" t="s">
        <v>144</v>
      </c>
      <c r="AU194" s="12" t="s">
        <v>118</v>
      </c>
      <c r="AY194" s="12" t="s">
        <v>141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2" t="s">
        <v>118</v>
      </c>
      <c r="BK194" s="222">
        <f>ROUND(I194*H194,2)</f>
        <v>0</v>
      </c>
      <c r="BL194" s="12" t="s">
        <v>315</v>
      </c>
      <c r="BM194" s="12" t="s">
        <v>428</v>
      </c>
    </row>
    <row r="195" s="1" customFormat="1" ht="16.5" customHeight="1">
      <c r="B195" s="33"/>
      <c r="C195" s="211" t="s">
        <v>429</v>
      </c>
      <c r="D195" s="211" t="s">
        <v>144</v>
      </c>
      <c r="E195" s="212" t="s">
        <v>430</v>
      </c>
      <c r="F195" s="213" t="s">
        <v>431</v>
      </c>
      <c r="G195" s="214" t="s">
        <v>158</v>
      </c>
      <c r="H195" s="215">
        <v>8</v>
      </c>
      <c r="I195" s="216"/>
      <c r="J195" s="217">
        <f>ROUND(I195*H195,2)</f>
        <v>0</v>
      </c>
      <c r="K195" s="213" t="s">
        <v>148</v>
      </c>
      <c r="L195" s="38"/>
      <c r="M195" s="218" t="s">
        <v>1</v>
      </c>
      <c r="N195" s="219" t="s">
        <v>42</v>
      </c>
      <c r="O195" s="74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AR195" s="12" t="s">
        <v>315</v>
      </c>
      <c r="AT195" s="12" t="s">
        <v>144</v>
      </c>
      <c r="AU195" s="12" t="s">
        <v>118</v>
      </c>
      <c r="AY195" s="12" t="s">
        <v>141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2" t="s">
        <v>118</v>
      </c>
      <c r="BK195" s="222">
        <f>ROUND(I195*H195,2)</f>
        <v>0</v>
      </c>
      <c r="BL195" s="12" t="s">
        <v>315</v>
      </c>
      <c r="BM195" s="12" t="s">
        <v>432</v>
      </c>
    </row>
    <row r="196" s="1" customFormat="1" ht="16.5" customHeight="1">
      <c r="B196" s="33"/>
      <c r="C196" s="211" t="s">
        <v>433</v>
      </c>
      <c r="D196" s="211" t="s">
        <v>144</v>
      </c>
      <c r="E196" s="212" t="s">
        <v>434</v>
      </c>
      <c r="F196" s="213" t="s">
        <v>435</v>
      </c>
      <c r="G196" s="214" t="s">
        <v>158</v>
      </c>
      <c r="H196" s="215">
        <v>3</v>
      </c>
      <c r="I196" s="216"/>
      <c r="J196" s="217">
        <f>ROUND(I196*H196,2)</f>
        <v>0</v>
      </c>
      <c r="K196" s="213" t="s">
        <v>148</v>
      </c>
      <c r="L196" s="38"/>
      <c r="M196" s="218" t="s">
        <v>1</v>
      </c>
      <c r="N196" s="219" t="s">
        <v>42</v>
      </c>
      <c r="O196" s="74"/>
      <c r="P196" s="220">
        <f>O196*H196</f>
        <v>0</v>
      </c>
      <c r="Q196" s="220">
        <v>0.0011999999999999999</v>
      </c>
      <c r="R196" s="220">
        <f>Q196*H196</f>
        <v>0.0035999999999999999</v>
      </c>
      <c r="S196" s="220">
        <v>0</v>
      </c>
      <c r="T196" s="221">
        <f>S196*H196</f>
        <v>0</v>
      </c>
      <c r="AR196" s="12" t="s">
        <v>315</v>
      </c>
      <c r="AT196" s="12" t="s">
        <v>144</v>
      </c>
      <c r="AU196" s="12" t="s">
        <v>118</v>
      </c>
      <c r="AY196" s="12" t="s">
        <v>141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2" t="s">
        <v>118</v>
      </c>
      <c r="BK196" s="222">
        <f>ROUND(I196*H196,2)</f>
        <v>0</v>
      </c>
      <c r="BL196" s="12" t="s">
        <v>315</v>
      </c>
      <c r="BM196" s="12" t="s">
        <v>436</v>
      </c>
    </row>
    <row r="197" s="1" customFormat="1" ht="16.5" customHeight="1">
      <c r="B197" s="33"/>
      <c r="C197" s="211" t="s">
        <v>437</v>
      </c>
      <c r="D197" s="211" t="s">
        <v>144</v>
      </c>
      <c r="E197" s="212" t="s">
        <v>438</v>
      </c>
      <c r="F197" s="213" t="s">
        <v>439</v>
      </c>
      <c r="G197" s="214" t="s">
        <v>262</v>
      </c>
      <c r="H197" s="215">
        <v>30</v>
      </c>
      <c r="I197" s="216"/>
      <c r="J197" s="217">
        <f>ROUND(I197*H197,2)</f>
        <v>0</v>
      </c>
      <c r="K197" s="213" t="s">
        <v>148</v>
      </c>
      <c r="L197" s="38"/>
      <c r="M197" s="218" t="s">
        <v>1</v>
      </c>
      <c r="N197" s="219" t="s">
        <v>42</v>
      </c>
      <c r="O197" s="74"/>
      <c r="P197" s="220">
        <f>O197*H197</f>
        <v>0</v>
      </c>
      <c r="Q197" s="220">
        <v>0.00066</v>
      </c>
      <c r="R197" s="220">
        <f>Q197*H197</f>
        <v>0.019799999999999998</v>
      </c>
      <c r="S197" s="220">
        <v>0</v>
      </c>
      <c r="T197" s="221">
        <f>S197*H197</f>
        <v>0</v>
      </c>
      <c r="AR197" s="12" t="s">
        <v>315</v>
      </c>
      <c r="AT197" s="12" t="s">
        <v>144</v>
      </c>
      <c r="AU197" s="12" t="s">
        <v>118</v>
      </c>
      <c r="AY197" s="12" t="s">
        <v>141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2" t="s">
        <v>118</v>
      </c>
      <c r="BK197" s="222">
        <f>ROUND(I197*H197,2)</f>
        <v>0</v>
      </c>
      <c r="BL197" s="12" t="s">
        <v>315</v>
      </c>
      <c r="BM197" s="12" t="s">
        <v>440</v>
      </c>
    </row>
    <row r="198" s="1" customFormat="1" ht="16.5" customHeight="1">
      <c r="B198" s="33"/>
      <c r="C198" s="211" t="s">
        <v>441</v>
      </c>
      <c r="D198" s="211" t="s">
        <v>144</v>
      </c>
      <c r="E198" s="212" t="s">
        <v>442</v>
      </c>
      <c r="F198" s="213" t="s">
        <v>443</v>
      </c>
      <c r="G198" s="214" t="s">
        <v>444</v>
      </c>
      <c r="H198" s="215">
        <v>1</v>
      </c>
      <c r="I198" s="216"/>
      <c r="J198" s="217">
        <f>ROUND(I198*H198,2)</f>
        <v>0</v>
      </c>
      <c r="K198" s="213" t="s">
        <v>148</v>
      </c>
      <c r="L198" s="38"/>
      <c r="M198" s="218" t="s">
        <v>1</v>
      </c>
      <c r="N198" s="219" t="s">
        <v>42</v>
      </c>
      <c r="O198" s="74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AR198" s="12" t="s">
        <v>315</v>
      </c>
      <c r="AT198" s="12" t="s">
        <v>144</v>
      </c>
      <c r="AU198" s="12" t="s">
        <v>118</v>
      </c>
      <c r="AY198" s="12" t="s">
        <v>141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2" t="s">
        <v>118</v>
      </c>
      <c r="BK198" s="222">
        <f>ROUND(I198*H198,2)</f>
        <v>0</v>
      </c>
      <c r="BL198" s="12" t="s">
        <v>315</v>
      </c>
      <c r="BM198" s="12" t="s">
        <v>445</v>
      </c>
    </row>
    <row r="199" s="1" customFormat="1" ht="16.5" customHeight="1">
      <c r="B199" s="33"/>
      <c r="C199" s="211" t="s">
        <v>446</v>
      </c>
      <c r="D199" s="211" t="s">
        <v>144</v>
      </c>
      <c r="E199" s="212" t="s">
        <v>447</v>
      </c>
      <c r="F199" s="213" t="s">
        <v>448</v>
      </c>
      <c r="G199" s="214" t="s">
        <v>444</v>
      </c>
      <c r="H199" s="215">
        <v>1</v>
      </c>
      <c r="I199" s="216"/>
      <c r="J199" s="217">
        <f>ROUND(I199*H199,2)</f>
        <v>0</v>
      </c>
      <c r="K199" s="213" t="s">
        <v>148</v>
      </c>
      <c r="L199" s="38"/>
      <c r="M199" s="218" t="s">
        <v>1</v>
      </c>
      <c r="N199" s="219" t="s">
        <v>42</v>
      </c>
      <c r="O199" s="74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AR199" s="12" t="s">
        <v>315</v>
      </c>
      <c r="AT199" s="12" t="s">
        <v>144</v>
      </c>
      <c r="AU199" s="12" t="s">
        <v>118</v>
      </c>
      <c r="AY199" s="12" t="s">
        <v>141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2" t="s">
        <v>118</v>
      </c>
      <c r="BK199" s="222">
        <f>ROUND(I199*H199,2)</f>
        <v>0</v>
      </c>
      <c r="BL199" s="12" t="s">
        <v>315</v>
      </c>
      <c r="BM199" s="12" t="s">
        <v>449</v>
      </c>
    </row>
    <row r="200" s="1" customFormat="1" ht="16.5" customHeight="1">
      <c r="B200" s="33"/>
      <c r="C200" s="211" t="s">
        <v>450</v>
      </c>
      <c r="D200" s="211" t="s">
        <v>144</v>
      </c>
      <c r="E200" s="212" t="s">
        <v>451</v>
      </c>
      <c r="F200" s="213" t="s">
        <v>452</v>
      </c>
      <c r="G200" s="214" t="s">
        <v>262</v>
      </c>
      <c r="H200" s="215">
        <v>30</v>
      </c>
      <c r="I200" s="216"/>
      <c r="J200" s="217">
        <f>ROUND(I200*H200,2)</f>
        <v>0</v>
      </c>
      <c r="K200" s="213" t="s">
        <v>148</v>
      </c>
      <c r="L200" s="38"/>
      <c r="M200" s="218" t="s">
        <v>1</v>
      </c>
      <c r="N200" s="219" t="s">
        <v>42</v>
      </c>
      <c r="O200" s="74"/>
      <c r="P200" s="220">
        <f>O200*H200</f>
        <v>0</v>
      </c>
      <c r="Q200" s="220">
        <v>5.0000000000000002E-05</v>
      </c>
      <c r="R200" s="220">
        <f>Q200*H200</f>
        <v>0.0015</v>
      </c>
      <c r="S200" s="220">
        <v>0</v>
      </c>
      <c r="T200" s="221">
        <f>S200*H200</f>
        <v>0</v>
      </c>
      <c r="AR200" s="12" t="s">
        <v>315</v>
      </c>
      <c r="AT200" s="12" t="s">
        <v>144</v>
      </c>
      <c r="AU200" s="12" t="s">
        <v>118</v>
      </c>
      <c r="AY200" s="12" t="s">
        <v>141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2" t="s">
        <v>118</v>
      </c>
      <c r="BK200" s="222">
        <f>ROUND(I200*H200,2)</f>
        <v>0</v>
      </c>
      <c r="BL200" s="12" t="s">
        <v>315</v>
      </c>
      <c r="BM200" s="12" t="s">
        <v>453</v>
      </c>
    </row>
    <row r="201" s="1" customFormat="1" ht="16.5" customHeight="1">
      <c r="B201" s="33"/>
      <c r="C201" s="211" t="s">
        <v>454</v>
      </c>
      <c r="D201" s="211" t="s">
        <v>144</v>
      </c>
      <c r="E201" s="212" t="s">
        <v>455</v>
      </c>
      <c r="F201" s="213" t="s">
        <v>456</v>
      </c>
      <c r="G201" s="214" t="s">
        <v>262</v>
      </c>
      <c r="H201" s="215">
        <v>27</v>
      </c>
      <c r="I201" s="216"/>
      <c r="J201" s="217">
        <f>ROUND(I201*H201,2)</f>
        <v>0</v>
      </c>
      <c r="K201" s="213" t="s">
        <v>148</v>
      </c>
      <c r="L201" s="38"/>
      <c r="M201" s="218" t="s">
        <v>1</v>
      </c>
      <c r="N201" s="219" t="s">
        <v>42</v>
      </c>
      <c r="O201" s="74"/>
      <c r="P201" s="220">
        <f>O201*H201</f>
        <v>0</v>
      </c>
      <c r="Q201" s="220">
        <v>0</v>
      </c>
      <c r="R201" s="220">
        <f>Q201*H201</f>
        <v>0</v>
      </c>
      <c r="S201" s="220">
        <v>0.00023000000000000001</v>
      </c>
      <c r="T201" s="221">
        <f>S201*H201</f>
        <v>0.0062100000000000002</v>
      </c>
      <c r="AR201" s="12" t="s">
        <v>315</v>
      </c>
      <c r="AT201" s="12" t="s">
        <v>144</v>
      </c>
      <c r="AU201" s="12" t="s">
        <v>118</v>
      </c>
      <c r="AY201" s="12" t="s">
        <v>141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2" t="s">
        <v>118</v>
      </c>
      <c r="BK201" s="222">
        <f>ROUND(I201*H201,2)</f>
        <v>0</v>
      </c>
      <c r="BL201" s="12" t="s">
        <v>315</v>
      </c>
      <c r="BM201" s="12" t="s">
        <v>457</v>
      </c>
    </row>
    <row r="202" s="1" customFormat="1" ht="16.5" customHeight="1">
      <c r="B202" s="33"/>
      <c r="C202" s="211" t="s">
        <v>458</v>
      </c>
      <c r="D202" s="211" t="s">
        <v>144</v>
      </c>
      <c r="E202" s="212" t="s">
        <v>459</v>
      </c>
      <c r="F202" s="213" t="s">
        <v>460</v>
      </c>
      <c r="G202" s="214" t="s">
        <v>158</v>
      </c>
      <c r="H202" s="215">
        <v>11</v>
      </c>
      <c r="I202" s="216"/>
      <c r="J202" s="217">
        <f>ROUND(I202*H202,2)</f>
        <v>0</v>
      </c>
      <c r="K202" s="213" t="s">
        <v>148</v>
      </c>
      <c r="L202" s="38"/>
      <c r="M202" s="218" t="s">
        <v>1</v>
      </c>
      <c r="N202" s="219" t="s">
        <v>42</v>
      </c>
      <c r="O202" s="74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AR202" s="12" t="s">
        <v>315</v>
      </c>
      <c r="AT202" s="12" t="s">
        <v>144</v>
      </c>
      <c r="AU202" s="12" t="s">
        <v>118</v>
      </c>
      <c r="AY202" s="12" t="s">
        <v>141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2" t="s">
        <v>118</v>
      </c>
      <c r="BK202" s="222">
        <f>ROUND(I202*H202,2)</f>
        <v>0</v>
      </c>
      <c r="BL202" s="12" t="s">
        <v>315</v>
      </c>
      <c r="BM202" s="12" t="s">
        <v>461</v>
      </c>
    </row>
    <row r="203" s="1" customFormat="1" ht="16.5" customHeight="1">
      <c r="B203" s="33"/>
      <c r="C203" s="211" t="s">
        <v>462</v>
      </c>
      <c r="D203" s="211" t="s">
        <v>144</v>
      </c>
      <c r="E203" s="212" t="s">
        <v>463</v>
      </c>
      <c r="F203" s="213" t="s">
        <v>464</v>
      </c>
      <c r="G203" s="214" t="s">
        <v>158</v>
      </c>
      <c r="H203" s="215">
        <v>7</v>
      </c>
      <c r="I203" s="216"/>
      <c r="J203" s="217">
        <f>ROUND(I203*H203,2)</f>
        <v>0</v>
      </c>
      <c r="K203" s="213" t="s">
        <v>148</v>
      </c>
      <c r="L203" s="38"/>
      <c r="M203" s="218" t="s">
        <v>1</v>
      </c>
      <c r="N203" s="219" t="s">
        <v>42</v>
      </c>
      <c r="O203" s="74"/>
      <c r="P203" s="220">
        <f>O203*H203</f>
        <v>0</v>
      </c>
      <c r="Q203" s="220">
        <v>0.00017000000000000001</v>
      </c>
      <c r="R203" s="220">
        <f>Q203*H203</f>
        <v>0.0011900000000000001</v>
      </c>
      <c r="S203" s="220">
        <v>0</v>
      </c>
      <c r="T203" s="221">
        <f>S203*H203</f>
        <v>0</v>
      </c>
      <c r="AR203" s="12" t="s">
        <v>315</v>
      </c>
      <c r="AT203" s="12" t="s">
        <v>144</v>
      </c>
      <c r="AU203" s="12" t="s">
        <v>118</v>
      </c>
      <c r="AY203" s="12" t="s">
        <v>141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2" t="s">
        <v>118</v>
      </c>
      <c r="BK203" s="222">
        <f>ROUND(I203*H203,2)</f>
        <v>0</v>
      </c>
      <c r="BL203" s="12" t="s">
        <v>315</v>
      </c>
      <c r="BM203" s="12" t="s">
        <v>465</v>
      </c>
    </row>
    <row r="204" s="1" customFormat="1" ht="16.5" customHeight="1">
      <c r="B204" s="33"/>
      <c r="C204" s="211" t="s">
        <v>466</v>
      </c>
      <c r="D204" s="211" t="s">
        <v>144</v>
      </c>
      <c r="E204" s="212" t="s">
        <v>467</v>
      </c>
      <c r="F204" s="213" t="s">
        <v>468</v>
      </c>
      <c r="G204" s="214" t="s">
        <v>444</v>
      </c>
      <c r="H204" s="215">
        <v>2</v>
      </c>
      <c r="I204" s="216"/>
      <c r="J204" s="217">
        <f>ROUND(I204*H204,2)</f>
        <v>0</v>
      </c>
      <c r="K204" s="213" t="s">
        <v>148</v>
      </c>
      <c r="L204" s="38"/>
      <c r="M204" s="218" t="s">
        <v>1</v>
      </c>
      <c r="N204" s="219" t="s">
        <v>42</v>
      </c>
      <c r="O204" s="74"/>
      <c r="P204" s="220">
        <f>O204*H204</f>
        <v>0</v>
      </c>
      <c r="Q204" s="220">
        <v>0.00021000000000000001</v>
      </c>
      <c r="R204" s="220">
        <f>Q204*H204</f>
        <v>0.00042000000000000002</v>
      </c>
      <c r="S204" s="220">
        <v>0</v>
      </c>
      <c r="T204" s="221">
        <f>S204*H204</f>
        <v>0</v>
      </c>
      <c r="AR204" s="12" t="s">
        <v>315</v>
      </c>
      <c r="AT204" s="12" t="s">
        <v>144</v>
      </c>
      <c r="AU204" s="12" t="s">
        <v>118</v>
      </c>
      <c r="AY204" s="12" t="s">
        <v>141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2" t="s">
        <v>118</v>
      </c>
      <c r="BK204" s="222">
        <f>ROUND(I204*H204,2)</f>
        <v>0</v>
      </c>
      <c r="BL204" s="12" t="s">
        <v>315</v>
      </c>
      <c r="BM204" s="12" t="s">
        <v>469</v>
      </c>
    </row>
    <row r="205" s="1" customFormat="1" ht="16.5" customHeight="1">
      <c r="B205" s="33"/>
      <c r="C205" s="211" t="s">
        <v>470</v>
      </c>
      <c r="D205" s="211" t="s">
        <v>144</v>
      </c>
      <c r="E205" s="212" t="s">
        <v>471</v>
      </c>
      <c r="F205" s="213" t="s">
        <v>472</v>
      </c>
      <c r="G205" s="214" t="s">
        <v>158</v>
      </c>
      <c r="H205" s="215">
        <v>4</v>
      </c>
      <c r="I205" s="216"/>
      <c r="J205" s="217">
        <f>ROUND(I205*H205,2)</f>
        <v>0</v>
      </c>
      <c r="K205" s="213" t="s">
        <v>148</v>
      </c>
      <c r="L205" s="38"/>
      <c r="M205" s="218" t="s">
        <v>1</v>
      </c>
      <c r="N205" s="219" t="s">
        <v>42</v>
      </c>
      <c r="O205" s="74"/>
      <c r="P205" s="220">
        <f>O205*H205</f>
        <v>0</v>
      </c>
      <c r="Q205" s="220">
        <v>0</v>
      </c>
      <c r="R205" s="220">
        <f>Q205*H205</f>
        <v>0</v>
      </c>
      <c r="S205" s="220">
        <v>0.00068999999999999997</v>
      </c>
      <c r="T205" s="221">
        <f>S205*H205</f>
        <v>0.0027599999999999999</v>
      </c>
      <c r="AR205" s="12" t="s">
        <v>315</v>
      </c>
      <c r="AT205" s="12" t="s">
        <v>144</v>
      </c>
      <c r="AU205" s="12" t="s">
        <v>118</v>
      </c>
      <c r="AY205" s="12" t="s">
        <v>141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2" t="s">
        <v>118</v>
      </c>
      <c r="BK205" s="222">
        <f>ROUND(I205*H205,2)</f>
        <v>0</v>
      </c>
      <c r="BL205" s="12" t="s">
        <v>315</v>
      </c>
      <c r="BM205" s="12" t="s">
        <v>473</v>
      </c>
    </row>
    <row r="206" s="1" customFormat="1" ht="16.5" customHeight="1">
      <c r="B206" s="33"/>
      <c r="C206" s="211" t="s">
        <v>474</v>
      </c>
      <c r="D206" s="211" t="s">
        <v>144</v>
      </c>
      <c r="E206" s="212" t="s">
        <v>475</v>
      </c>
      <c r="F206" s="213" t="s">
        <v>476</v>
      </c>
      <c r="G206" s="214" t="s">
        <v>158</v>
      </c>
      <c r="H206" s="215">
        <v>2</v>
      </c>
      <c r="I206" s="216"/>
      <c r="J206" s="217">
        <f>ROUND(I206*H206,2)</f>
        <v>0</v>
      </c>
      <c r="K206" s="213" t="s">
        <v>148</v>
      </c>
      <c r="L206" s="38"/>
      <c r="M206" s="218" t="s">
        <v>1</v>
      </c>
      <c r="N206" s="219" t="s">
        <v>42</v>
      </c>
      <c r="O206" s="74"/>
      <c r="P206" s="220">
        <f>O206*H206</f>
        <v>0</v>
      </c>
      <c r="Q206" s="220">
        <v>0</v>
      </c>
      <c r="R206" s="220">
        <f>Q206*H206</f>
        <v>0</v>
      </c>
      <c r="S206" s="220">
        <v>0.00052999999999999998</v>
      </c>
      <c r="T206" s="221">
        <f>S206*H206</f>
        <v>0.00106</v>
      </c>
      <c r="AR206" s="12" t="s">
        <v>315</v>
      </c>
      <c r="AT206" s="12" t="s">
        <v>144</v>
      </c>
      <c r="AU206" s="12" t="s">
        <v>118</v>
      </c>
      <c r="AY206" s="12" t="s">
        <v>141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2" t="s">
        <v>118</v>
      </c>
      <c r="BK206" s="222">
        <f>ROUND(I206*H206,2)</f>
        <v>0</v>
      </c>
      <c r="BL206" s="12" t="s">
        <v>315</v>
      </c>
      <c r="BM206" s="12" t="s">
        <v>477</v>
      </c>
    </row>
    <row r="207" s="1" customFormat="1" ht="16.5" customHeight="1">
      <c r="B207" s="33"/>
      <c r="C207" s="211" t="s">
        <v>478</v>
      </c>
      <c r="D207" s="211" t="s">
        <v>144</v>
      </c>
      <c r="E207" s="212" t="s">
        <v>479</v>
      </c>
      <c r="F207" s="213" t="s">
        <v>480</v>
      </c>
      <c r="G207" s="214" t="s">
        <v>158</v>
      </c>
      <c r="H207" s="215">
        <v>2</v>
      </c>
      <c r="I207" s="216"/>
      <c r="J207" s="217">
        <f>ROUND(I207*H207,2)</f>
        <v>0</v>
      </c>
      <c r="K207" s="213" t="s">
        <v>148</v>
      </c>
      <c r="L207" s="38"/>
      <c r="M207" s="218" t="s">
        <v>1</v>
      </c>
      <c r="N207" s="219" t="s">
        <v>42</v>
      </c>
      <c r="O207" s="74"/>
      <c r="P207" s="220">
        <f>O207*H207</f>
        <v>0</v>
      </c>
      <c r="Q207" s="220">
        <v>0.00018000000000000001</v>
      </c>
      <c r="R207" s="220">
        <f>Q207*H207</f>
        <v>0.00036000000000000002</v>
      </c>
      <c r="S207" s="220">
        <v>0</v>
      </c>
      <c r="T207" s="221">
        <f>S207*H207</f>
        <v>0</v>
      </c>
      <c r="AR207" s="12" t="s">
        <v>315</v>
      </c>
      <c r="AT207" s="12" t="s">
        <v>144</v>
      </c>
      <c r="AU207" s="12" t="s">
        <v>118</v>
      </c>
      <c r="AY207" s="12" t="s">
        <v>141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2" t="s">
        <v>118</v>
      </c>
      <c r="BK207" s="222">
        <f>ROUND(I207*H207,2)</f>
        <v>0</v>
      </c>
      <c r="BL207" s="12" t="s">
        <v>315</v>
      </c>
      <c r="BM207" s="12" t="s">
        <v>481</v>
      </c>
    </row>
    <row r="208" s="1" customFormat="1" ht="16.5" customHeight="1">
      <c r="B208" s="33"/>
      <c r="C208" s="211" t="s">
        <v>482</v>
      </c>
      <c r="D208" s="211" t="s">
        <v>144</v>
      </c>
      <c r="E208" s="212" t="s">
        <v>483</v>
      </c>
      <c r="F208" s="213" t="s">
        <v>484</v>
      </c>
      <c r="G208" s="214" t="s">
        <v>158</v>
      </c>
      <c r="H208" s="215">
        <v>1</v>
      </c>
      <c r="I208" s="216"/>
      <c r="J208" s="217">
        <f>ROUND(I208*H208,2)</f>
        <v>0</v>
      </c>
      <c r="K208" s="213" t="s">
        <v>148</v>
      </c>
      <c r="L208" s="38"/>
      <c r="M208" s="218" t="s">
        <v>1</v>
      </c>
      <c r="N208" s="219" t="s">
        <v>42</v>
      </c>
      <c r="O208" s="74"/>
      <c r="P208" s="220">
        <f>O208*H208</f>
        <v>0</v>
      </c>
      <c r="Q208" s="220">
        <v>3.0000000000000001E-05</v>
      </c>
      <c r="R208" s="220">
        <f>Q208*H208</f>
        <v>3.0000000000000001E-05</v>
      </c>
      <c r="S208" s="220">
        <v>0</v>
      </c>
      <c r="T208" s="221">
        <f>S208*H208</f>
        <v>0</v>
      </c>
      <c r="AR208" s="12" t="s">
        <v>315</v>
      </c>
      <c r="AT208" s="12" t="s">
        <v>144</v>
      </c>
      <c r="AU208" s="12" t="s">
        <v>118</v>
      </c>
      <c r="AY208" s="12" t="s">
        <v>141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2" t="s">
        <v>118</v>
      </c>
      <c r="BK208" s="222">
        <f>ROUND(I208*H208,2)</f>
        <v>0</v>
      </c>
      <c r="BL208" s="12" t="s">
        <v>315</v>
      </c>
      <c r="BM208" s="12" t="s">
        <v>485</v>
      </c>
    </row>
    <row r="209" s="1" customFormat="1" ht="16.5" customHeight="1">
      <c r="B209" s="33"/>
      <c r="C209" s="211" t="s">
        <v>486</v>
      </c>
      <c r="D209" s="211" t="s">
        <v>144</v>
      </c>
      <c r="E209" s="212" t="s">
        <v>487</v>
      </c>
      <c r="F209" s="213" t="s">
        <v>488</v>
      </c>
      <c r="G209" s="214" t="s">
        <v>158</v>
      </c>
      <c r="H209" s="215">
        <v>0</v>
      </c>
      <c r="I209" s="216"/>
      <c r="J209" s="217">
        <f>ROUND(I209*H209,2)</f>
        <v>0</v>
      </c>
      <c r="K209" s="213" t="s">
        <v>148</v>
      </c>
      <c r="L209" s="38"/>
      <c r="M209" s="218" t="s">
        <v>1</v>
      </c>
      <c r="N209" s="219" t="s">
        <v>42</v>
      </c>
      <c r="O209" s="74"/>
      <c r="P209" s="220">
        <f>O209*H209</f>
        <v>0</v>
      </c>
      <c r="Q209" s="220">
        <v>0</v>
      </c>
      <c r="R209" s="220">
        <f>Q209*H209</f>
        <v>0</v>
      </c>
      <c r="S209" s="220">
        <v>0.0055999999999999999</v>
      </c>
      <c r="T209" s="221">
        <f>S209*H209</f>
        <v>0</v>
      </c>
      <c r="AR209" s="12" t="s">
        <v>315</v>
      </c>
      <c r="AT209" s="12" t="s">
        <v>144</v>
      </c>
      <c r="AU209" s="12" t="s">
        <v>118</v>
      </c>
      <c r="AY209" s="12" t="s">
        <v>141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2" t="s">
        <v>118</v>
      </c>
      <c r="BK209" s="222">
        <f>ROUND(I209*H209,2)</f>
        <v>0</v>
      </c>
      <c r="BL209" s="12" t="s">
        <v>315</v>
      </c>
      <c r="BM209" s="12" t="s">
        <v>489</v>
      </c>
    </row>
    <row r="210" s="1" customFormat="1" ht="16.5" customHeight="1">
      <c r="B210" s="33"/>
      <c r="C210" s="211" t="s">
        <v>490</v>
      </c>
      <c r="D210" s="211" t="s">
        <v>144</v>
      </c>
      <c r="E210" s="212" t="s">
        <v>491</v>
      </c>
      <c r="F210" s="213" t="s">
        <v>492</v>
      </c>
      <c r="G210" s="214" t="s">
        <v>158</v>
      </c>
      <c r="H210" s="215">
        <v>3</v>
      </c>
      <c r="I210" s="216"/>
      <c r="J210" s="217">
        <f>ROUND(I210*H210,2)</f>
        <v>0</v>
      </c>
      <c r="K210" s="213" t="s">
        <v>148</v>
      </c>
      <c r="L210" s="38"/>
      <c r="M210" s="218" t="s">
        <v>1</v>
      </c>
      <c r="N210" s="219" t="s">
        <v>42</v>
      </c>
      <c r="O210" s="74"/>
      <c r="P210" s="220">
        <f>O210*H210</f>
        <v>0</v>
      </c>
      <c r="Q210" s="220">
        <v>0.00056999999999999998</v>
      </c>
      <c r="R210" s="220">
        <f>Q210*H210</f>
        <v>0.0017099999999999999</v>
      </c>
      <c r="S210" s="220">
        <v>0</v>
      </c>
      <c r="T210" s="221">
        <f>S210*H210</f>
        <v>0</v>
      </c>
      <c r="AR210" s="12" t="s">
        <v>315</v>
      </c>
      <c r="AT210" s="12" t="s">
        <v>144</v>
      </c>
      <c r="AU210" s="12" t="s">
        <v>118</v>
      </c>
      <c r="AY210" s="12" t="s">
        <v>141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2" t="s">
        <v>118</v>
      </c>
      <c r="BK210" s="222">
        <f>ROUND(I210*H210,2)</f>
        <v>0</v>
      </c>
      <c r="BL210" s="12" t="s">
        <v>315</v>
      </c>
      <c r="BM210" s="12" t="s">
        <v>493</v>
      </c>
    </row>
    <row r="211" s="1" customFormat="1" ht="16.5" customHeight="1">
      <c r="B211" s="33"/>
      <c r="C211" s="223" t="s">
        <v>494</v>
      </c>
      <c r="D211" s="223" t="s">
        <v>151</v>
      </c>
      <c r="E211" s="224" t="s">
        <v>495</v>
      </c>
      <c r="F211" s="225" t="s">
        <v>496</v>
      </c>
      <c r="G211" s="226" t="s">
        <v>158</v>
      </c>
      <c r="H211" s="227">
        <v>3</v>
      </c>
      <c r="I211" s="228"/>
      <c r="J211" s="229">
        <f>ROUND(I211*H211,2)</f>
        <v>0</v>
      </c>
      <c r="K211" s="225" t="s">
        <v>148</v>
      </c>
      <c r="L211" s="230"/>
      <c r="M211" s="231" t="s">
        <v>1</v>
      </c>
      <c r="N211" s="232" t="s">
        <v>42</v>
      </c>
      <c r="O211" s="74"/>
      <c r="P211" s="220">
        <f>O211*H211</f>
        <v>0</v>
      </c>
      <c r="Q211" s="220">
        <v>0.0018</v>
      </c>
      <c r="R211" s="220">
        <f>Q211*H211</f>
        <v>0.0054000000000000003</v>
      </c>
      <c r="S211" s="220">
        <v>0</v>
      </c>
      <c r="T211" s="221">
        <f>S211*H211</f>
        <v>0</v>
      </c>
      <c r="AR211" s="12" t="s">
        <v>282</v>
      </c>
      <c r="AT211" s="12" t="s">
        <v>151</v>
      </c>
      <c r="AU211" s="12" t="s">
        <v>118</v>
      </c>
      <c r="AY211" s="12" t="s">
        <v>141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2" t="s">
        <v>118</v>
      </c>
      <c r="BK211" s="222">
        <f>ROUND(I211*H211,2)</f>
        <v>0</v>
      </c>
      <c r="BL211" s="12" t="s">
        <v>315</v>
      </c>
      <c r="BM211" s="12" t="s">
        <v>497</v>
      </c>
    </row>
    <row r="212" s="1" customFormat="1" ht="16.5" customHeight="1">
      <c r="B212" s="33"/>
      <c r="C212" s="211" t="s">
        <v>498</v>
      </c>
      <c r="D212" s="211" t="s">
        <v>144</v>
      </c>
      <c r="E212" s="212" t="s">
        <v>499</v>
      </c>
      <c r="F212" s="213" t="s">
        <v>500</v>
      </c>
      <c r="G212" s="214" t="s">
        <v>262</v>
      </c>
      <c r="H212" s="215">
        <v>30</v>
      </c>
      <c r="I212" s="216"/>
      <c r="J212" s="217">
        <f>ROUND(I212*H212,2)</f>
        <v>0</v>
      </c>
      <c r="K212" s="213" t="s">
        <v>148</v>
      </c>
      <c r="L212" s="38"/>
      <c r="M212" s="218" t="s">
        <v>1</v>
      </c>
      <c r="N212" s="219" t="s">
        <v>42</v>
      </c>
      <c r="O212" s="74"/>
      <c r="P212" s="220">
        <f>O212*H212</f>
        <v>0</v>
      </c>
      <c r="Q212" s="220">
        <v>0.00019000000000000001</v>
      </c>
      <c r="R212" s="220">
        <f>Q212*H212</f>
        <v>0.0057000000000000002</v>
      </c>
      <c r="S212" s="220">
        <v>0</v>
      </c>
      <c r="T212" s="221">
        <f>S212*H212</f>
        <v>0</v>
      </c>
      <c r="AR212" s="12" t="s">
        <v>315</v>
      </c>
      <c r="AT212" s="12" t="s">
        <v>144</v>
      </c>
      <c r="AU212" s="12" t="s">
        <v>118</v>
      </c>
      <c r="AY212" s="12" t="s">
        <v>141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2" t="s">
        <v>118</v>
      </c>
      <c r="BK212" s="222">
        <f>ROUND(I212*H212,2)</f>
        <v>0</v>
      </c>
      <c r="BL212" s="12" t="s">
        <v>315</v>
      </c>
      <c r="BM212" s="12" t="s">
        <v>501</v>
      </c>
    </row>
    <row r="213" s="1" customFormat="1" ht="16.5" customHeight="1">
      <c r="B213" s="33"/>
      <c r="C213" s="211" t="s">
        <v>502</v>
      </c>
      <c r="D213" s="211" t="s">
        <v>144</v>
      </c>
      <c r="E213" s="212" t="s">
        <v>503</v>
      </c>
      <c r="F213" s="213" t="s">
        <v>504</v>
      </c>
      <c r="G213" s="214" t="s">
        <v>262</v>
      </c>
      <c r="H213" s="215">
        <v>30</v>
      </c>
      <c r="I213" s="216"/>
      <c r="J213" s="217">
        <f>ROUND(I213*H213,2)</f>
        <v>0</v>
      </c>
      <c r="K213" s="213" t="s">
        <v>148</v>
      </c>
      <c r="L213" s="38"/>
      <c r="M213" s="218" t="s">
        <v>1</v>
      </c>
      <c r="N213" s="219" t="s">
        <v>42</v>
      </c>
      <c r="O213" s="74"/>
      <c r="P213" s="220">
        <f>O213*H213</f>
        <v>0</v>
      </c>
      <c r="Q213" s="220">
        <v>1.0000000000000001E-05</v>
      </c>
      <c r="R213" s="220">
        <f>Q213*H213</f>
        <v>0.00030000000000000003</v>
      </c>
      <c r="S213" s="220">
        <v>0</v>
      </c>
      <c r="T213" s="221">
        <f>S213*H213</f>
        <v>0</v>
      </c>
      <c r="AR213" s="12" t="s">
        <v>315</v>
      </c>
      <c r="AT213" s="12" t="s">
        <v>144</v>
      </c>
      <c r="AU213" s="12" t="s">
        <v>118</v>
      </c>
      <c r="AY213" s="12" t="s">
        <v>141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2" t="s">
        <v>118</v>
      </c>
      <c r="BK213" s="222">
        <f>ROUND(I213*H213,2)</f>
        <v>0</v>
      </c>
      <c r="BL213" s="12" t="s">
        <v>315</v>
      </c>
      <c r="BM213" s="12" t="s">
        <v>505</v>
      </c>
    </row>
    <row r="214" s="1" customFormat="1" ht="16.5" customHeight="1">
      <c r="B214" s="33"/>
      <c r="C214" s="211" t="s">
        <v>506</v>
      </c>
      <c r="D214" s="211" t="s">
        <v>144</v>
      </c>
      <c r="E214" s="212" t="s">
        <v>507</v>
      </c>
      <c r="F214" s="213" t="s">
        <v>508</v>
      </c>
      <c r="G214" s="214" t="s">
        <v>147</v>
      </c>
      <c r="H214" s="215">
        <v>0.040000000000000001</v>
      </c>
      <c r="I214" s="216"/>
      <c r="J214" s="217">
        <f>ROUND(I214*H214,2)</f>
        <v>0</v>
      </c>
      <c r="K214" s="213" t="s">
        <v>148</v>
      </c>
      <c r="L214" s="38"/>
      <c r="M214" s="218" t="s">
        <v>1</v>
      </c>
      <c r="N214" s="219" t="s">
        <v>42</v>
      </c>
      <c r="O214" s="74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AR214" s="12" t="s">
        <v>315</v>
      </c>
      <c r="AT214" s="12" t="s">
        <v>144</v>
      </c>
      <c r="AU214" s="12" t="s">
        <v>118</v>
      </c>
      <c r="AY214" s="12" t="s">
        <v>141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2" t="s">
        <v>118</v>
      </c>
      <c r="BK214" s="222">
        <f>ROUND(I214*H214,2)</f>
        <v>0</v>
      </c>
      <c r="BL214" s="12" t="s">
        <v>315</v>
      </c>
      <c r="BM214" s="12" t="s">
        <v>509</v>
      </c>
    </row>
    <row r="215" s="1" customFormat="1" ht="16.5" customHeight="1">
      <c r="B215" s="33"/>
      <c r="C215" s="211" t="s">
        <v>510</v>
      </c>
      <c r="D215" s="211" t="s">
        <v>144</v>
      </c>
      <c r="E215" s="212" t="s">
        <v>511</v>
      </c>
      <c r="F215" s="213" t="s">
        <v>512</v>
      </c>
      <c r="G215" s="214" t="s">
        <v>147</v>
      </c>
      <c r="H215" s="215">
        <v>0.040000000000000001</v>
      </c>
      <c r="I215" s="216"/>
      <c r="J215" s="217">
        <f>ROUND(I215*H215,2)</f>
        <v>0</v>
      </c>
      <c r="K215" s="213" t="s">
        <v>148</v>
      </c>
      <c r="L215" s="38"/>
      <c r="M215" s="218" t="s">
        <v>1</v>
      </c>
      <c r="N215" s="219" t="s">
        <v>42</v>
      </c>
      <c r="O215" s="74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AR215" s="12" t="s">
        <v>315</v>
      </c>
      <c r="AT215" s="12" t="s">
        <v>144</v>
      </c>
      <c r="AU215" s="12" t="s">
        <v>118</v>
      </c>
      <c r="AY215" s="12" t="s">
        <v>141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2" t="s">
        <v>118</v>
      </c>
      <c r="BK215" s="222">
        <f>ROUND(I215*H215,2)</f>
        <v>0</v>
      </c>
      <c r="BL215" s="12" t="s">
        <v>315</v>
      </c>
      <c r="BM215" s="12" t="s">
        <v>513</v>
      </c>
    </row>
    <row r="216" s="10" customFormat="1" ht="22.8" customHeight="1">
      <c r="B216" s="195"/>
      <c r="C216" s="196"/>
      <c r="D216" s="197" t="s">
        <v>69</v>
      </c>
      <c r="E216" s="209" t="s">
        <v>514</v>
      </c>
      <c r="F216" s="209" t="s">
        <v>515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SUM(P217:P221)</f>
        <v>0</v>
      </c>
      <c r="Q216" s="203"/>
      <c r="R216" s="204">
        <f>SUM(R217:R221)</f>
        <v>0.00156</v>
      </c>
      <c r="S216" s="203"/>
      <c r="T216" s="205">
        <f>SUM(T217:T221)</f>
        <v>0.019699999999999999</v>
      </c>
      <c r="AR216" s="206" t="s">
        <v>118</v>
      </c>
      <c r="AT216" s="207" t="s">
        <v>69</v>
      </c>
      <c r="AU216" s="207" t="s">
        <v>78</v>
      </c>
      <c r="AY216" s="206" t="s">
        <v>141</v>
      </c>
      <c r="BK216" s="208">
        <f>SUM(BK217:BK221)</f>
        <v>0</v>
      </c>
    </row>
    <row r="217" s="1" customFormat="1" ht="16.5" customHeight="1">
      <c r="B217" s="33"/>
      <c r="C217" s="211" t="s">
        <v>516</v>
      </c>
      <c r="D217" s="211" t="s">
        <v>144</v>
      </c>
      <c r="E217" s="212" t="s">
        <v>517</v>
      </c>
      <c r="F217" s="213" t="s">
        <v>518</v>
      </c>
      <c r="G217" s="214" t="s">
        <v>262</v>
      </c>
      <c r="H217" s="215">
        <v>4</v>
      </c>
      <c r="I217" s="216"/>
      <c r="J217" s="217">
        <f>ROUND(I217*H217,2)</f>
        <v>0</v>
      </c>
      <c r="K217" s="213" t="s">
        <v>148</v>
      </c>
      <c r="L217" s="38"/>
      <c r="M217" s="218" t="s">
        <v>1</v>
      </c>
      <c r="N217" s="219" t="s">
        <v>42</v>
      </c>
      <c r="O217" s="74"/>
      <c r="P217" s="220">
        <f>O217*H217</f>
        <v>0</v>
      </c>
      <c r="Q217" s="220">
        <v>0.00038999999999999999</v>
      </c>
      <c r="R217" s="220">
        <f>Q217*H217</f>
        <v>0.00156</v>
      </c>
      <c r="S217" s="220">
        <v>0.0034199999999999999</v>
      </c>
      <c r="T217" s="221">
        <f>S217*H217</f>
        <v>0.01368</v>
      </c>
      <c r="AR217" s="12" t="s">
        <v>315</v>
      </c>
      <c r="AT217" s="12" t="s">
        <v>144</v>
      </c>
      <c r="AU217" s="12" t="s">
        <v>118</v>
      </c>
      <c r="AY217" s="12" t="s">
        <v>141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2" t="s">
        <v>118</v>
      </c>
      <c r="BK217" s="222">
        <f>ROUND(I217*H217,2)</f>
        <v>0</v>
      </c>
      <c r="BL217" s="12" t="s">
        <v>315</v>
      </c>
      <c r="BM217" s="12" t="s">
        <v>519</v>
      </c>
    </row>
    <row r="218" s="1" customFormat="1" ht="16.5" customHeight="1">
      <c r="B218" s="33"/>
      <c r="C218" s="211" t="s">
        <v>520</v>
      </c>
      <c r="D218" s="211" t="s">
        <v>144</v>
      </c>
      <c r="E218" s="212" t="s">
        <v>521</v>
      </c>
      <c r="F218" s="213" t="s">
        <v>522</v>
      </c>
      <c r="G218" s="214" t="s">
        <v>523</v>
      </c>
      <c r="H218" s="215">
        <v>1</v>
      </c>
      <c r="I218" s="216"/>
      <c r="J218" s="217">
        <f>ROUND(I218*H218,2)</f>
        <v>0</v>
      </c>
      <c r="K218" s="213" t="s">
        <v>148</v>
      </c>
      <c r="L218" s="38"/>
      <c r="M218" s="218" t="s">
        <v>1</v>
      </c>
      <c r="N218" s="219" t="s">
        <v>42</v>
      </c>
      <c r="O218" s="74"/>
      <c r="P218" s="220">
        <f>O218*H218</f>
        <v>0</v>
      </c>
      <c r="Q218" s="220">
        <v>0</v>
      </c>
      <c r="R218" s="220">
        <f>Q218*H218</f>
        <v>0</v>
      </c>
      <c r="S218" s="220">
        <v>0.00513</v>
      </c>
      <c r="T218" s="221">
        <f>S218*H218</f>
        <v>0.00513</v>
      </c>
      <c r="AR218" s="12" t="s">
        <v>315</v>
      </c>
      <c r="AT218" s="12" t="s">
        <v>144</v>
      </c>
      <c r="AU218" s="12" t="s">
        <v>118</v>
      </c>
      <c r="AY218" s="12" t="s">
        <v>141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2" t="s">
        <v>118</v>
      </c>
      <c r="BK218" s="222">
        <f>ROUND(I218*H218,2)</f>
        <v>0</v>
      </c>
      <c r="BL218" s="12" t="s">
        <v>315</v>
      </c>
      <c r="BM218" s="12" t="s">
        <v>524</v>
      </c>
    </row>
    <row r="219" s="1" customFormat="1" ht="16.5" customHeight="1">
      <c r="B219" s="33"/>
      <c r="C219" s="211" t="s">
        <v>525</v>
      </c>
      <c r="D219" s="211" t="s">
        <v>144</v>
      </c>
      <c r="E219" s="212" t="s">
        <v>526</v>
      </c>
      <c r="F219" s="213" t="s">
        <v>527</v>
      </c>
      <c r="G219" s="214" t="s">
        <v>158</v>
      </c>
      <c r="H219" s="215">
        <v>1</v>
      </c>
      <c r="I219" s="216"/>
      <c r="J219" s="217">
        <f>ROUND(I219*H219,2)</f>
        <v>0</v>
      </c>
      <c r="K219" s="213" t="s">
        <v>148</v>
      </c>
      <c r="L219" s="38"/>
      <c r="M219" s="218" t="s">
        <v>1</v>
      </c>
      <c r="N219" s="219" t="s">
        <v>42</v>
      </c>
      <c r="O219" s="74"/>
      <c r="P219" s="220">
        <f>O219*H219</f>
        <v>0</v>
      </c>
      <c r="Q219" s="220">
        <v>0</v>
      </c>
      <c r="R219" s="220">
        <f>Q219*H219</f>
        <v>0</v>
      </c>
      <c r="S219" s="220">
        <v>0.00088999999999999995</v>
      </c>
      <c r="T219" s="221">
        <f>S219*H219</f>
        <v>0.00088999999999999995</v>
      </c>
      <c r="AR219" s="12" t="s">
        <v>315</v>
      </c>
      <c r="AT219" s="12" t="s">
        <v>144</v>
      </c>
      <c r="AU219" s="12" t="s">
        <v>118</v>
      </c>
      <c r="AY219" s="12" t="s">
        <v>141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2" t="s">
        <v>118</v>
      </c>
      <c r="BK219" s="222">
        <f>ROUND(I219*H219,2)</f>
        <v>0</v>
      </c>
      <c r="BL219" s="12" t="s">
        <v>315</v>
      </c>
      <c r="BM219" s="12" t="s">
        <v>528</v>
      </c>
    </row>
    <row r="220" s="1" customFormat="1" ht="16.5" customHeight="1">
      <c r="B220" s="33"/>
      <c r="C220" s="211" t="s">
        <v>529</v>
      </c>
      <c r="D220" s="211" t="s">
        <v>144</v>
      </c>
      <c r="E220" s="212" t="s">
        <v>530</v>
      </c>
      <c r="F220" s="213" t="s">
        <v>531</v>
      </c>
      <c r="G220" s="214" t="s">
        <v>147</v>
      </c>
      <c r="H220" s="215">
        <v>0.002</v>
      </c>
      <c r="I220" s="216"/>
      <c r="J220" s="217">
        <f>ROUND(I220*H220,2)</f>
        <v>0</v>
      </c>
      <c r="K220" s="213" t="s">
        <v>148</v>
      </c>
      <c r="L220" s="38"/>
      <c r="M220" s="218" t="s">
        <v>1</v>
      </c>
      <c r="N220" s="219" t="s">
        <v>42</v>
      </c>
      <c r="O220" s="74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AR220" s="12" t="s">
        <v>315</v>
      </c>
      <c r="AT220" s="12" t="s">
        <v>144</v>
      </c>
      <c r="AU220" s="12" t="s">
        <v>118</v>
      </c>
      <c r="AY220" s="12" t="s">
        <v>141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2" t="s">
        <v>118</v>
      </c>
      <c r="BK220" s="222">
        <f>ROUND(I220*H220,2)</f>
        <v>0</v>
      </c>
      <c r="BL220" s="12" t="s">
        <v>315</v>
      </c>
      <c r="BM220" s="12" t="s">
        <v>532</v>
      </c>
    </row>
    <row r="221" s="1" customFormat="1" ht="16.5" customHeight="1">
      <c r="B221" s="33"/>
      <c r="C221" s="211" t="s">
        <v>533</v>
      </c>
      <c r="D221" s="211" t="s">
        <v>144</v>
      </c>
      <c r="E221" s="212" t="s">
        <v>534</v>
      </c>
      <c r="F221" s="213" t="s">
        <v>535</v>
      </c>
      <c r="G221" s="214" t="s">
        <v>147</v>
      </c>
      <c r="H221" s="215">
        <v>0.002</v>
      </c>
      <c r="I221" s="216"/>
      <c r="J221" s="217">
        <f>ROUND(I221*H221,2)</f>
        <v>0</v>
      </c>
      <c r="K221" s="213" t="s">
        <v>148</v>
      </c>
      <c r="L221" s="38"/>
      <c r="M221" s="218" t="s">
        <v>1</v>
      </c>
      <c r="N221" s="219" t="s">
        <v>42</v>
      </c>
      <c r="O221" s="74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AR221" s="12" t="s">
        <v>315</v>
      </c>
      <c r="AT221" s="12" t="s">
        <v>144</v>
      </c>
      <c r="AU221" s="12" t="s">
        <v>118</v>
      </c>
      <c r="AY221" s="12" t="s">
        <v>141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2" t="s">
        <v>118</v>
      </c>
      <c r="BK221" s="222">
        <f>ROUND(I221*H221,2)</f>
        <v>0</v>
      </c>
      <c r="BL221" s="12" t="s">
        <v>315</v>
      </c>
      <c r="BM221" s="12" t="s">
        <v>536</v>
      </c>
    </row>
    <row r="222" s="10" customFormat="1" ht="22.8" customHeight="1">
      <c r="B222" s="195"/>
      <c r="C222" s="196"/>
      <c r="D222" s="197" t="s">
        <v>69</v>
      </c>
      <c r="E222" s="209" t="s">
        <v>537</v>
      </c>
      <c r="F222" s="209" t="s">
        <v>538</v>
      </c>
      <c r="G222" s="196"/>
      <c r="H222" s="196"/>
      <c r="I222" s="199"/>
      <c r="J222" s="210">
        <f>BK222</f>
        <v>0</v>
      </c>
      <c r="K222" s="196"/>
      <c r="L222" s="201"/>
      <c r="M222" s="202"/>
      <c r="N222" s="203"/>
      <c r="O222" s="203"/>
      <c r="P222" s="204">
        <f>SUM(P223:P245)</f>
        <v>0</v>
      </c>
      <c r="Q222" s="203"/>
      <c r="R222" s="204">
        <f>SUM(R223:R245)</f>
        <v>0.081939999999999999</v>
      </c>
      <c r="S222" s="203"/>
      <c r="T222" s="205">
        <f>SUM(T223:T245)</f>
        <v>0.32967000000000002</v>
      </c>
      <c r="AR222" s="206" t="s">
        <v>118</v>
      </c>
      <c r="AT222" s="207" t="s">
        <v>69</v>
      </c>
      <c r="AU222" s="207" t="s">
        <v>78</v>
      </c>
      <c r="AY222" s="206" t="s">
        <v>141</v>
      </c>
      <c r="BK222" s="208">
        <f>SUM(BK223:BK245)</f>
        <v>0</v>
      </c>
    </row>
    <row r="223" s="1" customFormat="1" ht="16.5" customHeight="1">
      <c r="B223" s="33"/>
      <c r="C223" s="211" t="s">
        <v>539</v>
      </c>
      <c r="D223" s="211" t="s">
        <v>144</v>
      </c>
      <c r="E223" s="212" t="s">
        <v>540</v>
      </c>
      <c r="F223" s="213" t="s">
        <v>541</v>
      </c>
      <c r="G223" s="214" t="s">
        <v>444</v>
      </c>
      <c r="H223" s="215">
        <v>1</v>
      </c>
      <c r="I223" s="216"/>
      <c r="J223" s="217">
        <f>ROUND(I223*H223,2)</f>
        <v>0</v>
      </c>
      <c r="K223" s="213" t="s">
        <v>148</v>
      </c>
      <c r="L223" s="38"/>
      <c r="M223" s="218" t="s">
        <v>1</v>
      </c>
      <c r="N223" s="219" t="s">
        <v>42</v>
      </c>
      <c r="O223" s="74"/>
      <c r="P223" s="220">
        <f>O223*H223</f>
        <v>0</v>
      </c>
      <c r="Q223" s="220">
        <v>0</v>
      </c>
      <c r="R223" s="220">
        <f>Q223*H223</f>
        <v>0</v>
      </c>
      <c r="S223" s="220">
        <v>0.01933</v>
      </c>
      <c r="T223" s="221">
        <f>S223*H223</f>
        <v>0.01933</v>
      </c>
      <c r="AR223" s="12" t="s">
        <v>315</v>
      </c>
      <c r="AT223" s="12" t="s">
        <v>144</v>
      </c>
      <c r="AU223" s="12" t="s">
        <v>118</v>
      </c>
      <c r="AY223" s="12" t="s">
        <v>141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2" t="s">
        <v>118</v>
      </c>
      <c r="BK223" s="222">
        <f>ROUND(I223*H223,2)</f>
        <v>0</v>
      </c>
      <c r="BL223" s="12" t="s">
        <v>315</v>
      </c>
      <c r="BM223" s="12" t="s">
        <v>542</v>
      </c>
    </row>
    <row r="224" s="1" customFormat="1" ht="16.5" customHeight="1">
      <c r="B224" s="33"/>
      <c r="C224" s="211" t="s">
        <v>543</v>
      </c>
      <c r="D224" s="211" t="s">
        <v>144</v>
      </c>
      <c r="E224" s="212" t="s">
        <v>544</v>
      </c>
      <c r="F224" s="213" t="s">
        <v>545</v>
      </c>
      <c r="G224" s="214" t="s">
        <v>444</v>
      </c>
      <c r="H224" s="215">
        <v>1</v>
      </c>
      <c r="I224" s="216"/>
      <c r="J224" s="217">
        <f>ROUND(I224*H224,2)</f>
        <v>0</v>
      </c>
      <c r="K224" s="213" t="s">
        <v>148</v>
      </c>
      <c r="L224" s="38"/>
      <c r="M224" s="218" t="s">
        <v>1</v>
      </c>
      <c r="N224" s="219" t="s">
        <v>42</v>
      </c>
      <c r="O224" s="74"/>
      <c r="P224" s="220">
        <f>O224*H224</f>
        <v>0</v>
      </c>
      <c r="Q224" s="220">
        <v>0.023199999999999998</v>
      </c>
      <c r="R224" s="220">
        <f>Q224*H224</f>
        <v>0.023199999999999998</v>
      </c>
      <c r="S224" s="220">
        <v>0</v>
      </c>
      <c r="T224" s="221">
        <f>S224*H224</f>
        <v>0</v>
      </c>
      <c r="AR224" s="12" t="s">
        <v>315</v>
      </c>
      <c r="AT224" s="12" t="s">
        <v>144</v>
      </c>
      <c r="AU224" s="12" t="s">
        <v>118</v>
      </c>
      <c r="AY224" s="12" t="s">
        <v>141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2" t="s">
        <v>118</v>
      </c>
      <c r="BK224" s="222">
        <f>ROUND(I224*H224,2)</f>
        <v>0</v>
      </c>
      <c r="BL224" s="12" t="s">
        <v>315</v>
      </c>
      <c r="BM224" s="12" t="s">
        <v>546</v>
      </c>
    </row>
    <row r="225" s="1" customFormat="1" ht="16.5" customHeight="1">
      <c r="B225" s="33"/>
      <c r="C225" s="211" t="s">
        <v>547</v>
      </c>
      <c r="D225" s="211" t="s">
        <v>144</v>
      </c>
      <c r="E225" s="212" t="s">
        <v>548</v>
      </c>
      <c r="F225" s="213" t="s">
        <v>549</v>
      </c>
      <c r="G225" s="214" t="s">
        <v>444</v>
      </c>
      <c r="H225" s="215">
        <v>1</v>
      </c>
      <c r="I225" s="216"/>
      <c r="J225" s="217">
        <f>ROUND(I225*H225,2)</f>
        <v>0</v>
      </c>
      <c r="K225" s="213" t="s">
        <v>148</v>
      </c>
      <c r="L225" s="38"/>
      <c r="M225" s="218" t="s">
        <v>1</v>
      </c>
      <c r="N225" s="219" t="s">
        <v>42</v>
      </c>
      <c r="O225" s="74"/>
      <c r="P225" s="220">
        <f>O225*H225</f>
        <v>0</v>
      </c>
      <c r="Q225" s="220">
        <v>0</v>
      </c>
      <c r="R225" s="220">
        <f>Q225*H225</f>
        <v>0</v>
      </c>
      <c r="S225" s="220">
        <v>0.019460000000000002</v>
      </c>
      <c r="T225" s="221">
        <f>S225*H225</f>
        <v>0.019460000000000002</v>
      </c>
      <c r="AR225" s="12" t="s">
        <v>315</v>
      </c>
      <c r="AT225" s="12" t="s">
        <v>144</v>
      </c>
      <c r="AU225" s="12" t="s">
        <v>118</v>
      </c>
      <c r="AY225" s="12" t="s">
        <v>141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2" t="s">
        <v>118</v>
      </c>
      <c r="BK225" s="222">
        <f>ROUND(I225*H225,2)</f>
        <v>0</v>
      </c>
      <c r="BL225" s="12" t="s">
        <v>315</v>
      </c>
      <c r="BM225" s="12" t="s">
        <v>550</v>
      </c>
    </row>
    <row r="226" s="1" customFormat="1" ht="16.5" customHeight="1">
      <c r="B226" s="33"/>
      <c r="C226" s="211" t="s">
        <v>551</v>
      </c>
      <c r="D226" s="211" t="s">
        <v>144</v>
      </c>
      <c r="E226" s="212" t="s">
        <v>552</v>
      </c>
      <c r="F226" s="213" t="s">
        <v>553</v>
      </c>
      <c r="G226" s="214" t="s">
        <v>444</v>
      </c>
      <c r="H226" s="215">
        <v>1</v>
      </c>
      <c r="I226" s="216"/>
      <c r="J226" s="217">
        <f>ROUND(I226*H226,2)</f>
        <v>0</v>
      </c>
      <c r="K226" s="213" t="s">
        <v>148</v>
      </c>
      <c r="L226" s="38"/>
      <c r="M226" s="218" t="s">
        <v>1</v>
      </c>
      <c r="N226" s="219" t="s">
        <v>42</v>
      </c>
      <c r="O226" s="74"/>
      <c r="P226" s="220">
        <f>O226*H226</f>
        <v>0</v>
      </c>
      <c r="Q226" s="220">
        <v>0.01525</v>
      </c>
      <c r="R226" s="220">
        <f>Q226*H226</f>
        <v>0.01525</v>
      </c>
      <c r="S226" s="220">
        <v>0</v>
      </c>
      <c r="T226" s="221">
        <f>S226*H226</f>
        <v>0</v>
      </c>
      <c r="AR226" s="12" t="s">
        <v>315</v>
      </c>
      <c r="AT226" s="12" t="s">
        <v>144</v>
      </c>
      <c r="AU226" s="12" t="s">
        <v>118</v>
      </c>
      <c r="AY226" s="12" t="s">
        <v>141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2" t="s">
        <v>118</v>
      </c>
      <c r="BK226" s="222">
        <f>ROUND(I226*H226,2)</f>
        <v>0</v>
      </c>
      <c r="BL226" s="12" t="s">
        <v>315</v>
      </c>
      <c r="BM226" s="12" t="s">
        <v>554</v>
      </c>
    </row>
    <row r="227" s="1" customFormat="1" ht="16.5" customHeight="1">
      <c r="B227" s="33"/>
      <c r="C227" s="223" t="s">
        <v>555</v>
      </c>
      <c r="D227" s="223" t="s">
        <v>151</v>
      </c>
      <c r="E227" s="224" t="s">
        <v>556</v>
      </c>
      <c r="F227" s="225" t="s">
        <v>557</v>
      </c>
      <c r="G227" s="226" t="s">
        <v>262</v>
      </c>
      <c r="H227" s="227">
        <v>4</v>
      </c>
      <c r="I227" s="228"/>
      <c r="J227" s="229">
        <f>ROUND(I227*H227,2)</f>
        <v>0</v>
      </c>
      <c r="K227" s="225" t="s">
        <v>148</v>
      </c>
      <c r="L227" s="230"/>
      <c r="M227" s="231" t="s">
        <v>1</v>
      </c>
      <c r="N227" s="232" t="s">
        <v>42</v>
      </c>
      <c r="O227" s="74"/>
      <c r="P227" s="220">
        <f>O227*H227</f>
        <v>0</v>
      </c>
      <c r="Q227" s="220">
        <v>0.00025000000000000001</v>
      </c>
      <c r="R227" s="220">
        <f>Q227*H227</f>
        <v>0.001</v>
      </c>
      <c r="S227" s="220">
        <v>0</v>
      </c>
      <c r="T227" s="221">
        <f>S227*H227</f>
        <v>0</v>
      </c>
      <c r="AR227" s="12" t="s">
        <v>282</v>
      </c>
      <c r="AT227" s="12" t="s">
        <v>151</v>
      </c>
      <c r="AU227" s="12" t="s">
        <v>118</v>
      </c>
      <c r="AY227" s="12" t="s">
        <v>141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2" t="s">
        <v>118</v>
      </c>
      <c r="BK227" s="222">
        <f>ROUND(I227*H227,2)</f>
        <v>0</v>
      </c>
      <c r="BL227" s="12" t="s">
        <v>315</v>
      </c>
      <c r="BM227" s="12" t="s">
        <v>558</v>
      </c>
    </row>
    <row r="228" s="1" customFormat="1" ht="16.5" customHeight="1">
      <c r="B228" s="33"/>
      <c r="C228" s="211" t="s">
        <v>559</v>
      </c>
      <c r="D228" s="211" t="s">
        <v>144</v>
      </c>
      <c r="E228" s="212" t="s">
        <v>560</v>
      </c>
      <c r="F228" s="213" t="s">
        <v>561</v>
      </c>
      <c r="G228" s="214" t="s">
        <v>444</v>
      </c>
      <c r="H228" s="215">
        <v>1</v>
      </c>
      <c r="I228" s="216"/>
      <c r="J228" s="217">
        <f>ROUND(I228*H228,2)</f>
        <v>0</v>
      </c>
      <c r="K228" s="213" t="s">
        <v>148</v>
      </c>
      <c r="L228" s="38"/>
      <c r="M228" s="218" t="s">
        <v>1</v>
      </c>
      <c r="N228" s="219" t="s">
        <v>42</v>
      </c>
      <c r="O228" s="74"/>
      <c r="P228" s="220">
        <f>O228*H228</f>
        <v>0</v>
      </c>
      <c r="Q228" s="220">
        <v>0</v>
      </c>
      <c r="R228" s="220">
        <f>Q228*H228</f>
        <v>0</v>
      </c>
      <c r="S228" s="220">
        <v>0.032899999999999999</v>
      </c>
      <c r="T228" s="221">
        <f>S228*H228</f>
        <v>0.032899999999999999</v>
      </c>
      <c r="AR228" s="12" t="s">
        <v>315</v>
      </c>
      <c r="AT228" s="12" t="s">
        <v>144</v>
      </c>
      <c r="AU228" s="12" t="s">
        <v>118</v>
      </c>
      <c r="AY228" s="12" t="s">
        <v>141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2" t="s">
        <v>118</v>
      </c>
      <c r="BK228" s="222">
        <f>ROUND(I228*H228,2)</f>
        <v>0</v>
      </c>
      <c r="BL228" s="12" t="s">
        <v>315</v>
      </c>
      <c r="BM228" s="12" t="s">
        <v>562</v>
      </c>
    </row>
    <row r="229" s="1" customFormat="1" ht="16.5" customHeight="1">
      <c r="B229" s="33"/>
      <c r="C229" s="211" t="s">
        <v>563</v>
      </c>
      <c r="D229" s="211" t="s">
        <v>144</v>
      </c>
      <c r="E229" s="212" t="s">
        <v>564</v>
      </c>
      <c r="F229" s="213" t="s">
        <v>565</v>
      </c>
      <c r="G229" s="214" t="s">
        <v>444</v>
      </c>
      <c r="H229" s="215">
        <v>1</v>
      </c>
      <c r="I229" s="216"/>
      <c r="J229" s="217">
        <f>ROUND(I229*H229,2)</f>
        <v>0</v>
      </c>
      <c r="K229" s="213" t="s">
        <v>148</v>
      </c>
      <c r="L229" s="38"/>
      <c r="M229" s="218" t="s">
        <v>1</v>
      </c>
      <c r="N229" s="219" t="s">
        <v>42</v>
      </c>
      <c r="O229" s="74"/>
      <c r="P229" s="220">
        <f>O229*H229</f>
        <v>0</v>
      </c>
      <c r="Q229" s="220">
        <v>0.017989999999999999</v>
      </c>
      <c r="R229" s="220">
        <f>Q229*H229</f>
        <v>0.017989999999999999</v>
      </c>
      <c r="S229" s="220">
        <v>0</v>
      </c>
      <c r="T229" s="221">
        <f>S229*H229</f>
        <v>0</v>
      </c>
      <c r="AR229" s="12" t="s">
        <v>315</v>
      </c>
      <c r="AT229" s="12" t="s">
        <v>144</v>
      </c>
      <c r="AU229" s="12" t="s">
        <v>118</v>
      </c>
      <c r="AY229" s="12" t="s">
        <v>141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2" t="s">
        <v>118</v>
      </c>
      <c r="BK229" s="222">
        <f>ROUND(I229*H229,2)</f>
        <v>0</v>
      </c>
      <c r="BL229" s="12" t="s">
        <v>315</v>
      </c>
      <c r="BM229" s="12" t="s">
        <v>566</v>
      </c>
    </row>
    <row r="230" s="1" customFormat="1" ht="16.5" customHeight="1">
      <c r="B230" s="33"/>
      <c r="C230" s="211" t="s">
        <v>567</v>
      </c>
      <c r="D230" s="211" t="s">
        <v>144</v>
      </c>
      <c r="E230" s="212" t="s">
        <v>568</v>
      </c>
      <c r="F230" s="213" t="s">
        <v>569</v>
      </c>
      <c r="G230" s="214" t="s">
        <v>444</v>
      </c>
      <c r="H230" s="215">
        <v>1</v>
      </c>
      <c r="I230" s="216"/>
      <c r="J230" s="217">
        <f>ROUND(I230*H230,2)</f>
        <v>0</v>
      </c>
      <c r="K230" s="213" t="s">
        <v>148</v>
      </c>
      <c r="L230" s="38"/>
      <c r="M230" s="218" t="s">
        <v>1</v>
      </c>
      <c r="N230" s="219" t="s">
        <v>42</v>
      </c>
      <c r="O230" s="74"/>
      <c r="P230" s="220">
        <f>O230*H230</f>
        <v>0</v>
      </c>
      <c r="Q230" s="220">
        <v>0</v>
      </c>
      <c r="R230" s="220">
        <f>Q230*H230</f>
        <v>0</v>
      </c>
      <c r="S230" s="220">
        <v>0.0091999999999999998</v>
      </c>
      <c r="T230" s="221">
        <f>S230*H230</f>
        <v>0.0091999999999999998</v>
      </c>
      <c r="AR230" s="12" t="s">
        <v>315</v>
      </c>
      <c r="AT230" s="12" t="s">
        <v>144</v>
      </c>
      <c r="AU230" s="12" t="s">
        <v>118</v>
      </c>
      <c r="AY230" s="12" t="s">
        <v>141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2" t="s">
        <v>118</v>
      </c>
      <c r="BK230" s="222">
        <f>ROUND(I230*H230,2)</f>
        <v>0</v>
      </c>
      <c r="BL230" s="12" t="s">
        <v>315</v>
      </c>
      <c r="BM230" s="12" t="s">
        <v>570</v>
      </c>
    </row>
    <row r="231" s="1" customFormat="1" ht="16.5" customHeight="1">
      <c r="B231" s="33"/>
      <c r="C231" s="211" t="s">
        <v>571</v>
      </c>
      <c r="D231" s="211" t="s">
        <v>144</v>
      </c>
      <c r="E231" s="212" t="s">
        <v>572</v>
      </c>
      <c r="F231" s="213" t="s">
        <v>573</v>
      </c>
      <c r="G231" s="214" t="s">
        <v>444</v>
      </c>
      <c r="H231" s="215">
        <v>1</v>
      </c>
      <c r="I231" s="216"/>
      <c r="J231" s="217">
        <f>ROUND(I231*H231,2)</f>
        <v>0</v>
      </c>
      <c r="K231" s="213" t="s">
        <v>148</v>
      </c>
      <c r="L231" s="38"/>
      <c r="M231" s="218" t="s">
        <v>1</v>
      </c>
      <c r="N231" s="219" t="s">
        <v>42</v>
      </c>
      <c r="O231" s="74"/>
      <c r="P231" s="220">
        <f>O231*H231</f>
        <v>0</v>
      </c>
      <c r="Q231" s="220">
        <v>0</v>
      </c>
      <c r="R231" s="220">
        <f>Q231*H231</f>
        <v>0</v>
      </c>
      <c r="S231" s="220">
        <v>0.017500000000000002</v>
      </c>
      <c r="T231" s="221">
        <f>S231*H231</f>
        <v>0.017500000000000002</v>
      </c>
      <c r="AR231" s="12" t="s">
        <v>315</v>
      </c>
      <c r="AT231" s="12" t="s">
        <v>144</v>
      </c>
      <c r="AU231" s="12" t="s">
        <v>118</v>
      </c>
      <c r="AY231" s="12" t="s">
        <v>141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2" t="s">
        <v>118</v>
      </c>
      <c r="BK231" s="222">
        <f>ROUND(I231*H231,2)</f>
        <v>0</v>
      </c>
      <c r="BL231" s="12" t="s">
        <v>315</v>
      </c>
      <c r="BM231" s="12" t="s">
        <v>574</v>
      </c>
    </row>
    <row r="232" s="1" customFormat="1" ht="16.5" customHeight="1">
      <c r="B232" s="33"/>
      <c r="C232" s="211" t="s">
        <v>575</v>
      </c>
      <c r="D232" s="211" t="s">
        <v>144</v>
      </c>
      <c r="E232" s="212" t="s">
        <v>576</v>
      </c>
      <c r="F232" s="213" t="s">
        <v>577</v>
      </c>
      <c r="G232" s="214" t="s">
        <v>444</v>
      </c>
      <c r="H232" s="215">
        <v>1</v>
      </c>
      <c r="I232" s="216"/>
      <c r="J232" s="217">
        <f>ROUND(I232*H232,2)</f>
        <v>0</v>
      </c>
      <c r="K232" s="213" t="s">
        <v>148</v>
      </c>
      <c r="L232" s="38"/>
      <c r="M232" s="218" t="s">
        <v>1</v>
      </c>
      <c r="N232" s="219" t="s">
        <v>42</v>
      </c>
      <c r="O232" s="74"/>
      <c r="P232" s="220">
        <f>O232*H232</f>
        <v>0</v>
      </c>
      <c r="Q232" s="220">
        <v>0</v>
      </c>
      <c r="R232" s="220">
        <f>Q232*H232</f>
        <v>0</v>
      </c>
      <c r="S232" s="220">
        <v>0.155</v>
      </c>
      <c r="T232" s="221">
        <f>S232*H232</f>
        <v>0.155</v>
      </c>
      <c r="AR232" s="12" t="s">
        <v>315</v>
      </c>
      <c r="AT232" s="12" t="s">
        <v>144</v>
      </c>
      <c r="AU232" s="12" t="s">
        <v>118</v>
      </c>
      <c r="AY232" s="12" t="s">
        <v>141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2" t="s">
        <v>118</v>
      </c>
      <c r="BK232" s="222">
        <f>ROUND(I232*H232,2)</f>
        <v>0</v>
      </c>
      <c r="BL232" s="12" t="s">
        <v>315</v>
      </c>
      <c r="BM232" s="12" t="s">
        <v>578</v>
      </c>
    </row>
    <row r="233" s="1" customFormat="1" ht="16.5" customHeight="1">
      <c r="B233" s="33"/>
      <c r="C233" s="211" t="s">
        <v>579</v>
      </c>
      <c r="D233" s="211" t="s">
        <v>144</v>
      </c>
      <c r="E233" s="212" t="s">
        <v>580</v>
      </c>
      <c r="F233" s="213" t="s">
        <v>581</v>
      </c>
      <c r="G233" s="214" t="s">
        <v>444</v>
      </c>
      <c r="H233" s="215">
        <v>1</v>
      </c>
      <c r="I233" s="216"/>
      <c r="J233" s="217">
        <f>ROUND(I233*H233,2)</f>
        <v>0</v>
      </c>
      <c r="K233" s="213" t="s">
        <v>148</v>
      </c>
      <c r="L233" s="38"/>
      <c r="M233" s="218" t="s">
        <v>1</v>
      </c>
      <c r="N233" s="219" t="s">
        <v>42</v>
      </c>
      <c r="O233" s="74"/>
      <c r="P233" s="220">
        <f>O233*H233</f>
        <v>0</v>
      </c>
      <c r="Q233" s="220">
        <v>0.010659999999999999</v>
      </c>
      <c r="R233" s="220">
        <f>Q233*H233</f>
        <v>0.010659999999999999</v>
      </c>
      <c r="S233" s="220">
        <v>0</v>
      </c>
      <c r="T233" s="221">
        <f>S233*H233</f>
        <v>0</v>
      </c>
      <c r="AR233" s="12" t="s">
        <v>315</v>
      </c>
      <c r="AT233" s="12" t="s">
        <v>144</v>
      </c>
      <c r="AU233" s="12" t="s">
        <v>118</v>
      </c>
      <c r="AY233" s="12" t="s">
        <v>141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2" t="s">
        <v>118</v>
      </c>
      <c r="BK233" s="222">
        <f>ROUND(I233*H233,2)</f>
        <v>0</v>
      </c>
      <c r="BL233" s="12" t="s">
        <v>315</v>
      </c>
      <c r="BM233" s="12" t="s">
        <v>582</v>
      </c>
    </row>
    <row r="234" s="1" customFormat="1" ht="16.5" customHeight="1">
      <c r="B234" s="33"/>
      <c r="C234" s="211" t="s">
        <v>583</v>
      </c>
      <c r="D234" s="211" t="s">
        <v>144</v>
      </c>
      <c r="E234" s="212" t="s">
        <v>584</v>
      </c>
      <c r="F234" s="213" t="s">
        <v>585</v>
      </c>
      <c r="G234" s="214" t="s">
        <v>444</v>
      </c>
      <c r="H234" s="215">
        <v>1</v>
      </c>
      <c r="I234" s="216"/>
      <c r="J234" s="217">
        <f>ROUND(I234*H234,2)</f>
        <v>0</v>
      </c>
      <c r="K234" s="213" t="s">
        <v>148</v>
      </c>
      <c r="L234" s="38"/>
      <c r="M234" s="218" t="s">
        <v>1</v>
      </c>
      <c r="N234" s="219" t="s">
        <v>42</v>
      </c>
      <c r="O234" s="74"/>
      <c r="P234" s="220">
        <f>O234*H234</f>
        <v>0</v>
      </c>
      <c r="Q234" s="220">
        <v>0.0057600000000000004</v>
      </c>
      <c r="R234" s="220">
        <f>Q234*H234</f>
        <v>0.0057600000000000004</v>
      </c>
      <c r="S234" s="220">
        <v>0</v>
      </c>
      <c r="T234" s="221">
        <f>S234*H234</f>
        <v>0</v>
      </c>
      <c r="AR234" s="12" t="s">
        <v>149</v>
      </c>
      <c r="AT234" s="12" t="s">
        <v>144</v>
      </c>
      <c r="AU234" s="12" t="s">
        <v>118</v>
      </c>
      <c r="AY234" s="12" t="s">
        <v>141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2" t="s">
        <v>118</v>
      </c>
      <c r="BK234" s="222">
        <f>ROUND(I234*H234,2)</f>
        <v>0</v>
      </c>
      <c r="BL234" s="12" t="s">
        <v>149</v>
      </c>
      <c r="BM234" s="12" t="s">
        <v>586</v>
      </c>
    </row>
    <row r="235" s="1" customFormat="1" ht="16.5" customHeight="1">
      <c r="B235" s="33"/>
      <c r="C235" s="211" t="s">
        <v>587</v>
      </c>
      <c r="D235" s="211" t="s">
        <v>144</v>
      </c>
      <c r="E235" s="212" t="s">
        <v>588</v>
      </c>
      <c r="F235" s="213" t="s">
        <v>589</v>
      </c>
      <c r="G235" s="214" t="s">
        <v>444</v>
      </c>
      <c r="H235" s="215">
        <v>1</v>
      </c>
      <c r="I235" s="216"/>
      <c r="J235" s="217">
        <f>ROUND(I235*H235,2)</f>
        <v>0</v>
      </c>
      <c r="K235" s="213" t="s">
        <v>148</v>
      </c>
      <c r="L235" s="38"/>
      <c r="M235" s="218" t="s">
        <v>1</v>
      </c>
      <c r="N235" s="219" t="s">
        <v>42</v>
      </c>
      <c r="O235" s="74"/>
      <c r="P235" s="220">
        <f>O235*H235</f>
        <v>0</v>
      </c>
      <c r="Q235" s="220">
        <v>0</v>
      </c>
      <c r="R235" s="220">
        <f>Q235*H235</f>
        <v>0</v>
      </c>
      <c r="S235" s="220">
        <v>0.067000000000000004</v>
      </c>
      <c r="T235" s="221">
        <f>S235*H235</f>
        <v>0.067000000000000004</v>
      </c>
      <c r="AR235" s="12" t="s">
        <v>315</v>
      </c>
      <c r="AT235" s="12" t="s">
        <v>144</v>
      </c>
      <c r="AU235" s="12" t="s">
        <v>118</v>
      </c>
      <c r="AY235" s="12" t="s">
        <v>141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2" t="s">
        <v>118</v>
      </c>
      <c r="BK235" s="222">
        <f>ROUND(I235*H235,2)</f>
        <v>0</v>
      </c>
      <c r="BL235" s="12" t="s">
        <v>315</v>
      </c>
      <c r="BM235" s="12" t="s">
        <v>590</v>
      </c>
    </row>
    <row r="236" s="1" customFormat="1" ht="16.5" customHeight="1">
      <c r="B236" s="33"/>
      <c r="C236" s="211" t="s">
        <v>591</v>
      </c>
      <c r="D236" s="211" t="s">
        <v>144</v>
      </c>
      <c r="E236" s="212" t="s">
        <v>592</v>
      </c>
      <c r="F236" s="213" t="s">
        <v>593</v>
      </c>
      <c r="G236" s="214" t="s">
        <v>158</v>
      </c>
      <c r="H236" s="215">
        <v>3</v>
      </c>
      <c r="I236" s="216"/>
      <c r="J236" s="217">
        <f>ROUND(I236*H236,2)</f>
        <v>0</v>
      </c>
      <c r="K236" s="213" t="s">
        <v>148</v>
      </c>
      <c r="L236" s="38"/>
      <c r="M236" s="218" t="s">
        <v>1</v>
      </c>
      <c r="N236" s="219" t="s">
        <v>42</v>
      </c>
      <c r="O236" s="74"/>
      <c r="P236" s="220">
        <f>O236*H236</f>
        <v>0</v>
      </c>
      <c r="Q236" s="220">
        <v>0</v>
      </c>
      <c r="R236" s="220">
        <f>Q236*H236</f>
        <v>0</v>
      </c>
      <c r="S236" s="220">
        <v>0.00048999999999999998</v>
      </c>
      <c r="T236" s="221">
        <f>S236*H236</f>
        <v>0.00147</v>
      </c>
      <c r="AR236" s="12" t="s">
        <v>315</v>
      </c>
      <c r="AT236" s="12" t="s">
        <v>144</v>
      </c>
      <c r="AU236" s="12" t="s">
        <v>118</v>
      </c>
      <c r="AY236" s="12" t="s">
        <v>141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2" t="s">
        <v>118</v>
      </c>
      <c r="BK236" s="222">
        <f>ROUND(I236*H236,2)</f>
        <v>0</v>
      </c>
      <c r="BL236" s="12" t="s">
        <v>315</v>
      </c>
      <c r="BM236" s="12" t="s">
        <v>594</v>
      </c>
    </row>
    <row r="237" s="1" customFormat="1" ht="16.5" customHeight="1">
      <c r="B237" s="33"/>
      <c r="C237" s="211" t="s">
        <v>595</v>
      </c>
      <c r="D237" s="211" t="s">
        <v>144</v>
      </c>
      <c r="E237" s="212" t="s">
        <v>596</v>
      </c>
      <c r="F237" s="213" t="s">
        <v>597</v>
      </c>
      <c r="G237" s="214" t="s">
        <v>444</v>
      </c>
      <c r="H237" s="215">
        <v>7</v>
      </c>
      <c r="I237" s="216"/>
      <c r="J237" s="217">
        <f>ROUND(I237*H237,2)</f>
        <v>0</v>
      </c>
      <c r="K237" s="213" t="s">
        <v>148</v>
      </c>
      <c r="L237" s="38"/>
      <c r="M237" s="218" t="s">
        <v>1</v>
      </c>
      <c r="N237" s="219" t="s">
        <v>42</v>
      </c>
      <c r="O237" s="74"/>
      <c r="P237" s="220">
        <f>O237*H237</f>
        <v>0</v>
      </c>
      <c r="Q237" s="220">
        <v>0.00029999999999999997</v>
      </c>
      <c r="R237" s="220">
        <f>Q237*H237</f>
        <v>0.0020999999999999999</v>
      </c>
      <c r="S237" s="220">
        <v>0</v>
      </c>
      <c r="T237" s="221">
        <f>S237*H237</f>
        <v>0</v>
      </c>
      <c r="AR237" s="12" t="s">
        <v>315</v>
      </c>
      <c r="AT237" s="12" t="s">
        <v>144</v>
      </c>
      <c r="AU237" s="12" t="s">
        <v>118</v>
      </c>
      <c r="AY237" s="12" t="s">
        <v>141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2" t="s">
        <v>118</v>
      </c>
      <c r="BK237" s="222">
        <f>ROUND(I237*H237,2)</f>
        <v>0</v>
      </c>
      <c r="BL237" s="12" t="s">
        <v>315</v>
      </c>
      <c r="BM237" s="12" t="s">
        <v>598</v>
      </c>
    </row>
    <row r="238" s="1" customFormat="1" ht="16.5" customHeight="1">
      <c r="B238" s="33"/>
      <c r="C238" s="211" t="s">
        <v>599</v>
      </c>
      <c r="D238" s="211" t="s">
        <v>144</v>
      </c>
      <c r="E238" s="212" t="s">
        <v>600</v>
      </c>
      <c r="F238" s="213" t="s">
        <v>601</v>
      </c>
      <c r="G238" s="214" t="s">
        <v>158</v>
      </c>
      <c r="H238" s="215">
        <v>2</v>
      </c>
      <c r="I238" s="216"/>
      <c r="J238" s="217">
        <f>ROUND(I238*H238,2)</f>
        <v>0</v>
      </c>
      <c r="K238" s="213" t="s">
        <v>148</v>
      </c>
      <c r="L238" s="38"/>
      <c r="M238" s="218" t="s">
        <v>1</v>
      </c>
      <c r="N238" s="219" t="s">
        <v>42</v>
      </c>
      <c r="O238" s="74"/>
      <c r="P238" s="220">
        <f>O238*H238</f>
        <v>0</v>
      </c>
      <c r="Q238" s="220">
        <v>0.00109</v>
      </c>
      <c r="R238" s="220">
        <f>Q238*H238</f>
        <v>0.0021800000000000001</v>
      </c>
      <c r="S238" s="220">
        <v>0</v>
      </c>
      <c r="T238" s="221">
        <f>S238*H238</f>
        <v>0</v>
      </c>
      <c r="AR238" s="12" t="s">
        <v>315</v>
      </c>
      <c r="AT238" s="12" t="s">
        <v>144</v>
      </c>
      <c r="AU238" s="12" t="s">
        <v>118</v>
      </c>
      <c r="AY238" s="12" t="s">
        <v>141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2" t="s">
        <v>118</v>
      </c>
      <c r="BK238" s="222">
        <f>ROUND(I238*H238,2)</f>
        <v>0</v>
      </c>
      <c r="BL238" s="12" t="s">
        <v>315</v>
      </c>
      <c r="BM238" s="12" t="s">
        <v>602</v>
      </c>
    </row>
    <row r="239" s="1" customFormat="1" ht="16.5" customHeight="1">
      <c r="B239" s="33"/>
      <c r="C239" s="211" t="s">
        <v>603</v>
      </c>
      <c r="D239" s="211" t="s">
        <v>144</v>
      </c>
      <c r="E239" s="212" t="s">
        <v>604</v>
      </c>
      <c r="F239" s="213" t="s">
        <v>605</v>
      </c>
      <c r="G239" s="214" t="s">
        <v>444</v>
      </c>
      <c r="H239" s="215">
        <v>2</v>
      </c>
      <c r="I239" s="216"/>
      <c r="J239" s="217">
        <f>ROUND(I239*H239,2)</f>
        <v>0</v>
      </c>
      <c r="K239" s="213" t="s">
        <v>148</v>
      </c>
      <c r="L239" s="38"/>
      <c r="M239" s="218" t="s">
        <v>1</v>
      </c>
      <c r="N239" s="219" t="s">
        <v>42</v>
      </c>
      <c r="O239" s="74"/>
      <c r="P239" s="220">
        <f>O239*H239</f>
        <v>0</v>
      </c>
      <c r="Q239" s="220">
        <v>0</v>
      </c>
      <c r="R239" s="220">
        <f>Q239*H239</f>
        <v>0</v>
      </c>
      <c r="S239" s="220">
        <v>0.00156</v>
      </c>
      <c r="T239" s="221">
        <f>S239*H239</f>
        <v>0.0031199999999999999</v>
      </c>
      <c r="AR239" s="12" t="s">
        <v>315</v>
      </c>
      <c r="AT239" s="12" t="s">
        <v>144</v>
      </c>
      <c r="AU239" s="12" t="s">
        <v>118</v>
      </c>
      <c r="AY239" s="12" t="s">
        <v>141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2" t="s">
        <v>118</v>
      </c>
      <c r="BK239" s="222">
        <f>ROUND(I239*H239,2)</f>
        <v>0</v>
      </c>
      <c r="BL239" s="12" t="s">
        <v>315</v>
      </c>
      <c r="BM239" s="12" t="s">
        <v>606</v>
      </c>
    </row>
    <row r="240" s="1" customFormat="1" ht="16.5" customHeight="1">
      <c r="B240" s="33"/>
      <c r="C240" s="211" t="s">
        <v>607</v>
      </c>
      <c r="D240" s="211" t="s">
        <v>144</v>
      </c>
      <c r="E240" s="212" t="s">
        <v>608</v>
      </c>
      <c r="F240" s="213" t="s">
        <v>609</v>
      </c>
      <c r="G240" s="214" t="s">
        <v>444</v>
      </c>
      <c r="H240" s="215">
        <v>1</v>
      </c>
      <c r="I240" s="216"/>
      <c r="J240" s="217">
        <f>ROUND(I240*H240,2)</f>
        <v>0</v>
      </c>
      <c r="K240" s="213" t="s">
        <v>148</v>
      </c>
      <c r="L240" s="38"/>
      <c r="M240" s="218" t="s">
        <v>1</v>
      </c>
      <c r="N240" s="219" t="s">
        <v>42</v>
      </c>
      <c r="O240" s="74"/>
      <c r="P240" s="220">
        <f>O240*H240</f>
        <v>0</v>
      </c>
      <c r="Q240" s="220">
        <v>0.0018400000000000001</v>
      </c>
      <c r="R240" s="220">
        <f>Q240*H240</f>
        <v>0.0018400000000000001</v>
      </c>
      <c r="S240" s="220">
        <v>0</v>
      </c>
      <c r="T240" s="221">
        <f>S240*H240</f>
        <v>0</v>
      </c>
      <c r="AR240" s="12" t="s">
        <v>315</v>
      </c>
      <c r="AT240" s="12" t="s">
        <v>144</v>
      </c>
      <c r="AU240" s="12" t="s">
        <v>118</v>
      </c>
      <c r="AY240" s="12" t="s">
        <v>141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2" t="s">
        <v>118</v>
      </c>
      <c r="BK240" s="222">
        <f>ROUND(I240*H240,2)</f>
        <v>0</v>
      </c>
      <c r="BL240" s="12" t="s">
        <v>315</v>
      </c>
      <c r="BM240" s="12" t="s">
        <v>610</v>
      </c>
    </row>
    <row r="241" s="1" customFormat="1" ht="16.5" customHeight="1">
      <c r="B241" s="33"/>
      <c r="C241" s="211" t="s">
        <v>611</v>
      </c>
      <c r="D241" s="211" t="s">
        <v>144</v>
      </c>
      <c r="E241" s="212" t="s">
        <v>612</v>
      </c>
      <c r="F241" s="213" t="s">
        <v>613</v>
      </c>
      <c r="G241" s="214" t="s">
        <v>158</v>
      </c>
      <c r="H241" s="215">
        <v>1</v>
      </c>
      <c r="I241" s="216"/>
      <c r="J241" s="217">
        <f>ROUND(I241*H241,2)</f>
        <v>0</v>
      </c>
      <c r="K241" s="213" t="s">
        <v>148</v>
      </c>
      <c r="L241" s="38"/>
      <c r="M241" s="218" t="s">
        <v>1</v>
      </c>
      <c r="N241" s="219" t="s">
        <v>42</v>
      </c>
      <c r="O241" s="74"/>
      <c r="P241" s="220">
        <f>O241*H241</f>
        <v>0</v>
      </c>
      <c r="Q241" s="220">
        <v>0</v>
      </c>
      <c r="R241" s="220">
        <f>Q241*H241</f>
        <v>0</v>
      </c>
      <c r="S241" s="220">
        <v>0.0022499999999999998</v>
      </c>
      <c r="T241" s="221">
        <f>S241*H241</f>
        <v>0.0022499999999999998</v>
      </c>
      <c r="AR241" s="12" t="s">
        <v>315</v>
      </c>
      <c r="AT241" s="12" t="s">
        <v>144</v>
      </c>
      <c r="AU241" s="12" t="s">
        <v>118</v>
      </c>
      <c r="AY241" s="12" t="s">
        <v>141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2" t="s">
        <v>118</v>
      </c>
      <c r="BK241" s="222">
        <f>ROUND(I241*H241,2)</f>
        <v>0</v>
      </c>
      <c r="BL241" s="12" t="s">
        <v>315</v>
      </c>
      <c r="BM241" s="12" t="s">
        <v>614</v>
      </c>
    </row>
    <row r="242" s="1" customFormat="1" ht="16.5" customHeight="1">
      <c r="B242" s="33"/>
      <c r="C242" s="211" t="s">
        <v>615</v>
      </c>
      <c r="D242" s="211" t="s">
        <v>144</v>
      </c>
      <c r="E242" s="212" t="s">
        <v>616</v>
      </c>
      <c r="F242" s="213" t="s">
        <v>617</v>
      </c>
      <c r="G242" s="214" t="s">
        <v>444</v>
      </c>
      <c r="H242" s="215">
        <v>1</v>
      </c>
      <c r="I242" s="216"/>
      <c r="J242" s="217">
        <f>ROUND(I242*H242,2)</f>
        <v>0</v>
      </c>
      <c r="K242" s="213" t="s">
        <v>148</v>
      </c>
      <c r="L242" s="38"/>
      <c r="M242" s="218" t="s">
        <v>1</v>
      </c>
      <c r="N242" s="219" t="s">
        <v>42</v>
      </c>
      <c r="O242" s="74"/>
      <c r="P242" s="220">
        <f>O242*H242</f>
        <v>0</v>
      </c>
      <c r="Q242" s="220">
        <v>0.0019599999999999999</v>
      </c>
      <c r="R242" s="220">
        <f>Q242*H242</f>
        <v>0.0019599999999999999</v>
      </c>
      <c r="S242" s="220">
        <v>0</v>
      </c>
      <c r="T242" s="221">
        <f>S242*H242</f>
        <v>0</v>
      </c>
      <c r="AR242" s="12" t="s">
        <v>315</v>
      </c>
      <c r="AT242" s="12" t="s">
        <v>144</v>
      </c>
      <c r="AU242" s="12" t="s">
        <v>118</v>
      </c>
      <c r="AY242" s="12" t="s">
        <v>141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2" t="s">
        <v>118</v>
      </c>
      <c r="BK242" s="222">
        <f>ROUND(I242*H242,2)</f>
        <v>0</v>
      </c>
      <c r="BL242" s="12" t="s">
        <v>315</v>
      </c>
      <c r="BM242" s="12" t="s">
        <v>618</v>
      </c>
    </row>
    <row r="243" s="1" customFormat="1" ht="16.5" customHeight="1">
      <c r="B243" s="33"/>
      <c r="C243" s="211" t="s">
        <v>619</v>
      </c>
      <c r="D243" s="211" t="s">
        <v>144</v>
      </c>
      <c r="E243" s="212" t="s">
        <v>620</v>
      </c>
      <c r="F243" s="213" t="s">
        <v>621</v>
      </c>
      <c r="G243" s="214" t="s">
        <v>158</v>
      </c>
      <c r="H243" s="215">
        <v>2</v>
      </c>
      <c r="I243" s="216"/>
      <c r="J243" s="217">
        <f>ROUND(I243*H243,2)</f>
        <v>0</v>
      </c>
      <c r="K243" s="213" t="s">
        <v>148</v>
      </c>
      <c r="L243" s="38"/>
      <c r="M243" s="218" t="s">
        <v>1</v>
      </c>
      <c r="N243" s="219" t="s">
        <v>42</v>
      </c>
      <c r="O243" s="74"/>
      <c r="P243" s="220">
        <f>O243*H243</f>
        <v>0</v>
      </c>
      <c r="Q243" s="220">
        <v>0</v>
      </c>
      <c r="R243" s="220">
        <f>Q243*H243</f>
        <v>0</v>
      </c>
      <c r="S243" s="220">
        <v>0.00122</v>
      </c>
      <c r="T243" s="221">
        <f>S243*H243</f>
        <v>0.0024399999999999999</v>
      </c>
      <c r="AR243" s="12" t="s">
        <v>315</v>
      </c>
      <c r="AT243" s="12" t="s">
        <v>144</v>
      </c>
      <c r="AU243" s="12" t="s">
        <v>118</v>
      </c>
      <c r="AY243" s="12" t="s">
        <v>141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2" t="s">
        <v>118</v>
      </c>
      <c r="BK243" s="222">
        <f>ROUND(I243*H243,2)</f>
        <v>0</v>
      </c>
      <c r="BL243" s="12" t="s">
        <v>315</v>
      </c>
      <c r="BM243" s="12" t="s">
        <v>622</v>
      </c>
    </row>
    <row r="244" s="1" customFormat="1" ht="16.5" customHeight="1">
      <c r="B244" s="33"/>
      <c r="C244" s="211" t="s">
        <v>623</v>
      </c>
      <c r="D244" s="211" t="s">
        <v>144</v>
      </c>
      <c r="E244" s="212" t="s">
        <v>624</v>
      </c>
      <c r="F244" s="213" t="s">
        <v>625</v>
      </c>
      <c r="G244" s="214" t="s">
        <v>147</v>
      </c>
      <c r="H244" s="215">
        <v>0.075999999999999998</v>
      </c>
      <c r="I244" s="216"/>
      <c r="J244" s="217">
        <f>ROUND(I244*H244,2)</f>
        <v>0</v>
      </c>
      <c r="K244" s="213" t="s">
        <v>148</v>
      </c>
      <c r="L244" s="38"/>
      <c r="M244" s="218" t="s">
        <v>1</v>
      </c>
      <c r="N244" s="219" t="s">
        <v>42</v>
      </c>
      <c r="O244" s="74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AR244" s="12" t="s">
        <v>315</v>
      </c>
      <c r="AT244" s="12" t="s">
        <v>144</v>
      </c>
      <c r="AU244" s="12" t="s">
        <v>118</v>
      </c>
      <c r="AY244" s="12" t="s">
        <v>141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2" t="s">
        <v>118</v>
      </c>
      <c r="BK244" s="222">
        <f>ROUND(I244*H244,2)</f>
        <v>0</v>
      </c>
      <c r="BL244" s="12" t="s">
        <v>315</v>
      </c>
      <c r="BM244" s="12" t="s">
        <v>626</v>
      </c>
    </row>
    <row r="245" s="1" customFormat="1" ht="16.5" customHeight="1">
      <c r="B245" s="33"/>
      <c r="C245" s="211" t="s">
        <v>627</v>
      </c>
      <c r="D245" s="211" t="s">
        <v>144</v>
      </c>
      <c r="E245" s="212" t="s">
        <v>628</v>
      </c>
      <c r="F245" s="213" t="s">
        <v>629</v>
      </c>
      <c r="G245" s="214" t="s">
        <v>147</v>
      </c>
      <c r="H245" s="215">
        <v>0.075999999999999998</v>
      </c>
      <c r="I245" s="216"/>
      <c r="J245" s="217">
        <f>ROUND(I245*H245,2)</f>
        <v>0</v>
      </c>
      <c r="K245" s="213" t="s">
        <v>148</v>
      </c>
      <c r="L245" s="38"/>
      <c r="M245" s="218" t="s">
        <v>1</v>
      </c>
      <c r="N245" s="219" t="s">
        <v>42</v>
      </c>
      <c r="O245" s="74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AR245" s="12" t="s">
        <v>315</v>
      </c>
      <c r="AT245" s="12" t="s">
        <v>144</v>
      </c>
      <c r="AU245" s="12" t="s">
        <v>118</v>
      </c>
      <c r="AY245" s="12" t="s">
        <v>141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2" t="s">
        <v>118</v>
      </c>
      <c r="BK245" s="222">
        <f>ROUND(I245*H245,2)</f>
        <v>0</v>
      </c>
      <c r="BL245" s="12" t="s">
        <v>315</v>
      </c>
      <c r="BM245" s="12" t="s">
        <v>630</v>
      </c>
    </row>
    <row r="246" s="10" customFormat="1" ht="22.8" customHeight="1">
      <c r="B246" s="195"/>
      <c r="C246" s="196"/>
      <c r="D246" s="197" t="s">
        <v>69</v>
      </c>
      <c r="E246" s="209" t="s">
        <v>631</v>
      </c>
      <c r="F246" s="209" t="s">
        <v>632</v>
      </c>
      <c r="G246" s="196"/>
      <c r="H246" s="196"/>
      <c r="I246" s="199"/>
      <c r="J246" s="210">
        <f>BK246</f>
        <v>0</v>
      </c>
      <c r="K246" s="196"/>
      <c r="L246" s="201"/>
      <c r="M246" s="202"/>
      <c r="N246" s="203"/>
      <c r="O246" s="203"/>
      <c r="P246" s="204">
        <f>SUM(P247:P251)</f>
        <v>0</v>
      </c>
      <c r="Q246" s="203"/>
      <c r="R246" s="204">
        <f>SUM(R247:R251)</f>
        <v>0.0054000000000000003</v>
      </c>
      <c r="S246" s="203"/>
      <c r="T246" s="205">
        <f>SUM(T247:T251)</f>
        <v>0.0088000000000000005</v>
      </c>
      <c r="AR246" s="206" t="s">
        <v>118</v>
      </c>
      <c r="AT246" s="207" t="s">
        <v>69</v>
      </c>
      <c r="AU246" s="207" t="s">
        <v>78</v>
      </c>
      <c r="AY246" s="206" t="s">
        <v>141</v>
      </c>
      <c r="BK246" s="208">
        <f>SUM(BK247:BK251)</f>
        <v>0</v>
      </c>
    </row>
    <row r="247" s="1" customFormat="1" ht="16.5" customHeight="1">
      <c r="B247" s="33"/>
      <c r="C247" s="211" t="s">
        <v>633</v>
      </c>
      <c r="D247" s="211" t="s">
        <v>144</v>
      </c>
      <c r="E247" s="212" t="s">
        <v>634</v>
      </c>
      <c r="F247" s="213" t="s">
        <v>635</v>
      </c>
      <c r="G247" s="214" t="s">
        <v>158</v>
      </c>
      <c r="H247" s="215">
        <v>8</v>
      </c>
      <c r="I247" s="216"/>
      <c r="J247" s="217">
        <f>ROUND(I247*H247,2)</f>
        <v>0</v>
      </c>
      <c r="K247" s="213" t="s">
        <v>148</v>
      </c>
      <c r="L247" s="38"/>
      <c r="M247" s="218" t="s">
        <v>1</v>
      </c>
      <c r="N247" s="219" t="s">
        <v>42</v>
      </c>
      <c r="O247" s="74"/>
      <c r="P247" s="220">
        <f>O247*H247</f>
        <v>0</v>
      </c>
      <c r="Q247" s="220">
        <v>0.00012999999999999999</v>
      </c>
      <c r="R247" s="220">
        <f>Q247*H247</f>
        <v>0.0010399999999999999</v>
      </c>
      <c r="S247" s="220">
        <v>0.0011000000000000001</v>
      </c>
      <c r="T247" s="221">
        <f>S247*H247</f>
        <v>0.0088000000000000005</v>
      </c>
      <c r="AR247" s="12" t="s">
        <v>315</v>
      </c>
      <c r="AT247" s="12" t="s">
        <v>144</v>
      </c>
      <c r="AU247" s="12" t="s">
        <v>118</v>
      </c>
      <c r="AY247" s="12" t="s">
        <v>141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2" t="s">
        <v>118</v>
      </c>
      <c r="BK247" s="222">
        <f>ROUND(I247*H247,2)</f>
        <v>0</v>
      </c>
      <c r="BL247" s="12" t="s">
        <v>315</v>
      </c>
      <c r="BM247" s="12" t="s">
        <v>636</v>
      </c>
    </row>
    <row r="248" s="1" customFormat="1" ht="16.5" customHeight="1">
      <c r="B248" s="33"/>
      <c r="C248" s="211" t="s">
        <v>637</v>
      </c>
      <c r="D248" s="211" t="s">
        <v>144</v>
      </c>
      <c r="E248" s="212" t="s">
        <v>638</v>
      </c>
      <c r="F248" s="213" t="s">
        <v>639</v>
      </c>
      <c r="G248" s="214" t="s">
        <v>158</v>
      </c>
      <c r="H248" s="215">
        <v>4</v>
      </c>
      <c r="I248" s="216"/>
      <c r="J248" s="217">
        <f>ROUND(I248*H248,2)</f>
        <v>0</v>
      </c>
      <c r="K248" s="213" t="s">
        <v>148</v>
      </c>
      <c r="L248" s="38"/>
      <c r="M248" s="218" t="s">
        <v>1</v>
      </c>
      <c r="N248" s="219" t="s">
        <v>42</v>
      </c>
      <c r="O248" s="74"/>
      <c r="P248" s="220">
        <f>O248*H248</f>
        <v>0</v>
      </c>
      <c r="Q248" s="220">
        <v>0.00036999999999999999</v>
      </c>
      <c r="R248" s="220">
        <f>Q248*H248</f>
        <v>0.00148</v>
      </c>
      <c r="S248" s="220">
        <v>0</v>
      </c>
      <c r="T248" s="221">
        <f>S248*H248</f>
        <v>0</v>
      </c>
      <c r="AR248" s="12" t="s">
        <v>315</v>
      </c>
      <c r="AT248" s="12" t="s">
        <v>144</v>
      </c>
      <c r="AU248" s="12" t="s">
        <v>118</v>
      </c>
      <c r="AY248" s="12" t="s">
        <v>141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2" t="s">
        <v>118</v>
      </c>
      <c r="BK248" s="222">
        <f>ROUND(I248*H248,2)</f>
        <v>0</v>
      </c>
      <c r="BL248" s="12" t="s">
        <v>315</v>
      </c>
      <c r="BM248" s="12" t="s">
        <v>640</v>
      </c>
    </row>
    <row r="249" s="1" customFormat="1" ht="16.5" customHeight="1">
      <c r="B249" s="33"/>
      <c r="C249" s="211" t="s">
        <v>641</v>
      </c>
      <c r="D249" s="211" t="s">
        <v>144</v>
      </c>
      <c r="E249" s="212" t="s">
        <v>642</v>
      </c>
      <c r="F249" s="213" t="s">
        <v>643</v>
      </c>
      <c r="G249" s="214" t="s">
        <v>158</v>
      </c>
      <c r="H249" s="215">
        <v>8</v>
      </c>
      <c r="I249" s="216"/>
      <c r="J249" s="217">
        <f>ROUND(I249*H249,2)</f>
        <v>0</v>
      </c>
      <c r="K249" s="213" t="s">
        <v>148</v>
      </c>
      <c r="L249" s="38"/>
      <c r="M249" s="218" t="s">
        <v>1</v>
      </c>
      <c r="N249" s="219" t="s">
        <v>42</v>
      </c>
      <c r="O249" s="74"/>
      <c r="P249" s="220">
        <f>O249*H249</f>
        <v>0</v>
      </c>
      <c r="Q249" s="220">
        <v>0.00036000000000000002</v>
      </c>
      <c r="R249" s="220">
        <f>Q249*H249</f>
        <v>0.0028800000000000002</v>
      </c>
      <c r="S249" s="220">
        <v>0</v>
      </c>
      <c r="T249" s="221">
        <f>S249*H249</f>
        <v>0</v>
      </c>
      <c r="AR249" s="12" t="s">
        <v>315</v>
      </c>
      <c r="AT249" s="12" t="s">
        <v>144</v>
      </c>
      <c r="AU249" s="12" t="s">
        <v>118</v>
      </c>
      <c r="AY249" s="12" t="s">
        <v>141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2" t="s">
        <v>118</v>
      </c>
      <c r="BK249" s="222">
        <f>ROUND(I249*H249,2)</f>
        <v>0</v>
      </c>
      <c r="BL249" s="12" t="s">
        <v>315</v>
      </c>
      <c r="BM249" s="12" t="s">
        <v>644</v>
      </c>
    </row>
    <row r="250" s="1" customFormat="1" ht="16.5" customHeight="1">
      <c r="B250" s="33"/>
      <c r="C250" s="211" t="s">
        <v>645</v>
      </c>
      <c r="D250" s="211" t="s">
        <v>144</v>
      </c>
      <c r="E250" s="212" t="s">
        <v>646</v>
      </c>
      <c r="F250" s="213" t="s">
        <v>647</v>
      </c>
      <c r="G250" s="214" t="s">
        <v>147</v>
      </c>
      <c r="H250" s="215">
        <v>0.0050000000000000001</v>
      </c>
      <c r="I250" s="216"/>
      <c r="J250" s="217">
        <f>ROUND(I250*H250,2)</f>
        <v>0</v>
      </c>
      <c r="K250" s="213" t="s">
        <v>148</v>
      </c>
      <c r="L250" s="38"/>
      <c r="M250" s="218" t="s">
        <v>1</v>
      </c>
      <c r="N250" s="219" t="s">
        <v>42</v>
      </c>
      <c r="O250" s="74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AR250" s="12" t="s">
        <v>315</v>
      </c>
      <c r="AT250" s="12" t="s">
        <v>144</v>
      </c>
      <c r="AU250" s="12" t="s">
        <v>118</v>
      </c>
      <c r="AY250" s="12" t="s">
        <v>141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2" t="s">
        <v>118</v>
      </c>
      <c r="BK250" s="222">
        <f>ROUND(I250*H250,2)</f>
        <v>0</v>
      </c>
      <c r="BL250" s="12" t="s">
        <v>315</v>
      </c>
      <c r="BM250" s="12" t="s">
        <v>648</v>
      </c>
    </row>
    <row r="251" s="1" customFormat="1" ht="16.5" customHeight="1">
      <c r="B251" s="33"/>
      <c r="C251" s="211" t="s">
        <v>649</v>
      </c>
      <c r="D251" s="211" t="s">
        <v>144</v>
      </c>
      <c r="E251" s="212" t="s">
        <v>650</v>
      </c>
      <c r="F251" s="213" t="s">
        <v>651</v>
      </c>
      <c r="G251" s="214" t="s">
        <v>147</v>
      </c>
      <c r="H251" s="215">
        <v>0.0050000000000000001</v>
      </c>
      <c r="I251" s="216"/>
      <c r="J251" s="217">
        <f>ROUND(I251*H251,2)</f>
        <v>0</v>
      </c>
      <c r="K251" s="213" t="s">
        <v>148</v>
      </c>
      <c r="L251" s="38"/>
      <c r="M251" s="218" t="s">
        <v>1</v>
      </c>
      <c r="N251" s="219" t="s">
        <v>42</v>
      </c>
      <c r="O251" s="74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AR251" s="12" t="s">
        <v>315</v>
      </c>
      <c r="AT251" s="12" t="s">
        <v>144</v>
      </c>
      <c r="AU251" s="12" t="s">
        <v>118</v>
      </c>
      <c r="AY251" s="12" t="s">
        <v>141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2" t="s">
        <v>118</v>
      </c>
      <c r="BK251" s="222">
        <f>ROUND(I251*H251,2)</f>
        <v>0</v>
      </c>
      <c r="BL251" s="12" t="s">
        <v>315</v>
      </c>
      <c r="BM251" s="12" t="s">
        <v>652</v>
      </c>
    </row>
    <row r="252" s="10" customFormat="1" ht="22.8" customHeight="1">
      <c r="B252" s="195"/>
      <c r="C252" s="196"/>
      <c r="D252" s="197" t="s">
        <v>69</v>
      </c>
      <c r="E252" s="209" t="s">
        <v>653</v>
      </c>
      <c r="F252" s="209" t="s">
        <v>654</v>
      </c>
      <c r="G252" s="196"/>
      <c r="H252" s="196"/>
      <c r="I252" s="199"/>
      <c r="J252" s="210">
        <f>BK252</f>
        <v>0</v>
      </c>
      <c r="K252" s="196"/>
      <c r="L252" s="201"/>
      <c r="M252" s="202"/>
      <c r="N252" s="203"/>
      <c r="O252" s="203"/>
      <c r="P252" s="204">
        <f>SUM(P253:P260)</f>
        <v>0</v>
      </c>
      <c r="Q252" s="203"/>
      <c r="R252" s="204">
        <f>SUM(R253:R260)</f>
        <v>0.023240799999999999</v>
      </c>
      <c r="S252" s="203"/>
      <c r="T252" s="205">
        <f>SUM(T253:T260)</f>
        <v>0.39793600000000001</v>
      </c>
      <c r="AR252" s="206" t="s">
        <v>118</v>
      </c>
      <c r="AT252" s="207" t="s">
        <v>69</v>
      </c>
      <c r="AU252" s="207" t="s">
        <v>78</v>
      </c>
      <c r="AY252" s="206" t="s">
        <v>141</v>
      </c>
      <c r="BK252" s="208">
        <f>SUM(BK253:BK260)</f>
        <v>0</v>
      </c>
    </row>
    <row r="253" s="1" customFormat="1" ht="16.5" customHeight="1">
      <c r="B253" s="33"/>
      <c r="C253" s="211" t="s">
        <v>655</v>
      </c>
      <c r="D253" s="211" t="s">
        <v>144</v>
      </c>
      <c r="E253" s="212" t="s">
        <v>656</v>
      </c>
      <c r="F253" s="213" t="s">
        <v>657</v>
      </c>
      <c r="G253" s="214" t="s">
        <v>162</v>
      </c>
      <c r="H253" s="215">
        <v>16.719999999999999</v>
      </c>
      <c r="I253" s="216"/>
      <c r="J253" s="217">
        <f>ROUND(I253*H253,2)</f>
        <v>0</v>
      </c>
      <c r="K253" s="213" t="s">
        <v>148</v>
      </c>
      <c r="L253" s="38"/>
      <c r="M253" s="218" t="s">
        <v>1</v>
      </c>
      <c r="N253" s="219" t="s">
        <v>42</v>
      </c>
      <c r="O253" s="74"/>
      <c r="P253" s="220">
        <f>O253*H253</f>
        <v>0</v>
      </c>
      <c r="Q253" s="220">
        <v>0</v>
      </c>
      <c r="R253" s="220">
        <f>Q253*H253</f>
        <v>0</v>
      </c>
      <c r="S253" s="220">
        <v>0.023800000000000002</v>
      </c>
      <c r="T253" s="221">
        <f>S253*H253</f>
        <v>0.39793600000000001</v>
      </c>
      <c r="AR253" s="12" t="s">
        <v>315</v>
      </c>
      <c r="AT253" s="12" t="s">
        <v>144</v>
      </c>
      <c r="AU253" s="12" t="s">
        <v>118</v>
      </c>
      <c r="AY253" s="12" t="s">
        <v>141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2" t="s">
        <v>118</v>
      </c>
      <c r="BK253" s="222">
        <f>ROUND(I253*H253,2)</f>
        <v>0</v>
      </c>
      <c r="BL253" s="12" t="s">
        <v>315</v>
      </c>
      <c r="BM253" s="12" t="s">
        <v>658</v>
      </c>
    </row>
    <row r="254" s="1" customFormat="1" ht="16.5" customHeight="1">
      <c r="B254" s="33"/>
      <c r="C254" s="211" t="s">
        <v>659</v>
      </c>
      <c r="D254" s="211" t="s">
        <v>144</v>
      </c>
      <c r="E254" s="212" t="s">
        <v>660</v>
      </c>
      <c r="F254" s="213" t="s">
        <v>661</v>
      </c>
      <c r="G254" s="214" t="s">
        <v>162</v>
      </c>
      <c r="H254" s="215">
        <v>16.719999999999999</v>
      </c>
      <c r="I254" s="216"/>
      <c r="J254" s="217">
        <f>ROUND(I254*H254,2)</f>
        <v>0</v>
      </c>
      <c r="K254" s="213" t="s">
        <v>148</v>
      </c>
      <c r="L254" s="38"/>
      <c r="M254" s="218" t="s">
        <v>1</v>
      </c>
      <c r="N254" s="219" t="s">
        <v>42</v>
      </c>
      <c r="O254" s="74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AR254" s="12" t="s">
        <v>315</v>
      </c>
      <c r="AT254" s="12" t="s">
        <v>144</v>
      </c>
      <c r="AU254" s="12" t="s">
        <v>118</v>
      </c>
      <c r="AY254" s="12" t="s">
        <v>141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2" t="s">
        <v>118</v>
      </c>
      <c r="BK254" s="222">
        <f>ROUND(I254*H254,2)</f>
        <v>0</v>
      </c>
      <c r="BL254" s="12" t="s">
        <v>315</v>
      </c>
      <c r="BM254" s="12" t="s">
        <v>662</v>
      </c>
    </row>
    <row r="255" s="1" customFormat="1" ht="16.5" customHeight="1">
      <c r="B255" s="33"/>
      <c r="C255" s="211" t="s">
        <v>663</v>
      </c>
      <c r="D255" s="211" t="s">
        <v>144</v>
      </c>
      <c r="E255" s="212" t="s">
        <v>664</v>
      </c>
      <c r="F255" s="213" t="s">
        <v>665</v>
      </c>
      <c r="G255" s="214" t="s">
        <v>162</v>
      </c>
      <c r="H255" s="215">
        <v>16.719999999999999</v>
      </c>
      <c r="I255" s="216"/>
      <c r="J255" s="217">
        <f>ROUND(I255*H255,2)</f>
        <v>0</v>
      </c>
      <c r="K255" s="213" t="s">
        <v>148</v>
      </c>
      <c r="L255" s="38"/>
      <c r="M255" s="218" t="s">
        <v>1</v>
      </c>
      <c r="N255" s="219" t="s">
        <v>42</v>
      </c>
      <c r="O255" s="74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AR255" s="12" t="s">
        <v>315</v>
      </c>
      <c r="AT255" s="12" t="s">
        <v>144</v>
      </c>
      <c r="AU255" s="12" t="s">
        <v>118</v>
      </c>
      <c r="AY255" s="12" t="s">
        <v>141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2" t="s">
        <v>118</v>
      </c>
      <c r="BK255" s="222">
        <f>ROUND(I255*H255,2)</f>
        <v>0</v>
      </c>
      <c r="BL255" s="12" t="s">
        <v>315</v>
      </c>
      <c r="BM255" s="12" t="s">
        <v>666</v>
      </c>
    </row>
    <row r="256" s="1" customFormat="1" ht="16.5" customHeight="1">
      <c r="B256" s="33"/>
      <c r="C256" s="211" t="s">
        <v>667</v>
      </c>
      <c r="D256" s="211" t="s">
        <v>144</v>
      </c>
      <c r="E256" s="212" t="s">
        <v>668</v>
      </c>
      <c r="F256" s="213" t="s">
        <v>669</v>
      </c>
      <c r="G256" s="214" t="s">
        <v>162</v>
      </c>
      <c r="H256" s="215">
        <v>16.719999999999999</v>
      </c>
      <c r="I256" s="216"/>
      <c r="J256" s="217">
        <f>ROUND(I256*H256,2)</f>
        <v>0</v>
      </c>
      <c r="K256" s="213" t="s">
        <v>148</v>
      </c>
      <c r="L256" s="38"/>
      <c r="M256" s="218" t="s">
        <v>1</v>
      </c>
      <c r="N256" s="219" t="s">
        <v>42</v>
      </c>
      <c r="O256" s="74"/>
      <c r="P256" s="220">
        <f>O256*H256</f>
        <v>0</v>
      </c>
      <c r="Q256" s="220">
        <v>0.00139</v>
      </c>
      <c r="R256" s="220">
        <f>Q256*H256</f>
        <v>0.023240799999999999</v>
      </c>
      <c r="S256" s="220">
        <v>0</v>
      </c>
      <c r="T256" s="221">
        <f>S256*H256</f>
        <v>0</v>
      </c>
      <c r="AR256" s="12" t="s">
        <v>315</v>
      </c>
      <c r="AT256" s="12" t="s">
        <v>144</v>
      </c>
      <c r="AU256" s="12" t="s">
        <v>118</v>
      </c>
      <c r="AY256" s="12" t="s">
        <v>141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2" t="s">
        <v>118</v>
      </c>
      <c r="BK256" s="222">
        <f>ROUND(I256*H256,2)</f>
        <v>0</v>
      </c>
      <c r="BL256" s="12" t="s">
        <v>315</v>
      </c>
      <c r="BM256" s="12" t="s">
        <v>670</v>
      </c>
    </row>
    <row r="257" s="1" customFormat="1" ht="16.5" customHeight="1">
      <c r="B257" s="33"/>
      <c r="C257" s="211" t="s">
        <v>671</v>
      </c>
      <c r="D257" s="211" t="s">
        <v>144</v>
      </c>
      <c r="E257" s="212" t="s">
        <v>672</v>
      </c>
      <c r="F257" s="213" t="s">
        <v>673</v>
      </c>
      <c r="G257" s="214" t="s">
        <v>162</v>
      </c>
      <c r="H257" s="215">
        <v>50.159999999999997</v>
      </c>
      <c r="I257" s="216"/>
      <c r="J257" s="217">
        <f>ROUND(I257*H257,2)</f>
        <v>0</v>
      </c>
      <c r="K257" s="213" t="s">
        <v>148</v>
      </c>
      <c r="L257" s="38"/>
      <c r="M257" s="218" t="s">
        <v>1</v>
      </c>
      <c r="N257" s="219" t="s">
        <v>42</v>
      </c>
      <c r="O257" s="74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AR257" s="12" t="s">
        <v>315</v>
      </c>
      <c r="AT257" s="12" t="s">
        <v>144</v>
      </c>
      <c r="AU257" s="12" t="s">
        <v>118</v>
      </c>
      <c r="AY257" s="12" t="s">
        <v>141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2" t="s">
        <v>118</v>
      </c>
      <c r="BK257" s="222">
        <f>ROUND(I257*H257,2)</f>
        <v>0</v>
      </c>
      <c r="BL257" s="12" t="s">
        <v>315</v>
      </c>
      <c r="BM257" s="12" t="s">
        <v>674</v>
      </c>
    </row>
    <row r="258" s="1" customFormat="1" ht="16.5" customHeight="1">
      <c r="B258" s="33"/>
      <c r="C258" s="211" t="s">
        <v>675</v>
      </c>
      <c r="D258" s="211" t="s">
        <v>144</v>
      </c>
      <c r="E258" s="212" t="s">
        <v>676</v>
      </c>
      <c r="F258" s="213" t="s">
        <v>677</v>
      </c>
      <c r="G258" s="214" t="s">
        <v>162</v>
      </c>
      <c r="H258" s="215">
        <v>50.159999999999997</v>
      </c>
      <c r="I258" s="216"/>
      <c r="J258" s="217">
        <f>ROUND(I258*H258,2)</f>
        <v>0</v>
      </c>
      <c r="K258" s="213" t="s">
        <v>148</v>
      </c>
      <c r="L258" s="38"/>
      <c r="M258" s="218" t="s">
        <v>1</v>
      </c>
      <c r="N258" s="219" t="s">
        <v>42</v>
      </c>
      <c r="O258" s="74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AR258" s="12" t="s">
        <v>315</v>
      </c>
      <c r="AT258" s="12" t="s">
        <v>144</v>
      </c>
      <c r="AU258" s="12" t="s">
        <v>118</v>
      </c>
      <c r="AY258" s="12" t="s">
        <v>141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2" t="s">
        <v>118</v>
      </c>
      <c r="BK258" s="222">
        <f>ROUND(I258*H258,2)</f>
        <v>0</v>
      </c>
      <c r="BL258" s="12" t="s">
        <v>315</v>
      </c>
      <c r="BM258" s="12" t="s">
        <v>678</v>
      </c>
    </row>
    <row r="259" s="1" customFormat="1" ht="16.5" customHeight="1">
      <c r="B259" s="33"/>
      <c r="C259" s="211" t="s">
        <v>679</v>
      </c>
      <c r="D259" s="211" t="s">
        <v>144</v>
      </c>
      <c r="E259" s="212" t="s">
        <v>680</v>
      </c>
      <c r="F259" s="213" t="s">
        <v>681</v>
      </c>
      <c r="G259" s="214" t="s">
        <v>147</v>
      </c>
      <c r="H259" s="215">
        <v>0.023</v>
      </c>
      <c r="I259" s="216"/>
      <c r="J259" s="217">
        <f>ROUND(I259*H259,2)</f>
        <v>0</v>
      </c>
      <c r="K259" s="213" t="s">
        <v>148</v>
      </c>
      <c r="L259" s="38"/>
      <c r="M259" s="218" t="s">
        <v>1</v>
      </c>
      <c r="N259" s="219" t="s">
        <v>42</v>
      </c>
      <c r="O259" s="74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AR259" s="12" t="s">
        <v>315</v>
      </c>
      <c r="AT259" s="12" t="s">
        <v>144</v>
      </c>
      <c r="AU259" s="12" t="s">
        <v>118</v>
      </c>
      <c r="AY259" s="12" t="s">
        <v>141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2" t="s">
        <v>118</v>
      </c>
      <c r="BK259" s="222">
        <f>ROUND(I259*H259,2)</f>
        <v>0</v>
      </c>
      <c r="BL259" s="12" t="s">
        <v>315</v>
      </c>
      <c r="BM259" s="12" t="s">
        <v>682</v>
      </c>
    </row>
    <row r="260" s="1" customFormat="1" ht="16.5" customHeight="1">
      <c r="B260" s="33"/>
      <c r="C260" s="211" t="s">
        <v>683</v>
      </c>
      <c r="D260" s="211" t="s">
        <v>144</v>
      </c>
      <c r="E260" s="212" t="s">
        <v>684</v>
      </c>
      <c r="F260" s="213" t="s">
        <v>685</v>
      </c>
      <c r="G260" s="214" t="s">
        <v>147</v>
      </c>
      <c r="H260" s="215">
        <v>0.023</v>
      </c>
      <c r="I260" s="216"/>
      <c r="J260" s="217">
        <f>ROUND(I260*H260,2)</f>
        <v>0</v>
      </c>
      <c r="K260" s="213" t="s">
        <v>148</v>
      </c>
      <c r="L260" s="38"/>
      <c r="M260" s="218" t="s">
        <v>1</v>
      </c>
      <c r="N260" s="219" t="s">
        <v>42</v>
      </c>
      <c r="O260" s="74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AR260" s="12" t="s">
        <v>315</v>
      </c>
      <c r="AT260" s="12" t="s">
        <v>144</v>
      </c>
      <c r="AU260" s="12" t="s">
        <v>118</v>
      </c>
      <c r="AY260" s="12" t="s">
        <v>141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2" t="s">
        <v>118</v>
      </c>
      <c r="BK260" s="222">
        <f>ROUND(I260*H260,2)</f>
        <v>0</v>
      </c>
      <c r="BL260" s="12" t="s">
        <v>315</v>
      </c>
      <c r="BM260" s="12" t="s">
        <v>686</v>
      </c>
    </row>
    <row r="261" s="10" customFormat="1" ht="22.8" customHeight="1">
      <c r="B261" s="195"/>
      <c r="C261" s="196"/>
      <c r="D261" s="197" t="s">
        <v>69</v>
      </c>
      <c r="E261" s="209" t="s">
        <v>687</v>
      </c>
      <c r="F261" s="209" t="s">
        <v>688</v>
      </c>
      <c r="G261" s="196"/>
      <c r="H261" s="196"/>
      <c r="I261" s="199"/>
      <c r="J261" s="210">
        <f>BK261</f>
        <v>0</v>
      </c>
      <c r="K261" s="196"/>
      <c r="L261" s="201"/>
      <c r="M261" s="202"/>
      <c r="N261" s="203"/>
      <c r="O261" s="203"/>
      <c r="P261" s="204">
        <f>SUM(P262:P313)</f>
        <v>0</v>
      </c>
      <c r="Q261" s="203"/>
      <c r="R261" s="204">
        <f>SUM(R262:R313)</f>
        <v>0.056913999999999999</v>
      </c>
      <c r="S261" s="203"/>
      <c r="T261" s="205">
        <f>SUM(T262:T313)</f>
        <v>0.027814999999999999</v>
      </c>
      <c r="AR261" s="206" t="s">
        <v>118</v>
      </c>
      <c r="AT261" s="207" t="s">
        <v>69</v>
      </c>
      <c r="AU261" s="207" t="s">
        <v>78</v>
      </c>
      <c r="AY261" s="206" t="s">
        <v>141</v>
      </c>
      <c r="BK261" s="208">
        <f>SUM(BK262:BK313)</f>
        <v>0</v>
      </c>
    </row>
    <row r="262" s="1" customFormat="1" ht="16.5" customHeight="1">
      <c r="B262" s="33"/>
      <c r="C262" s="211" t="s">
        <v>689</v>
      </c>
      <c r="D262" s="211" t="s">
        <v>144</v>
      </c>
      <c r="E262" s="212" t="s">
        <v>690</v>
      </c>
      <c r="F262" s="213" t="s">
        <v>691</v>
      </c>
      <c r="G262" s="214" t="s">
        <v>158</v>
      </c>
      <c r="H262" s="215">
        <v>80</v>
      </c>
      <c r="I262" s="216"/>
      <c r="J262" s="217">
        <f>ROUND(I262*H262,2)</f>
        <v>0</v>
      </c>
      <c r="K262" s="213" t="s">
        <v>148</v>
      </c>
      <c r="L262" s="38"/>
      <c r="M262" s="218" t="s">
        <v>1</v>
      </c>
      <c r="N262" s="219" t="s">
        <v>42</v>
      </c>
      <c r="O262" s="74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AR262" s="12" t="s">
        <v>315</v>
      </c>
      <c r="AT262" s="12" t="s">
        <v>144</v>
      </c>
      <c r="AU262" s="12" t="s">
        <v>118</v>
      </c>
      <c r="AY262" s="12" t="s">
        <v>141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2" t="s">
        <v>118</v>
      </c>
      <c r="BK262" s="222">
        <f>ROUND(I262*H262,2)</f>
        <v>0</v>
      </c>
      <c r="BL262" s="12" t="s">
        <v>315</v>
      </c>
      <c r="BM262" s="12" t="s">
        <v>692</v>
      </c>
    </row>
    <row r="263" s="1" customFormat="1" ht="16.5" customHeight="1">
      <c r="B263" s="33"/>
      <c r="C263" s="223" t="s">
        <v>693</v>
      </c>
      <c r="D263" s="223" t="s">
        <v>151</v>
      </c>
      <c r="E263" s="224" t="s">
        <v>694</v>
      </c>
      <c r="F263" s="225" t="s">
        <v>695</v>
      </c>
      <c r="G263" s="226" t="s">
        <v>158</v>
      </c>
      <c r="H263" s="227">
        <v>45</v>
      </c>
      <c r="I263" s="228"/>
      <c r="J263" s="229">
        <f>ROUND(I263*H263,2)</f>
        <v>0</v>
      </c>
      <c r="K263" s="225" t="s">
        <v>148</v>
      </c>
      <c r="L263" s="230"/>
      <c r="M263" s="231" t="s">
        <v>1</v>
      </c>
      <c r="N263" s="232" t="s">
        <v>42</v>
      </c>
      <c r="O263" s="74"/>
      <c r="P263" s="220">
        <f>O263*H263</f>
        <v>0</v>
      </c>
      <c r="Q263" s="220">
        <v>9.0000000000000006E-05</v>
      </c>
      <c r="R263" s="220">
        <f>Q263*H263</f>
        <v>0.0040500000000000006</v>
      </c>
      <c r="S263" s="220">
        <v>0</v>
      </c>
      <c r="T263" s="221">
        <f>S263*H263</f>
        <v>0</v>
      </c>
      <c r="AR263" s="12" t="s">
        <v>282</v>
      </c>
      <c r="AT263" s="12" t="s">
        <v>151</v>
      </c>
      <c r="AU263" s="12" t="s">
        <v>118</v>
      </c>
      <c r="AY263" s="12" t="s">
        <v>141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2" t="s">
        <v>118</v>
      </c>
      <c r="BK263" s="222">
        <f>ROUND(I263*H263,2)</f>
        <v>0</v>
      </c>
      <c r="BL263" s="12" t="s">
        <v>315</v>
      </c>
      <c r="BM263" s="12" t="s">
        <v>696</v>
      </c>
    </row>
    <row r="264" s="1" customFormat="1" ht="16.5" customHeight="1">
      <c r="B264" s="33"/>
      <c r="C264" s="223" t="s">
        <v>697</v>
      </c>
      <c r="D264" s="223" t="s">
        <v>151</v>
      </c>
      <c r="E264" s="224" t="s">
        <v>698</v>
      </c>
      <c r="F264" s="225" t="s">
        <v>699</v>
      </c>
      <c r="G264" s="226" t="s">
        <v>700</v>
      </c>
      <c r="H264" s="227">
        <v>35</v>
      </c>
      <c r="I264" s="228"/>
      <c r="J264" s="229">
        <f>ROUND(I264*H264,2)</f>
        <v>0</v>
      </c>
      <c r="K264" s="225" t="s">
        <v>1</v>
      </c>
      <c r="L264" s="230"/>
      <c r="M264" s="231" t="s">
        <v>1</v>
      </c>
      <c r="N264" s="232" t="s">
        <v>42</v>
      </c>
      <c r="O264" s="74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AR264" s="12" t="s">
        <v>282</v>
      </c>
      <c r="AT264" s="12" t="s">
        <v>151</v>
      </c>
      <c r="AU264" s="12" t="s">
        <v>118</v>
      </c>
      <c r="AY264" s="12" t="s">
        <v>141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2" t="s">
        <v>118</v>
      </c>
      <c r="BK264" s="222">
        <f>ROUND(I264*H264,2)</f>
        <v>0</v>
      </c>
      <c r="BL264" s="12" t="s">
        <v>315</v>
      </c>
      <c r="BM264" s="12" t="s">
        <v>701</v>
      </c>
    </row>
    <row r="265" s="1" customFormat="1" ht="16.5" customHeight="1">
      <c r="B265" s="33"/>
      <c r="C265" s="211" t="s">
        <v>702</v>
      </c>
      <c r="D265" s="211" t="s">
        <v>144</v>
      </c>
      <c r="E265" s="212" t="s">
        <v>703</v>
      </c>
      <c r="F265" s="213" t="s">
        <v>704</v>
      </c>
      <c r="G265" s="214" t="s">
        <v>262</v>
      </c>
      <c r="H265" s="215">
        <v>6.5</v>
      </c>
      <c r="I265" s="216"/>
      <c r="J265" s="217">
        <f>ROUND(I265*H265,2)</f>
        <v>0</v>
      </c>
      <c r="K265" s="213" t="s">
        <v>148</v>
      </c>
      <c r="L265" s="38"/>
      <c r="M265" s="218" t="s">
        <v>1</v>
      </c>
      <c r="N265" s="219" t="s">
        <v>42</v>
      </c>
      <c r="O265" s="74"/>
      <c r="P265" s="220">
        <f>O265*H265</f>
        <v>0</v>
      </c>
      <c r="Q265" s="220">
        <v>0</v>
      </c>
      <c r="R265" s="220">
        <f>Q265*H265</f>
        <v>0</v>
      </c>
      <c r="S265" s="220">
        <v>0.00027</v>
      </c>
      <c r="T265" s="221">
        <f>S265*H265</f>
        <v>0.0017550000000000001</v>
      </c>
      <c r="AR265" s="12" t="s">
        <v>315</v>
      </c>
      <c r="AT265" s="12" t="s">
        <v>144</v>
      </c>
      <c r="AU265" s="12" t="s">
        <v>118</v>
      </c>
      <c r="AY265" s="12" t="s">
        <v>141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2" t="s">
        <v>118</v>
      </c>
      <c r="BK265" s="222">
        <f>ROUND(I265*H265,2)</f>
        <v>0</v>
      </c>
      <c r="BL265" s="12" t="s">
        <v>315</v>
      </c>
      <c r="BM265" s="12" t="s">
        <v>705</v>
      </c>
    </row>
    <row r="266" s="1" customFormat="1" ht="16.5" customHeight="1">
      <c r="B266" s="33"/>
      <c r="C266" s="211" t="s">
        <v>706</v>
      </c>
      <c r="D266" s="211" t="s">
        <v>144</v>
      </c>
      <c r="E266" s="212" t="s">
        <v>707</v>
      </c>
      <c r="F266" s="213" t="s">
        <v>708</v>
      </c>
      <c r="G266" s="214" t="s">
        <v>262</v>
      </c>
      <c r="H266" s="215">
        <v>308</v>
      </c>
      <c r="I266" s="216"/>
      <c r="J266" s="217">
        <f>ROUND(I266*H266,2)</f>
        <v>0</v>
      </c>
      <c r="K266" s="213" t="s">
        <v>148</v>
      </c>
      <c r="L266" s="38"/>
      <c r="M266" s="218" t="s">
        <v>1</v>
      </c>
      <c r="N266" s="219" t="s">
        <v>42</v>
      </c>
      <c r="O266" s="74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AR266" s="12" t="s">
        <v>315</v>
      </c>
      <c r="AT266" s="12" t="s">
        <v>144</v>
      </c>
      <c r="AU266" s="12" t="s">
        <v>118</v>
      </c>
      <c r="AY266" s="12" t="s">
        <v>141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2" t="s">
        <v>118</v>
      </c>
      <c r="BK266" s="222">
        <f>ROUND(I266*H266,2)</f>
        <v>0</v>
      </c>
      <c r="BL266" s="12" t="s">
        <v>315</v>
      </c>
      <c r="BM266" s="12" t="s">
        <v>709</v>
      </c>
    </row>
    <row r="267" s="1" customFormat="1" ht="16.5" customHeight="1">
      <c r="B267" s="33"/>
      <c r="C267" s="223" t="s">
        <v>710</v>
      </c>
      <c r="D267" s="223" t="s">
        <v>151</v>
      </c>
      <c r="E267" s="224" t="s">
        <v>711</v>
      </c>
      <c r="F267" s="225" t="s">
        <v>712</v>
      </c>
      <c r="G267" s="226" t="s">
        <v>262</v>
      </c>
      <c r="H267" s="227">
        <v>178.80000000000001</v>
      </c>
      <c r="I267" s="228"/>
      <c r="J267" s="229">
        <f>ROUND(I267*H267,2)</f>
        <v>0</v>
      </c>
      <c r="K267" s="225" t="s">
        <v>148</v>
      </c>
      <c r="L267" s="230"/>
      <c r="M267" s="231" t="s">
        <v>1</v>
      </c>
      <c r="N267" s="232" t="s">
        <v>42</v>
      </c>
      <c r="O267" s="74"/>
      <c r="P267" s="220">
        <f>O267*H267</f>
        <v>0</v>
      </c>
      <c r="Q267" s="220">
        <v>6.9999999999999994E-05</v>
      </c>
      <c r="R267" s="220">
        <f>Q267*H267</f>
        <v>0.012515999999999999</v>
      </c>
      <c r="S267" s="220">
        <v>0</v>
      </c>
      <c r="T267" s="221">
        <f>S267*H267</f>
        <v>0</v>
      </c>
      <c r="AR267" s="12" t="s">
        <v>282</v>
      </c>
      <c r="AT267" s="12" t="s">
        <v>151</v>
      </c>
      <c r="AU267" s="12" t="s">
        <v>118</v>
      </c>
      <c r="AY267" s="12" t="s">
        <v>141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2" t="s">
        <v>118</v>
      </c>
      <c r="BK267" s="222">
        <f>ROUND(I267*H267,2)</f>
        <v>0</v>
      </c>
      <c r="BL267" s="12" t="s">
        <v>315</v>
      </c>
      <c r="BM267" s="12" t="s">
        <v>713</v>
      </c>
    </row>
    <row r="268" s="1" customFormat="1" ht="16.5" customHeight="1">
      <c r="B268" s="33"/>
      <c r="C268" s="223" t="s">
        <v>714</v>
      </c>
      <c r="D268" s="223" t="s">
        <v>151</v>
      </c>
      <c r="E268" s="224" t="s">
        <v>715</v>
      </c>
      <c r="F268" s="225" t="s">
        <v>716</v>
      </c>
      <c r="G268" s="226" t="s">
        <v>262</v>
      </c>
      <c r="H268" s="227">
        <v>190.80000000000001</v>
      </c>
      <c r="I268" s="228"/>
      <c r="J268" s="229">
        <f>ROUND(I268*H268,2)</f>
        <v>0</v>
      </c>
      <c r="K268" s="225" t="s">
        <v>148</v>
      </c>
      <c r="L268" s="230"/>
      <c r="M268" s="231" t="s">
        <v>1</v>
      </c>
      <c r="N268" s="232" t="s">
        <v>42</v>
      </c>
      <c r="O268" s="74"/>
      <c r="P268" s="220">
        <f>O268*H268</f>
        <v>0</v>
      </c>
      <c r="Q268" s="220">
        <v>0.00011</v>
      </c>
      <c r="R268" s="220">
        <f>Q268*H268</f>
        <v>0.020988000000000003</v>
      </c>
      <c r="S268" s="220">
        <v>0</v>
      </c>
      <c r="T268" s="221">
        <f>S268*H268</f>
        <v>0</v>
      </c>
      <c r="AR268" s="12" t="s">
        <v>282</v>
      </c>
      <c r="AT268" s="12" t="s">
        <v>151</v>
      </c>
      <c r="AU268" s="12" t="s">
        <v>118</v>
      </c>
      <c r="AY268" s="12" t="s">
        <v>141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2" t="s">
        <v>118</v>
      </c>
      <c r="BK268" s="222">
        <f>ROUND(I268*H268,2)</f>
        <v>0</v>
      </c>
      <c r="BL268" s="12" t="s">
        <v>315</v>
      </c>
      <c r="BM268" s="12" t="s">
        <v>717</v>
      </c>
    </row>
    <row r="269" s="1" customFormat="1" ht="16.5" customHeight="1">
      <c r="B269" s="33"/>
      <c r="C269" s="223" t="s">
        <v>718</v>
      </c>
      <c r="D269" s="223" t="s">
        <v>151</v>
      </c>
      <c r="E269" s="224" t="s">
        <v>719</v>
      </c>
      <c r="F269" s="225" t="s">
        <v>720</v>
      </c>
      <c r="G269" s="226" t="s">
        <v>158</v>
      </c>
      <c r="H269" s="227">
        <v>2</v>
      </c>
      <c r="I269" s="228"/>
      <c r="J269" s="229">
        <f>ROUND(I269*H269,2)</f>
        <v>0</v>
      </c>
      <c r="K269" s="225" t="s">
        <v>721</v>
      </c>
      <c r="L269" s="230"/>
      <c r="M269" s="231" t="s">
        <v>1</v>
      </c>
      <c r="N269" s="232" t="s">
        <v>42</v>
      </c>
      <c r="O269" s="74"/>
      <c r="P269" s="220">
        <f>O269*H269</f>
        <v>0</v>
      </c>
      <c r="Q269" s="220">
        <v>0.00016000000000000001</v>
      </c>
      <c r="R269" s="220">
        <f>Q269*H269</f>
        <v>0.00032000000000000003</v>
      </c>
      <c r="S269" s="220">
        <v>0</v>
      </c>
      <c r="T269" s="221">
        <f>S269*H269</f>
        <v>0</v>
      </c>
      <c r="AR269" s="12" t="s">
        <v>282</v>
      </c>
      <c r="AT269" s="12" t="s">
        <v>151</v>
      </c>
      <c r="AU269" s="12" t="s">
        <v>118</v>
      </c>
      <c r="AY269" s="12" t="s">
        <v>141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2" t="s">
        <v>118</v>
      </c>
      <c r="BK269" s="222">
        <f>ROUND(I269*H269,2)</f>
        <v>0</v>
      </c>
      <c r="BL269" s="12" t="s">
        <v>315</v>
      </c>
      <c r="BM269" s="12" t="s">
        <v>722</v>
      </c>
    </row>
    <row r="270" s="1" customFormat="1" ht="16.5" customHeight="1">
      <c r="B270" s="33"/>
      <c r="C270" s="211" t="s">
        <v>723</v>
      </c>
      <c r="D270" s="211" t="s">
        <v>144</v>
      </c>
      <c r="E270" s="212" t="s">
        <v>724</v>
      </c>
      <c r="F270" s="213" t="s">
        <v>725</v>
      </c>
      <c r="G270" s="214" t="s">
        <v>262</v>
      </c>
      <c r="H270" s="215">
        <v>9</v>
      </c>
      <c r="I270" s="216"/>
      <c r="J270" s="217">
        <f>ROUND(I270*H270,2)</f>
        <v>0</v>
      </c>
      <c r="K270" s="213" t="s">
        <v>148</v>
      </c>
      <c r="L270" s="38"/>
      <c r="M270" s="218" t="s">
        <v>1</v>
      </c>
      <c r="N270" s="219" t="s">
        <v>42</v>
      </c>
      <c r="O270" s="74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AR270" s="12" t="s">
        <v>315</v>
      </c>
      <c r="AT270" s="12" t="s">
        <v>144</v>
      </c>
      <c r="AU270" s="12" t="s">
        <v>118</v>
      </c>
      <c r="AY270" s="12" t="s">
        <v>141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2" t="s">
        <v>118</v>
      </c>
      <c r="BK270" s="222">
        <f>ROUND(I270*H270,2)</f>
        <v>0</v>
      </c>
      <c r="BL270" s="12" t="s">
        <v>315</v>
      </c>
      <c r="BM270" s="12" t="s">
        <v>726</v>
      </c>
    </row>
    <row r="271" s="1" customFormat="1" ht="16.5" customHeight="1">
      <c r="B271" s="33"/>
      <c r="C271" s="223" t="s">
        <v>727</v>
      </c>
      <c r="D271" s="223" t="s">
        <v>151</v>
      </c>
      <c r="E271" s="224" t="s">
        <v>728</v>
      </c>
      <c r="F271" s="225" t="s">
        <v>729</v>
      </c>
      <c r="G271" s="226" t="s">
        <v>262</v>
      </c>
      <c r="H271" s="227">
        <v>9</v>
      </c>
      <c r="I271" s="228"/>
      <c r="J271" s="229">
        <f>ROUND(I271*H271,2)</f>
        <v>0</v>
      </c>
      <c r="K271" s="225" t="s">
        <v>148</v>
      </c>
      <c r="L271" s="230"/>
      <c r="M271" s="231" t="s">
        <v>1</v>
      </c>
      <c r="N271" s="232" t="s">
        <v>42</v>
      </c>
      <c r="O271" s="74"/>
      <c r="P271" s="220">
        <f>O271*H271</f>
        <v>0</v>
      </c>
      <c r="Q271" s="220">
        <v>0.00025000000000000001</v>
      </c>
      <c r="R271" s="220">
        <f>Q271*H271</f>
        <v>0.0022500000000000003</v>
      </c>
      <c r="S271" s="220">
        <v>0</v>
      </c>
      <c r="T271" s="221">
        <f>S271*H271</f>
        <v>0</v>
      </c>
      <c r="AR271" s="12" t="s">
        <v>282</v>
      </c>
      <c r="AT271" s="12" t="s">
        <v>151</v>
      </c>
      <c r="AU271" s="12" t="s">
        <v>118</v>
      </c>
      <c r="AY271" s="12" t="s">
        <v>141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2" t="s">
        <v>118</v>
      </c>
      <c r="BK271" s="222">
        <f>ROUND(I271*H271,2)</f>
        <v>0</v>
      </c>
      <c r="BL271" s="12" t="s">
        <v>315</v>
      </c>
      <c r="BM271" s="12" t="s">
        <v>730</v>
      </c>
    </row>
    <row r="272" s="1" customFormat="1" ht="16.5" customHeight="1">
      <c r="B272" s="33"/>
      <c r="C272" s="211" t="s">
        <v>731</v>
      </c>
      <c r="D272" s="211" t="s">
        <v>144</v>
      </c>
      <c r="E272" s="212" t="s">
        <v>732</v>
      </c>
      <c r="F272" s="213" t="s">
        <v>733</v>
      </c>
      <c r="G272" s="214" t="s">
        <v>158</v>
      </c>
      <c r="H272" s="215">
        <v>8</v>
      </c>
      <c r="I272" s="216"/>
      <c r="J272" s="217">
        <f>ROUND(I272*H272,2)</f>
        <v>0</v>
      </c>
      <c r="K272" s="213" t="s">
        <v>148</v>
      </c>
      <c r="L272" s="38"/>
      <c r="M272" s="218" t="s">
        <v>1</v>
      </c>
      <c r="N272" s="219" t="s">
        <v>42</v>
      </c>
      <c r="O272" s="74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AR272" s="12" t="s">
        <v>315</v>
      </c>
      <c r="AT272" s="12" t="s">
        <v>144</v>
      </c>
      <c r="AU272" s="12" t="s">
        <v>118</v>
      </c>
      <c r="AY272" s="12" t="s">
        <v>141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2" t="s">
        <v>118</v>
      </c>
      <c r="BK272" s="222">
        <f>ROUND(I272*H272,2)</f>
        <v>0</v>
      </c>
      <c r="BL272" s="12" t="s">
        <v>315</v>
      </c>
      <c r="BM272" s="12" t="s">
        <v>734</v>
      </c>
    </row>
    <row r="273" s="1" customFormat="1" ht="16.5" customHeight="1">
      <c r="B273" s="33"/>
      <c r="C273" s="211" t="s">
        <v>735</v>
      </c>
      <c r="D273" s="211" t="s">
        <v>144</v>
      </c>
      <c r="E273" s="212" t="s">
        <v>736</v>
      </c>
      <c r="F273" s="213" t="s">
        <v>737</v>
      </c>
      <c r="G273" s="214" t="s">
        <v>158</v>
      </c>
      <c r="H273" s="215">
        <v>1</v>
      </c>
      <c r="I273" s="216"/>
      <c r="J273" s="217">
        <f>ROUND(I273*H273,2)</f>
        <v>0</v>
      </c>
      <c r="K273" s="213" t="s">
        <v>148</v>
      </c>
      <c r="L273" s="38"/>
      <c r="M273" s="218" t="s">
        <v>1</v>
      </c>
      <c r="N273" s="219" t="s">
        <v>42</v>
      </c>
      <c r="O273" s="74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AR273" s="12" t="s">
        <v>315</v>
      </c>
      <c r="AT273" s="12" t="s">
        <v>144</v>
      </c>
      <c r="AU273" s="12" t="s">
        <v>118</v>
      </c>
      <c r="AY273" s="12" t="s">
        <v>141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2" t="s">
        <v>118</v>
      </c>
      <c r="BK273" s="222">
        <f>ROUND(I273*H273,2)</f>
        <v>0</v>
      </c>
      <c r="BL273" s="12" t="s">
        <v>315</v>
      </c>
      <c r="BM273" s="12" t="s">
        <v>738</v>
      </c>
    </row>
    <row r="274" s="1" customFormat="1" ht="16.5" customHeight="1">
      <c r="B274" s="33"/>
      <c r="C274" s="211" t="s">
        <v>739</v>
      </c>
      <c r="D274" s="211" t="s">
        <v>144</v>
      </c>
      <c r="E274" s="212" t="s">
        <v>740</v>
      </c>
      <c r="F274" s="213" t="s">
        <v>741</v>
      </c>
      <c r="G274" s="214" t="s">
        <v>158</v>
      </c>
      <c r="H274" s="215">
        <v>1</v>
      </c>
      <c r="I274" s="216"/>
      <c r="J274" s="217">
        <f>ROUND(I274*H274,2)</f>
        <v>0</v>
      </c>
      <c r="K274" s="213" t="s">
        <v>148</v>
      </c>
      <c r="L274" s="38"/>
      <c r="M274" s="218" t="s">
        <v>1</v>
      </c>
      <c r="N274" s="219" t="s">
        <v>42</v>
      </c>
      <c r="O274" s="74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AR274" s="12" t="s">
        <v>315</v>
      </c>
      <c r="AT274" s="12" t="s">
        <v>144</v>
      </c>
      <c r="AU274" s="12" t="s">
        <v>118</v>
      </c>
      <c r="AY274" s="12" t="s">
        <v>141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2" t="s">
        <v>118</v>
      </c>
      <c r="BK274" s="222">
        <f>ROUND(I274*H274,2)</f>
        <v>0</v>
      </c>
      <c r="BL274" s="12" t="s">
        <v>315</v>
      </c>
      <c r="BM274" s="12" t="s">
        <v>742</v>
      </c>
    </row>
    <row r="275" s="1" customFormat="1" ht="16.5" customHeight="1">
      <c r="B275" s="33"/>
      <c r="C275" s="223" t="s">
        <v>743</v>
      </c>
      <c r="D275" s="223" t="s">
        <v>151</v>
      </c>
      <c r="E275" s="224" t="s">
        <v>744</v>
      </c>
      <c r="F275" s="225" t="s">
        <v>745</v>
      </c>
      <c r="G275" s="226" t="s">
        <v>158</v>
      </c>
      <c r="H275" s="227">
        <v>1</v>
      </c>
      <c r="I275" s="228"/>
      <c r="J275" s="229">
        <f>ROUND(I275*H275,2)</f>
        <v>0</v>
      </c>
      <c r="K275" s="225" t="s">
        <v>148</v>
      </c>
      <c r="L275" s="230"/>
      <c r="M275" s="231" t="s">
        <v>1</v>
      </c>
      <c r="N275" s="232" t="s">
        <v>42</v>
      </c>
      <c r="O275" s="74"/>
      <c r="P275" s="220">
        <f>O275*H275</f>
        <v>0</v>
      </c>
      <c r="Q275" s="220">
        <v>0.00142</v>
      </c>
      <c r="R275" s="220">
        <f>Q275*H275</f>
        <v>0.00142</v>
      </c>
      <c r="S275" s="220">
        <v>0</v>
      </c>
      <c r="T275" s="221">
        <f>S275*H275</f>
        <v>0</v>
      </c>
      <c r="AR275" s="12" t="s">
        <v>282</v>
      </c>
      <c r="AT275" s="12" t="s">
        <v>151</v>
      </c>
      <c r="AU275" s="12" t="s">
        <v>118</v>
      </c>
      <c r="AY275" s="12" t="s">
        <v>141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2" t="s">
        <v>118</v>
      </c>
      <c r="BK275" s="222">
        <f>ROUND(I275*H275,2)</f>
        <v>0</v>
      </c>
      <c r="BL275" s="12" t="s">
        <v>315</v>
      </c>
      <c r="BM275" s="12" t="s">
        <v>746</v>
      </c>
    </row>
    <row r="276" s="1" customFormat="1" ht="16.5" customHeight="1">
      <c r="B276" s="33"/>
      <c r="C276" s="211" t="s">
        <v>747</v>
      </c>
      <c r="D276" s="211" t="s">
        <v>144</v>
      </c>
      <c r="E276" s="212" t="s">
        <v>748</v>
      </c>
      <c r="F276" s="213" t="s">
        <v>749</v>
      </c>
      <c r="G276" s="214" t="s">
        <v>158</v>
      </c>
      <c r="H276" s="215">
        <v>1</v>
      </c>
      <c r="I276" s="216"/>
      <c r="J276" s="217">
        <f>ROUND(I276*H276,2)</f>
        <v>0</v>
      </c>
      <c r="K276" s="213" t="s">
        <v>148</v>
      </c>
      <c r="L276" s="38"/>
      <c r="M276" s="218" t="s">
        <v>1</v>
      </c>
      <c r="N276" s="219" t="s">
        <v>42</v>
      </c>
      <c r="O276" s="74"/>
      <c r="P276" s="220">
        <f>O276*H276</f>
        <v>0</v>
      </c>
      <c r="Q276" s="220">
        <v>0</v>
      </c>
      <c r="R276" s="220">
        <f>Q276*H276</f>
        <v>0</v>
      </c>
      <c r="S276" s="220">
        <v>0.017000000000000001</v>
      </c>
      <c r="T276" s="221">
        <f>S276*H276</f>
        <v>0.017000000000000001</v>
      </c>
      <c r="AR276" s="12" t="s">
        <v>315</v>
      </c>
      <c r="AT276" s="12" t="s">
        <v>144</v>
      </c>
      <c r="AU276" s="12" t="s">
        <v>118</v>
      </c>
      <c r="AY276" s="12" t="s">
        <v>141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2" t="s">
        <v>118</v>
      </c>
      <c r="BK276" s="222">
        <f>ROUND(I276*H276,2)</f>
        <v>0</v>
      </c>
      <c r="BL276" s="12" t="s">
        <v>315</v>
      </c>
      <c r="BM276" s="12" t="s">
        <v>750</v>
      </c>
    </row>
    <row r="277" s="1" customFormat="1" ht="16.5" customHeight="1">
      <c r="B277" s="33"/>
      <c r="C277" s="211" t="s">
        <v>751</v>
      </c>
      <c r="D277" s="211" t="s">
        <v>144</v>
      </c>
      <c r="E277" s="212" t="s">
        <v>752</v>
      </c>
      <c r="F277" s="213" t="s">
        <v>753</v>
      </c>
      <c r="G277" s="214" t="s">
        <v>158</v>
      </c>
      <c r="H277" s="215">
        <v>6</v>
      </c>
      <c r="I277" s="216"/>
      <c r="J277" s="217">
        <f>ROUND(I277*H277,2)</f>
        <v>0</v>
      </c>
      <c r="K277" s="213" t="s">
        <v>148</v>
      </c>
      <c r="L277" s="38"/>
      <c r="M277" s="218" t="s">
        <v>1</v>
      </c>
      <c r="N277" s="219" t="s">
        <v>42</v>
      </c>
      <c r="O277" s="74"/>
      <c r="P277" s="220">
        <f>O277*H277</f>
        <v>0</v>
      </c>
      <c r="Q277" s="220">
        <v>0</v>
      </c>
      <c r="R277" s="220">
        <f>Q277*H277</f>
        <v>0</v>
      </c>
      <c r="S277" s="220">
        <v>0.00023000000000000001</v>
      </c>
      <c r="T277" s="221">
        <f>S277*H277</f>
        <v>0.0013800000000000002</v>
      </c>
      <c r="AR277" s="12" t="s">
        <v>315</v>
      </c>
      <c r="AT277" s="12" t="s">
        <v>144</v>
      </c>
      <c r="AU277" s="12" t="s">
        <v>118</v>
      </c>
      <c r="AY277" s="12" t="s">
        <v>141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2" t="s">
        <v>118</v>
      </c>
      <c r="BK277" s="222">
        <f>ROUND(I277*H277,2)</f>
        <v>0</v>
      </c>
      <c r="BL277" s="12" t="s">
        <v>315</v>
      </c>
      <c r="BM277" s="12" t="s">
        <v>754</v>
      </c>
    </row>
    <row r="278" s="1" customFormat="1" ht="16.5" customHeight="1">
      <c r="B278" s="33"/>
      <c r="C278" s="211" t="s">
        <v>755</v>
      </c>
      <c r="D278" s="211" t="s">
        <v>144</v>
      </c>
      <c r="E278" s="212" t="s">
        <v>756</v>
      </c>
      <c r="F278" s="213" t="s">
        <v>757</v>
      </c>
      <c r="G278" s="214" t="s">
        <v>158</v>
      </c>
      <c r="H278" s="215">
        <v>1</v>
      </c>
      <c r="I278" s="216"/>
      <c r="J278" s="217">
        <f>ROUND(I278*H278,2)</f>
        <v>0</v>
      </c>
      <c r="K278" s="213" t="s">
        <v>148</v>
      </c>
      <c r="L278" s="38"/>
      <c r="M278" s="218" t="s">
        <v>1</v>
      </c>
      <c r="N278" s="219" t="s">
        <v>42</v>
      </c>
      <c r="O278" s="74"/>
      <c r="P278" s="220">
        <f>O278*H278</f>
        <v>0</v>
      </c>
      <c r="Q278" s="220">
        <v>0</v>
      </c>
      <c r="R278" s="220">
        <f>Q278*H278</f>
        <v>0</v>
      </c>
      <c r="S278" s="220">
        <v>0.00063000000000000003</v>
      </c>
      <c r="T278" s="221">
        <f>S278*H278</f>
        <v>0.00063000000000000003</v>
      </c>
      <c r="AR278" s="12" t="s">
        <v>315</v>
      </c>
      <c r="AT278" s="12" t="s">
        <v>144</v>
      </c>
      <c r="AU278" s="12" t="s">
        <v>118</v>
      </c>
      <c r="AY278" s="12" t="s">
        <v>141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2" t="s">
        <v>118</v>
      </c>
      <c r="BK278" s="222">
        <f>ROUND(I278*H278,2)</f>
        <v>0</v>
      </c>
      <c r="BL278" s="12" t="s">
        <v>315</v>
      </c>
      <c r="BM278" s="12" t="s">
        <v>758</v>
      </c>
    </row>
    <row r="279" s="1" customFormat="1" ht="16.5" customHeight="1">
      <c r="B279" s="33"/>
      <c r="C279" s="211" t="s">
        <v>759</v>
      </c>
      <c r="D279" s="211" t="s">
        <v>144</v>
      </c>
      <c r="E279" s="212" t="s">
        <v>760</v>
      </c>
      <c r="F279" s="213" t="s">
        <v>761</v>
      </c>
      <c r="G279" s="214" t="s">
        <v>158</v>
      </c>
      <c r="H279" s="215">
        <v>7</v>
      </c>
      <c r="I279" s="216"/>
      <c r="J279" s="217">
        <f>ROUND(I279*H279,2)</f>
        <v>0</v>
      </c>
      <c r="K279" s="213" t="s">
        <v>148</v>
      </c>
      <c r="L279" s="38"/>
      <c r="M279" s="218" t="s">
        <v>1</v>
      </c>
      <c r="N279" s="219" t="s">
        <v>42</v>
      </c>
      <c r="O279" s="74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AR279" s="12" t="s">
        <v>315</v>
      </c>
      <c r="AT279" s="12" t="s">
        <v>144</v>
      </c>
      <c r="AU279" s="12" t="s">
        <v>118</v>
      </c>
      <c r="AY279" s="12" t="s">
        <v>141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2" t="s">
        <v>118</v>
      </c>
      <c r="BK279" s="222">
        <f>ROUND(I279*H279,2)</f>
        <v>0</v>
      </c>
      <c r="BL279" s="12" t="s">
        <v>315</v>
      </c>
      <c r="BM279" s="12" t="s">
        <v>762</v>
      </c>
    </row>
    <row r="280" s="1" customFormat="1" ht="16.5" customHeight="1">
      <c r="B280" s="33"/>
      <c r="C280" s="223" t="s">
        <v>763</v>
      </c>
      <c r="D280" s="223" t="s">
        <v>151</v>
      </c>
      <c r="E280" s="224" t="s">
        <v>764</v>
      </c>
      <c r="F280" s="225" t="s">
        <v>765</v>
      </c>
      <c r="G280" s="226" t="s">
        <v>158</v>
      </c>
      <c r="H280" s="227">
        <v>7</v>
      </c>
      <c r="I280" s="228"/>
      <c r="J280" s="229">
        <f>ROUND(I280*H280,2)</f>
        <v>0</v>
      </c>
      <c r="K280" s="225" t="s">
        <v>148</v>
      </c>
      <c r="L280" s="230"/>
      <c r="M280" s="231" t="s">
        <v>1</v>
      </c>
      <c r="N280" s="232" t="s">
        <v>42</v>
      </c>
      <c r="O280" s="74"/>
      <c r="P280" s="220">
        <f>O280*H280</f>
        <v>0</v>
      </c>
      <c r="Q280" s="220">
        <v>5.0000000000000002E-05</v>
      </c>
      <c r="R280" s="220">
        <f>Q280*H280</f>
        <v>0.00035</v>
      </c>
      <c r="S280" s="220">
        <v>0</v>
      </c>
      <c r="T280" s="221">
        <f>S280*H280</f>
        <v>0</v>
      </c>
      <c r="AR280" s="12" t="s">
        <v>282</v>
      </c>
      <c r="AT280" s="12" t="s">
        <v>151</v>
      </c>
      <c r="AU280" s="12" t="s">
        <v>118</v>
      </c>
      <c r="AY280" s="12" t="s">
        <v>141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2" t="s">
        <v>118</v>
      </c>
      <c r="BK280" s="222">
        <f>ROUND(I280*H280,2)</f>
        <v>0</v>
      </c>
      <c r="BL280" s="12" t="s">
        <v>315</v>
      </c>
      <c r="BM280" s="12" t="s">
        <v>766</v>
      </c>
    </row>
    <row r="281" s="1" customFormat="1" ht="16.5" customHeight="1">
      <c r="B281" s="33"/>
      <c r="C281" s="223" t="s">
        <v>767</v>
      </c>
      <c r="D281" s="223" t="s">
        <v>151</v>
      </c>
      <c r="E281" s="224" t="s">
        <v>768</v>
      </c>
      <c r="F281" s="225" t="s">
        <v>769</v>
      </c>
      <c r="G281" s="226" t="s">
        <v>158</v>
      </c>
      <c r="H281" s="227">
        <v>15</v>
      </c>
      <c r="I281" s="228"/>
      <c r="J281" s="229">
        <f>ROUND(I281*H281,2)</f>
        <v>0</v>
      </c>
      <c r="K281" s="225" t="s">
        <v>148</v>
      </c>
      <c r="L281" s="230"/>
      <c r="M281" s="231" t="s">
        <v>1</v>
      </c>
      <c r="N281" s="232" t="s">
        <v>42</v>
      </c>
      <c r="O281" s="74"/>
      <c r="P281" s="220">
        <f>O281*H281</f>
        <v>0</v>
      </c>
      <c r="Q281" s="220">
        <v>5.0000000000000002E-05</v>
      </c>
      <c r="R281" s="220">
        <f>Q281*H281</f>
        <v>0.00075000000000000002</v>
      </c>
      <c r="S281" s="220">
        <v>0</v>
      </c>
      <c r="T281" s="221">
        <f>S281*H281</f>
        <v>0</v>
      </c>
      <c r="AR281" s="12" t="s">
        <v>282</v>
      </c>
      <c r="AT281" s="12" t="s">
        <v>151</v>
      </c>
      <c r="AU281" s="12" t="s">
        <v>118</v>
      </c>
      <c r="AY281" s="12" t="s">
        <v>141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2" t="s">
        <v>118</v>
      </c>
      <c r="BK281" s="222">
        <f>ROUND(I281*H281,2)</f>
        <v>0</v>
      </c>
      <c r="BL281" s="12" t="s">
        <v>315</v>
      </c>
      <c r="BM281" s="12" t="s">
        <v>770</v>
      </c>
    </row>
    <row r="282" s="1" customFormat="1" ht="16.5" customHeight="1">
      <c r="B282" s="33"/>
      <c r="C282" s="223" t="s">
        <v>771</v>
      </c>
      <c r="D282" s="223" t="s">
        <v>151</v>
      </c>
      <c r="E282" s="224" t="s">
        <v>772</v>
      </c>
      <c r="F282" s="225" t="s">
        <v>773</v>
      </c>
      <c r="G282" s="226" t="s">
        <v>158</v>
      </c>
      <c r="H282" s="227">
        <v>7</v>
      </c>
      <c r="I282" s="228"/>
      <c r="J282" s="229">
        <f>ROUND(I282*H282,2)</f>
        <v>0</v>
      </c>
      <c r="K282" s="225" t="s">
        <v>148</v>
      </c>
      <c r="L282" s="230"/>
      <c r="M282" s="231" t="s">
        <v>1</v>
      </c>
      <c r="N282" s="232" t="s">
        <v>42</v>
      </c>
      <c r="O282" s="74"/>
      <c r="P282" s="220">
        <f>O282*H282</f>
        <v>0</v>
      </c>
      <c r="Q282" s="220">
        <v>5.0000000000000002E-05</v>
      </c>
      <c r="R282" s="220">
        <f>Q282*H282</f>
        <v>0.00035</v>
      </c>
      <c r="S282" s="220">
        <v>0</v>
      </c>
      <c r="T282" s="221">
        <f>S282*H282</f>
        <v>0</v>
      </c>
      <c r="AR282" s="12" t="s">
        <v>282</v>
      </c>
      <c r="AT282" s="12" t="s">
        <v>151</v>
      </c>
      <c r="AU282" s="12" t="s">
        <v>118</v>
      </c>
      <c r="AY282" s="12" t="s">
        <v>141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2" t="s">
        <v>118</v>
      </c>
      <c r="BK282" s="222">
        <f>ROUND(I282*H282,2)</f>
        <v>0</v>
      </c>
      <c r="BL282" s="12" t="s">
        <v>315</v>
      </c>
      <c r="BM282" s="12" t="s">
        <v>774</v>
      </c>
    </row>
    <row r="283" s="1" customFormat="1" ht="16.5" customHeight="1">
      <c r="B283" s="33"/>
      <c r="C283" s="211" t="s">
        <v>775</v>
      </c>
      <c r="D283" s="211" t="s">
        <v>144</v>
      </c>
      <c r="E283" s="212" t="s">
        <v>776</v>
      </c>
      <c r="F283" s="213" t="s">
        <v>777</v>
      </c>
      <c r="G283" s="214" t="s">
        <v>158</v>
      </c>
      <c r="H283" s="215">
        <v>8</v>
      </c>
      <c r="I283" s="216"/>
      <c r="J283" s="217">
        <f>ROUND(I283*H283,2)</f>
        <v>0</v>
      </c>
      <c r="K283" s="213" t="s">
        <v>148</v>
      </c>
      <c r="L283" s="38"/>
      <c r="M283" s="218" t="s">
        <v>1</v>
      </c>
      <c r="N283" s="219" t="s">
        <v>42</v>
      </c>
      <c r="O283" s="74"/>
      <c r="P283" s="220">
        <f>O283*H283</f>
        <v>0</v>
      </c>
      <c r="Q283" s="220">
        <v>0</v>
      </c>
      <c r="R283" s="220">
        <f>Q283*H283</f>
        <v>0</v>
      </c>
      <c r="S283" s="220">
        <v>0</v>
      </c>
      <c r="T283" s="221">
        <f>S283*H283</f>
        <v>0</v>
      </c>
      <c r="AR283" s="12" t="s">
        <v>315</v>
      </c>
      <c r="AT283" s="12" t="s">
        <v>144</v>
      </c>
      <c r="AU283" s="12" t="s">
        <v>118</v>
      </c>
      <c r="AY283" s="12" t="s">
        <v>141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2" t="s">
        <v>118</v>
      </c>
      <c r="BK283" s="222">
        <f>ROUND(I283*H283,2)</f>
        <v>0</v>
      </c>
      <c r="BL283" s="12" t="s">
        <v>315</v>
      </c>
      <c r="BM283" s="12" t="s">
        <v>778</v>
      </c>
    </row>
    <row r="284" s="1" customFormat="1" ht="16.5" customHeight="1">
      <c r="B284" s="33"/>
      <c r="C284" s="223" t="s">
        <v>779</v>
      </c>
      <c r="D284" s="223" t="s">
        <v>151</v>
      </c>
      <c r="E284" s="224" t="s">
        <v>780</v>
      </c>
      <c r="F284" s="225" t="s">
        <v>781</v>
      </c>
      <c r="G284" s="226" t="s">
        <v>158</v>
      </c>
      <c r="H284" s="227">
        <v>8</v>
      </c>
      <c r="I284" s="228"/>
      <c r="J284" s="229">
        <f>ROUND(I284*H284,2)</f>
        <v>0</v>
      </c>
      <c r="K284" s="225" t="s">
        <v>148</v>
      </c>
      <c r="L284" s="230"/>
      <c r="M284" s="231" t="s">
        <v>1</v>
      </c>
      <c r="N284" s="232" t="s">
        <v>42</v>
      </c>
      <c r="O284" s="74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AR284" s="12" t="s">
        <v>282</v>
      </c>
      <c r="AT284" s="12" t="s">
        <v>151</v>
      </c>
      <c r="AU284" s="12" t="s">
        <v>118</v>
      </c>
      <c r="AY284" s="12" t="s">
        <v>141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2" t="s">
        <v>118</v>
      </c>
      <c r="BK284" s="222">
        <f>ROUND(I284*H284,2)</f>
        <v>0</v>
      </c>
      <c r="BL284" s="12" t="s">
        <v>315</v>
      </c>
      <c r="BM284" s="12" t="s">
        <v>782</v>
      </c>
    </row>
    <row r="285" s="1" customFormat="1" ht="16.5" customHeight="1">
      <c r="B285" s="33"/>
      <c r="C285" s="223" t="s">
        <v>783</v>
      </c>
      <c r="D285" s="223" t="s">
        <v>151</v>
      </c>
      <c r="E285" s="224" t="s">
        <v>784</v>
      </c>
      <c r="F285" s="225" t="s">
        <v>785</v>
      </c>
      <c r="G285" s="226" t="s">
        <v>158</v>
      </c>
      <c r="H285" s="227">
        <v>8</v>
      </c>
      <c r="I285" s="228"/>
      <c r="J285" s="229">
        <f>ROUND(I285*H285,2)</f>
        <v>0</v>
      </c>
      <c r="K285" s="225" t="s">
        <v>148</v>
      </c>
      <c r="L285" s="230"/>
      <c r="M285" s="231" t="s">
        <v>1</v>
      </c>
      <c r="N285" s="232" t="s">
        <v>42</v>
      </c>
      <c r="O285" s="74"/>
      <c r="P285" s="220">
        <f>O285*H285</f>
        <v>0</v>
      </c>
      <c r="Q285" s="220">
        <v>5.0000000000000002E-05</v>
      </c>
      <c r="R285" s="220">
        <f>Q285*H285</f>
        <v>0.00040000000000000002</v>
      </c>
      <c r="S285" s="220">
        <v>0</v>
      </c>
      <c r="T285" s="221">
        <f>S285*H285</f>
        <v>0</v>
      </c>
      <c r="AR285" s="12" t="s">
        <v>282</v>
      </c>
      <c r="AT285" s="12" t="s">
        <v>151</v>
      </c>
      <c r="AU285" s="12" t="s">
        <v>118</v>
      </c>
      <c r="AY285" s="12" t="s">
        <v>141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2" t="s">
        <v>118</v>
      </c>
      <c r="BK285" s="222">
        <f>ROUND(I285*H285,2)</f>
        <v>0</v>
      </c>
      <c r="BL285" s="12" t="s">
        <v>315</v>
      </c>
      <c r="BM285" s="12" t="s">
        <v>786</v>
      </c>
    </row>
    <row r="286" s="1" customFormat="1" ht="16.5" customHeight="1">
      <c r="B286" s="33"/>
      <c r="C286" s="211" t="s">
        <v>787</v>
      </c>
      <c r="D286" s="211" t="s">
        <v>144</v>
      </c>
      <c r="E286" s="212" t="s">
        <v>776</v>
      </c>
      <c r="F286" s="213" t="s">
        <v>777</v>
      </c>
      <c r="G286" s="214" t="s">
        <v>158</v>
      </c>
      <c r="H286" s="215">
        <v>2</v>
      </c>
      <c r="I286" s="216"/>
      <c r="J286" s="217">
        <f>ROUND(I286*H286,2)</f>
        <v>0</v>
      </c>
      <c r="K286" s="213" t="s">
        <v>148</v>
      </c>
      <c r="L286" s="38"/>
      <c r="M286" s="218" t="s">
        <v>1</v>
      </c>
      <c r="N286" s="219" t="s">
        <v>42</v>
      </c>
      <c r="O286" s="74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AR286" s="12" t="s">
        <v>315</v>
      </c>
      <c r="AT286" s="12" t="s">
        <v>144</v>
      </c>
      <c r="AU286" s="12" t="s">
        <v>118</v>
      </c>
      <c r="AY286" s="12" t="s">
        <v>141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2" t="s">
        <v>118</v>
      </c>
      <c r="BK286" s="222">
        <f>ROUND(I286*H286,2)</f>
        <v>0</v>
      </c>
      <c r="BL286" s="12" t="s">
        <v>315</v>
      </c>
      <c r="BM286" s="12" t="s">
        <v>788</v>
      </c>
    </row>
    <row r="287" s="1" customFormat="1" ht="16.5" customHeight="1">
      <c r="B287" s="33"/>
      <c r="C287" s="223" t="s">
        <v>789</v>
      </c>
      <c r="D287" s="223" t="s">
        <v>151</v>
      </c>
      <c r="E287" s="224" t="s">
        <v>780</v>
      </c>
      <c r="F287" s="225" t="s">
        <v>781</v>
      </c>
      <c r="G287" s="226" t="s">
        <v>158</v>
      </c>
      <c r="H287" s="227">
        <v>22</v>
      </c>
      <c r="I287" s="228"/>
      <c r="J287" s="229">
        <f>ROUND(I287*H287,2)</f>
        <v>0</v>
      </c>
      <c r="K287" s="225" t="s">
        <v>148</v>
      </c>
      <c r="L287" s="230"/>
      <c r="M287" s="231" t="s">
        <v>1</v>
      </c>
      <c r="N287" s="232" t="s">
        <v>42</v>
      </c>
      <c r="O287" s="74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AR287" s="12" t="s">
        <v>282</v>
      </c>
      <c r="AT287" s="12" t="s">
        <v>151</v>
      </c>
      <c r="AU287" s="12" t="s">
        <v>118</v>
      </c>
      <c r="AY287" s="12" t="s">
        <v>141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2" t="s">
        <v>118</v>
      </c>
      <c r="BK287" s="222">
        <f>ROUND(I287*H287,2)</f>
        <v>0</v>
      </c>
      <c r="BL287" s="12" t="s">
        <v>315</v>
      </c>
      <c r="BM287" s="12" t="s">
        <v>790</v>
      </c>
    </row>
    <row r="288" s="1" customFormat="1" ht="16.5" customHeight="1">
      <c r="B288" s="33"/>
      <c r="C288" s="223" t="s">
        <v>791</v>
      </c>
      <c r="D288" s="223" t="s">
        <v>151</v>
      </c>
      <c r="E288" s="224" t="s">
        <v>784</v>
      </c>
      <c r="F288" s="225" t="s">
        <v>785</v>
      </c>
      <c r="G288" s="226" t="s">
        <v>158</v>
      </c>
      <c r="H288" s="227">
        <v>2</v>
      </c>
      <c r="I288" s="228"/>
      <c r="J288" s="229">
        <f>ROUND(I288*H288,2)</f>
        <v>0</v>
      </c>
      <c r="K288" s="225" t="s">
        <v>148</v>
      </c>
      <c r="L288" s="230"/>
      <c r="M288" s="231" t="s">
        <v>1</v>
      </c>
      <c r="N288" s="232" t="s">
        <v>42</v>
      </c>
      <c r="O288" s="74"/>
      <c r="P288" s="220">
        <f>O288*H288</f>
        <v>0</v>
      </c>
      <c r="Q288" s="220">
        <v>5.0000000000000002E-05</v>
      </c>
      <c r="R288" s="220">
        <f>Q288*H288</f>
        <v>0.00010000000000000001</v>
      </c>
      <c r="S288" s="220">
        <v>0</v>
      </c>
      <c r="T288" s="221">
        <f>S288*H288</f>
        <v>0</v>
      </c>
      <c r="AR288" s="12" t="s">
        <v>282</v>
      </c>
      <c r="AT288" s="12" t="s">
        <v>151</v>
      </c>
      <c r="AU288" s="12" t="s">
        <v>118</v>
      </c>
      <c r="AY288" s="12" t="s">
        <v>141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2" t="s">
        <v>118</v>
      </c>
      <c r="BK288" s="222">
        <f>ROUND(I288*H288,2)</f>
        <v>0</v>
      </c>
      <c r="BL288" s="12" t="s">
        <v>315</v>
      </c>
      <c r="BM288" s="12" t="s">
        <v>792</v>
      </c>
    </row>
    <row r="289" s="1" customFormat="1" ht="16.5" customHeight="1">
      <c r="B289" s="33"/>
      <c r="C289" s="223" t="s">
        <v>793</v>
      </c>
      <c r="D289" s="223" t="s">
        <v>151</v>
      </c>
      <c r="E289" s="224" t="s">
        <v>794</v>
      </c>
      <c r="F289" s="225" t="s">
        <v>795</v>
      </c>
      <c r="G289" s="226" t="s">
        <v>158</v>
      </c>
      <c r="H289" s="227">
        <v>20</v>
      </c>
      <c r="I289" s="228"/>
      <c r="J289" s="229">
        <f>ROUND(I289*H289,2)</f>
        <v>0</v>
      </c>
      <c r="K289" s="225" t="s">
        <v>148</v>
      </c>
      <c r="L289" s="230"/>
      <c r="M289" s="231" t="s">
        <v>1</v>
      </c>
      <c r="N289" s="232" t="s">
        <v>42</v>
      </c>
      <c r="O289" s="74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AR289" s="12" t="s">
        <v>282</v>
      </c>
      <c r="AT289" s="12" t="s">
        <v>151</v>
      </c>
      <c r="AU289" s="12" t="s">
        <v>118</v>
      </c>
      <c r="AY289" s="12" t="s">
        <v>141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2" t="s">
        <v>118</v>
      </c>
      <c r="BK289" s="222">
        <f>ROUND(I289*H289,2)</f>
        <v>0</v>
      </c>
      <c r="BL289" s="12" t="s">
        <v>315</v>
      </c>
      <c r="BM289" s="12" t="s">
        <v>796</v>
      </c>
    </row>
    <row r="290" s="1" customFormat="1" ht="16.5" customHeight="1">
      <c r="B290" s="33"/>
      <c r="C290" s="211" t="s">
        <v>797</v>
      </c>
      <c r="D290" s="211" t="s">
        <v>144</v>
      </c>
      <c r="E290" s="212" t="s">
        <v>798</v>
      </c>
      <c r="F290" s="213" t="s">
        <v>799</v>
      </c>
      <c r="G290" s="214" t="s">
        <v>158</v>
      </c>
      <c r="H290" s="215">
        <v>1</v>
      </c>
      <c r="I290" s="216"/>
      <c r="J290" s="217">
        <f>ROUND(I290*H290,2)</f>
        <v>0</v>
      </c>
      <c r="K290" s="213" t="s">
        <v>148</v>
      </c>
      <c r="L290" s="38"/>
      <c r="M290" s="218" t="s">
        <v>1</v>
      </c>
      <c r="N290" s="219" t="s">
        <v>42</v>
      </c>
      <c r="O290" s="74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AR290" s="12" t="s">
        <v>315</v>
      </c>
      <c r="AT290" s="12" t="s">
        <v>144</v>
      </c>
      <c r="AU290" s="12" t="s">
        <v>118</v>
      </c>
      <c r="AY290" s="12" t="s">
        <v>141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2" t="s">
        <v>118</v>
      </c>
      <c r="BK290" s="222">
        <f>ROUND(I290*H290,2)</f>
        <v>0</v>
      </c>
      <c r="BL290" s="12" t="s">
        <v>315</v>
      </c>
      <c r="BM290" s="12" t="s">
        <v>800</v>
      </c>
    </row>
    <row r="291" s="1" customFormat="1" ht="16.5" customHeight="1">
      <c r="B291" s="33"/>
      <c r="C291" s="223" t="s">
        <v>801</v>
      </c>
      <c r="D291" s="223" t="s">
        <v>151</v>
      </c>
      <c r="E291" s="224" t="s">
        <v>802</v>
      </c>
      <c r="F291" s="225" t="s">
        <v>803</v>
      </c>
      <c r="G291" s="226" t="s">
        <v>804</v>
      </c>
      <c r="H291" s="227">
        <v>1</v>
      </c>
      <c r="I291" s="228"/>
      <c r="J291" s="229">
        <f>ROUND(I291*H291,2)</f>
        <v>0</v>
      </c>
      <c r="K291" s="225" t="s">
        <v>1</v>
      </c>
      <c r="L291" s="230"/>
      <c r="M291" s="231" t="s">
        <v>1</v>
      </c>
      <c r="N291" s="232" t="s">
        <v>42</v>
      </c>
      <c r="O291" s="74"/>
      <c r="P291" s="220">
        <f>O291*H291</f>
        <v>0</v>
      </c>
      <c r="Q291" s="220">
        <v>0.00024000000000000001</v>
      </c>
      <c r="R291" s="220">
        <f>Q291*H291</f>
        <v>0.00024000000000000001</v>
      </c>
      <c r="S291" s="220">
        <v>0</v>
      </c>
      <c r="T291" s="221">
        <f>S291*H291</f>
        <v>0</v>
      </c>
      <c r="AR291" s="12" t="s">
        <v>282</v>
      </c>
      <c r="AT291" s="12" t="s">
        <v>151</v>
      </c>
      <c r="AU291" s="12" t="s">
        <v>118</v>
      </c>
      <c r="AY291" s="12" t="s">
        <v>141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2" t="s">
        <v>118</v>
      </c>
      <c r="BK291" s="222">
        <f>ROUND(I291*H291,2)</f>
        <v>0</v>
      </c>
      <c r="BL291" s="12" t="s">
        <v>315</v>
      </c>
      <c r="BM291" s="12" t="s">
        <v>805</v>
      </c>
    </row>
    <row r="292" s="1" customFormat="1" ht="16.5" customHeight="1">
      <c r="B292" s="33"/>
      <c r="C292" s="211" t="s">
        <v>806</v>
      </c>
      <c r="D292" s="211" t="s">
        <v>144</v>
      </c>
      <c r="E292" s="212" t="s">
        <v>807</v>
      </c>
      <c r="F292" s="213" t="s">
        <v>808</v>
      </c>
      <c r="G292" s="214" t="s">
        <v>158</v>
      </c>
      <c r="H292" s="215">
        <v>11</v>
      </c>
      <c r="I292" s="216"/>
      <c r="J292" s="217">
        <f>ROUND(I292*H292,2)</f>
        <v>0</v>
      </c>
      <c r="K292" s="213" t="s">
        <v>148</v>
      </c>
      <c r="L292" s="38"/>
      <c r="M292" s="218" t="s">
        <v>1</v>
      </c>
      <c r="N292" s="219" t="s">
        <v>42</v>
      </c>
      <c r="O292" s="74"/>
      <c r="P292" s="220">
        <f>O292*H292</f>
        <v>0</v>
      </c>
      <c r="Q292" s="220">
        <v>0</v>
      </c>
      <c r="R292" s="220">
        <f>Q292*H292</f>
        <v>0</v>
      </c>
      <c r="S292" s="220">
        <v>5.0000000000000002E-05</v>
      </c>
      <c r="T292" s="221">
        <f>S292*H292</f>
        <v>0.00055000000000000003</v>
      </c>
      <c r="AR292" s="12" t="s">
        <v>315</v>
      </c>
      <c r="AT292" s="12" t="s">
        <v>144</v>
      </c>
      <c r="AU292" s="12" t="s">
        <v>118</v>
      </c>
      <c r="AY292" s="12" t="s">
        <v>141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2" t="s">
        <v>118</v>
      </c>
      <c r="BK292" s="222">
        <f>ROUND(I292*H292,2)</f>
        <v>0</v>
      </c>
      <c r="BL292" s="12" t="s">
        <v>315</v>
      </c>
      <c r="BM292" s="12" t="s">
        <v>809</v>
      </c>
    </row>
    <row r="293" s="1" customFormat="1" ht="16.5" customHeight="1">
      <c r="B293" s="33"/>
      <c r="C293" s="211" t="s">
        <v>810</v>
      </c>
      <c r="D293" s="211" t="s">
        <v>144</v>
      </c>
      <c r="E293" s="212" t="s">
        <v>811</v>
      </c>
      <c r="F293" s="213" t="s">
        <v>812</v>
      </c>
      <c r="G293" s="214" t="s">
        <v>158</v>
      </c>
      <c r="H293" s="215">
        <v>1</v>
      </c>
      <c r="I293" s="216"/>
      <c r="J293" s="217">
        <f>ROUND(I293*H293,2)</f>
        <v>0</v>
      </c>
      <c r="K293" s="213" t="s">
        <v>148</v>
      </c>
      <c r="L293" s="38"/>
      <c r="M293" s="218" t="s">
        <v>1</v>
      </c>
      <c r="N293" s="219" t="s">
        <v>42</v>
      </c>
      <c r="O293" s="74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AR293" s="12" t="s">
        <v>315</v>
      </c>
      <c r="AT293" s="12" t="s">
        <v>144</v>
      </c>
      <c r="AU293" s="12" t="s">
        <v>118</v>
      </c>
      <c r="AY293" s="12" t="s">
        <v>141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2" t="s">
        <v>118</v>
      </c>
      <c r="BK293" s="222">
        <f>ROUND(I293*H293,2)</f>
        <v>0</v>
      </c>
      <c r="BL293" s="12" t="s">
        <v>315</v>
      </c>
      <c r="BM293" s="12" t="s">
        <v>813</v>
      </c>
    </row>
    <row r="294" s="1" customFormat="1" ht="16.5" customHeight="1">
      <c r="B294" s="33"/>
      <c r="C294" s="223" t="s">
        <v>814</v>
      </c>
      <c r="D294" s="223" t="s">
        <v>151</v>
      </c>
      <c r="E294" s="224" t="s">
        <v>815</v>
      </c>
      <c r="F294" s="225" t="s">
        <v>816</v>
      </c>
      <c r="G294" s="226" t="s">
        <v>700</v>
      </c>
      <c r="H294" s="227">
        <v>1</v>
      </c>
      <c r="I294" s="228"/>
      <c r="J294" s="229">
        <f>ROUND(I294*H294,2)</f>
        <v>0</v>
      </c>
      <c r="K294" s="225" t="s">
        <v>1</v>
      </c>
      <c r="L294" s="230"/>
      <c r="M294" s="231" t="s">
        <v>1</v>
      </c>
      <c r="N294" s="232" t="s">
        <v>42</v>
      </c>
      <c r="O294" s="74"/>
      <c r="P294" s="220">
        <f>O294*H294</f>
        <v>0</v>
      </c>
      <c r="Q294" s="220">
        <v>0</v>
      </c>
      <c r="R294" s="220">
        <f>Q294*H294</f>
        <v>0</v>
      </c>
      <c r="S294" s="220">
        <v>0</v>
      </c>
      <c r="T294" s="221">
        <f>S294*H294</f>
        <v>0</v>
      </c>
      <c r="AR294" s="12" t="s">
        <v>282</v>
      </c>
      <c r="AT294" s="12" t="s">
        <v>151</v>
      </c>
      <c r="AU294" s="12" t="s">
        <v>118</v>
      </c>
      <c r="AY294" s="12" t="s">
        <v>141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2" t="s">
        <v>118</v>
      </c>
      <c r="BK294" s="222">
        <f>ROUND(I294*H294,2)</f>
        <v>0</v>
      </c>
      <c r="BL294" s="12" t="s">
        <v>315</v>
      </c>
      <c r="BM294" s="12" t="s">
        <v>817</v>
      </c>
    </row>
    <row r="295" s="1" customFormat="1" ht="16.5" customHeight="1">
      <c r="B295" s="33"/>
      <c r="C295" s="211" t="s">
        <v>818</v>
      </c>
      <c r="D295" s="211" t="s">
        <v>144</v>
      </c>
      <c r="E295" s="212" t="s">
        <v>819</v>
      </c>
      <c r="F295" s="213" t="s">
        <v>820</v>
      </c>
      <c r="G295" s="214" t="s">
        <v>158</v>
      </c>
      <c r="H295" s="215">
        <v>24</v>
      </c>
      <c r="I295" s="216"/>
      <c r="J295" s="217">
        <f>ROUND(I295*H295,2)</f>
        <v>0</v>
      </c>
      <c r="K295" s="213" t="s">
        <v>148</v>
      </c>
      <c r="L295" s="38"/>
      <c r="M295" s="218" t="s">
        <v>1</v>
      </c>
      <c r="N295" s="219" t="s">
        <v>42</v>
      </c>
      <c r="O295" s="74"/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AR295" s="12" t="s">
        <v>315</v>
      </c>
      <c r="AT295" s="12" t="s">
        <v>144</v>
      </c>
      <c r="AU295" s="12" t="s">
        <v>118</v>
      </c>
      <c r="AY295" s="12" t="s">
        <v>141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2" t="s">
        <v>118</v>
      </c>
      <c r="BK295" s="222">
        <f>ROUND(I295*H295,2)</f>
        <v>0</v>
      </c>
      <c r="BL295" s="12" t="s">
        <v>315</v>
      </c>
      <c r="BM295" s="12" t="s">
        <v>821</v>
      </c>
    </row>
    <row r="296" s="1" customFormat="1" ht="16.5" customHeight="1">
      <c r="B296" s="33"/>
      <c r="C296" s="223" t="s">
        <v>822</v>
      </c>
      <c r="D296" s="223" t="s">
        <v>151</v>
      </c>
      <c r="E296" s="224" t="s">
        <v>794</v>
      </c>
      <c r="F296" s="225" t="s">
        <v>795</v>
      </c>
      <c r="G296" s="226" t="s">
        <v>158</v>
      </c>
      <c r="H296" s="227">
        <v>24</v>
      </c>
      <c r="I296" s="228"/>
      <c r="J296" s="229">
        <f>ROUND(I296*H296,2)</f>
        <v>0</v>
      </c>
      <c r="K296" s="225" t="s">
        <v>148</v>
      </c>
      <c r="L296" s="230"/>
      <c r="M296" s="231" t="s">
        <v>1</v>
      </c>
      <c r="N296" s="232" t="s">
        <v>42</v>
      </c>
      <c r="O296" s="74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AR296" s="12" t="s">
        <v>282</v>
      </c>
      <c r="AT296" s="12" t="s">
        <v>151</v>
      </c>
      <c r="AU296" s="12" t="s">
        <v>118</v>
      </c>
      <c r="AY296" s="12" t="s">
        <v>141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2" t="s">
        <v>118</v>
      </c>
      <c r="BK296" s="222">
        <f>ROUND(I296*H296,2)</f>
        <v>0</v>
      </c>
      <c r="BL296" s="12" t="s">
        <v>315</v>
      </c>
      <c r="BM296" s="12" t="s">
        <v>823</v>
      </c>
    </row>
    <row r="297" s="1" customFormat="1" ht="16.5" customHeight="1">
      <c r="B297" s="33"/>
      <c r="C297" s="223" t="s">
        <v>824</v>
      </c>
      <c r="D297" s="223" t="s">
        <v>151</v>
      </c>
      <c r="E297" s="224" t="s">
        <v>825</v>
      </c>
      <c r="F297" s="225" t="s">
        <v>826</v>
      </c>
      <c r="G297" s="226" t="s">
        <v>158</v>
      </c>
      <c r="H297" s="227">
        <v>24</v>
      </c>
      <c r="I297" s="228"/>
      <c r="J297" s="229">
        <f>ROUND(I297*H297,2)</f>
        <v>0</v>
      </c>
      <c r="K297" s="225" t="s">
        <v>148</v>
      </c>
      <c r="L297" s="230"/>
      <c r="M297" s="231" t="s">
        <v>1</v>
      </c>
      <c r="N297" s="232" t="s">
        <v>42</v>
      </c>
      <c r="O297" s="74"/>
      <c r="P297" s="220">
        <f>O297*H297</f>
        <v>0</v>
      </c>
      <c r="Q297" s="220">
        <v>6.0000000000000002E-05</v>
      </c>
      <c r="R297" s="220">
        <f>Q297*H297</f>
        <v>0.0014400000000000001</v>
      </c>
      <c r="S297" s="220">
        <v>0</v>
      </c>
      <c r="T297" s="221">
        <f>S297*H297</f>
        <v>0</v>
      </c>
      <c r="AR297" s="12" t="s">
        <v>154</v>
      </c>
      <c r="AT297" s="12" t="s">
        <v>151</v>
      </c>
      <c r="AU297" s="12" t="s">
        <v>118</v>
      </c>
      <c r="AY297" s="12" t="s">
        <v>141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2" t="s">
        <v>118</v>
      </c>
      <c r="BK297" s="222">
        <f>ROUND(I297*H297,2)</f>
        <v>0</v>
      </c>
      <c r="BL297" s="12" t="s">
        <v>149</v>
      </c>
      <c r="BM297" s="12" t="s">
        <v>827</v>
      </c>
    </row>
    <row r="298" s="1" customFormat="1" ht="16.5" customHeight="1">
      <c r="B298" s="33"/>
      <c r="C298" s="211" t="s">
        <v>828</v>
      </c>
      <c r="D298" s="211" t="s">
        <v>144</v>
      </c>
      <c r="E298" s="212" t="s">
        <v>829</v>
      </c>
      <c r="F298" s="213" t="s">
        <v>830</v>
      </c>
      <c r="G298" s="214" t="s">
        <v>158</v>
      </c>
      <c r="H298" s="215">
        <v>6</v>
      </c>
      <c r="I298" s="216"/>
      <c r="J298" s="217">
        <f>ROUND(I298*H298,2)</f>
        <v>0</v>
      </c>
      <c r="K298" s="213" t="s">
        <v>148</v>
      </c>
      <c r="L298" s="38"/>
      <c r="M298" s="218" t="s">
        <v>1</v>
      </c>
      <c r="N298" s="219" t="s">
        <v>42</v>
      </c>
      <c r="O298" s="74"/>
      <c r="P298" s="220">
        <f>O298*H298</f>
        <v>0</v>
      </c>
      <c r="Q298" s="220">
        <v>0</v>
      </c>
      <c r="R298" s="220">
        <f>Q298*H298</f>
        <v>0</v>
      </c>
      <c r="S298" s="220">
        <v>5.0000000000000002E-05</v>
      </c>
      <c r="T298" s="221">
        <f>S298*H298</f>
        <v>0.00030000000000000003</v>
      </c>
      <c r="AR298" s="12" t="s">
        <v>315</v>
      </c>
      <c r="AT298" s="12" t="s">
        <v>144</v>
      </c>
      <c r="AU298" s="12" t="s">
        <v>118</v>
      </c>
      <c r="AY298" s="12" t="s">
        <v>141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2" t="s">
        <v>118</v>
      </c>
      <c r="BK298" s="222">
        <f>ROUND(I298*H298,2)</f>
        <v>0</v>
      </c>
      <c r="BL298" s="12" t="s">
        <v>315</v>
      </c>
      <c r="BM298" s="12" t="s">
        <v>831</v>
      </c>
    </row>
    <row r="299" s="1" customFormat="1" ht="16.5" customHeight="1">
      <c r="B299" s="33"/>
      <c r="C299" s="211" t="s">
        <v>832</v>
      </c>
      <c r="D299" s="211" t="s">
        <v>144</v>
      </c>
      <c r="E299" s="212" t="s">
        <v>833</v>
      </c>
      <c r="F299" s="213" t="s">
        <v>834</v>
      </c>
      <c r="G299" s="214" t="s">
        <v>158</v>
      </c>
      <c r="H299" s="215">
        <v>8</v>
      </c>
      <c r="I299" s="216"/>
      <c r="J299" s="217">
        <f>ROUND(I299*H299,2)</f>
        <v>0</v>
      </c>
      <c r="K299" s="213" t="s">
        <v>148</v>
      </c>
      <c r="L299" s="38"/>
      <c r="M299" s="218" t="s">
        <v>1</v>
      </c>
      <c r="N299" s="219" t="s">
        <v>42</v>
      </c>
      <c r="O299" s="74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AR299" s="12" t="s">
        <v>149</v>
      </c>
      <c r="AT299" s="12" t="s">
        <v>144</v>
      </c>
      <c r="AU299" s="12" t="s">
        <v>118</v>
      </c>
      <c r="AY299" s="12" t="s">
        <v>141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2" t="s">
        <v>118</v>
      </c>
      <c r="BK299" s="222">
        <f>ROUND(I299*H299,2)</f>
        <v>0</v>
      </c>
      <c r="BL299" s="12" t="s">
        <v>149</v>
      </c>
      <c r="BM299" s="12" t="s">
        <v>835</v>
      </c>
    </row>
    <row r="300" s="1" customFormat="1" ht="16.5" customHeight="1">
      <c r="B300" s="33"/>
      <c r="C300" s="223" t="s">
        <v>836</v>
      </c>
      <c r="D300" s="223" t="s">
        <v>151</v>
      </c>
      <c r="E300" s="224" t="s">
        <v>837</v>
      </c>
      <c r="F300" s="225" t="s">
        <v>838</v>
      </c>
      <c r="G300" s="226" t="s">
        <v>158</v>
      </c>
      <c r="H300" s="227">
        <v>8</v>
      </c>
      <c r="I300" s="228"/>
      <c r="J300" s="229">
        <f>ROUND(I300*H300,2)</f>
        <v>0</v>
      </c>
      <c r="K300" s="225" t="s">
        <v>148</v>
      </c>
      <c r="L300" s="230"/>
      <c r="M300" s="231" t="s">
        <v>1</v>
      </c>
      <c r="N300" s="232" t="s">
        <v>42</v>
      </c>
      <c r="O300" s="74"/>
      <c r="P300" s="220">
        <f>O300*H300</f>
        <v>0</v>
      </c>
      <c r="Q300" s="220">
        <v>0.00040000000000000002</v>
      </c>
      <c r="R300" s="220">
        <f>Q300*H300</f>
        <v>0.0032000000000000002</v>
      </c>
      <c r="S300" s="220">
        <v>0</v>
      </c>
      <c r="T300" s="221">
        <f>S300*H300</f>
        <v>0</v>
      </c>
      <c r="AR300" s="12" t="s">
        <v>154</v>
      </c>
      <c r="AT300" s="12" t="s">
        <v>151</v>
      </c>
      <c r="AU300" s="12" t="s">
        <v>118</v>
      </c>
      <c r="AY300" s="12" t="s">
        <v>141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2" t="s">
        <v>118</v>
      </c>
      <c r="BK300" s="222">
        <f>ROUND(I300*H300,2)</f>
        <v>0</v>
      </c>
      <c r="BL300" s="12" t="s">
        <v>149</v>
      </c>
      <c r="BM300" s="12" t="s">
        <v>839</v>
      </c>
    </row>
    <row r="301" s="1" customFormat="1" ht="16.5" customHeight="1">
      <c r="B301" s="33"/>
      <c r="C301" s="211" t="s">
        <v>840</v>
      </c>
      <c r="D301" s="211" t="s">
        <v>144</v>
      </c>
      <c r="E301" s="212" t="s">
        <v>841</v>
      </c>
      <c r="F301" s="213" t="s">
        <v>842</v>
      </c>
      <c r="G301" s="214" t="s">
        <v>158</v>
      </c>
      <c r="H301" s="215">
        <v>1</v>
      </c>
      <c r="I301" s="216"/>
      <c r="J301" s="217">
        <f>ROUND(I301*H301,2)</f>
        <v>0</v>
      </c>
      <c r="K301" s="213" t="s">
        <v>148</v>
      </c>
      <c r="L301" s="38"/>
      <c r="M301" s="218" t="s">
        <v>1</v>
      </c>
      <c r="N301" s="219" t="s">
        <v>42</v>
      </c>
      <c r="O301" s="74"/>
      <c r="P301" s="220">
        <f>O301*H301</f>
        <v>0</v>
      </c>
      <c r="Q301" s="220">
        <v>0</v>
      </c>
      <c r="R301" s="220">
        <f>Q301*H301</f>
        <v>0</v>
      </c>
      <c r="S301" s="220">
        <v>0</v>
      </c>
      <c r="T301" s="221">
        <f>S301*H301</f>
        <v>0</v>
      </c>
      <c r="AR301" s="12" t="s">
        <v>315</v>
      </c>
      <c r="AT301" s="12" t="s">
        <v>144</v>
      </c>
      <c r="AU301" s="12" t="s">
        <v>118</v>
      </c>
      <c r="AY301" s="12" t="s">
        <v>141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2" t="s">
        <v>118</v>
      </c>
      <c r="BK301" s="222">
        <f>ROUND(I301*H301,2)</f>
        <v>0</v>
      </c>
      <c r="BL301" s="12" t="s">
        <v>315</v>
      </c>
      <c r="BM301" s="12" t="s">
        <v>843</v>
      </c>
    </row>
    <row r="302" s="1" customFormat="1" ht="16.5" customHeight="1">
      <c r="B302" s="33"/>
      <c r="C302" s="223" t="s">
        <v>844</v>
      </c>
      <c r="D302" s="223" t="s">
        <v>151</v>
      </c>
      <c r="E302" s="224" t="s">
        <v>845</v>
      </c>
      <c r="F302" s="225" t="s">
        <v>846</v>
      </c>
      <c r="G302" s="226" t="s">
        <v>158</v>
      </c>
      <c r="H302" s="227">
        <v>1</v>
      </c>
      <c r="I302" s="228"/>
      <c r="J302" s="229">
        <f>ROUND(I302*H302,2)</f>
        <v>0</v>
      </c>
      <c r="K302" s="225" t="s">
        <v>148</v>
      </c>
      <c r="L302" s="230"/>
      <c r="M302" s="231" t="s">
        <v>1</v>
      </c>
      <c r="N302" s="232" t="s">
        <v>42</v>
      </c>
      <c r="O302" s="74"/>
      <c r="P302" s="220">
        <f>O302*H302</f>
        <v>0</v>
      </c>
      <c r="Q302" s="220">
        <v>0.00040000000000000002</v>
      </c>
      <c r="R302" s="220">
        <f>Q302*H302</f>
        <v>0.00040000000000000002</v>
      </c>
      <c r="S302" s="220">
        <v>0</v>
      </c>
      <c r="T302" s="221">
        <f>S302*H302</f>
        <v>0</v>
      </c>
      <c r="AR302" s="12" t="s">
        <v>154</v>
      </c>
      <c r="AT302" s="12" t="s">
        <v>151</v>
      </c>
      <c r="AU302" s="12" t="s">
        <v>118</v>
      </c>
      <c r="AY302" s="12" t="s">
        <v>141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2" t="s">
        <v>118</v>
      </c>
      <c r="BK302" s="222">
        <f>ROUND(I302*H302,2)</f>
        <v>0</v>
      </c>
      <c r="BL302" s="12" t="s">
        <v>149</v>
      </c>
      <c r="BM302" s="12" t="s">
        <v>847</v>
      </c>
    </row>
    <row r="303" s="1" customFormat="1" ht="16.5" customHeight="1">
      <c r="B303" s="33"/>
      <c r="C303" s="211" t="s">
        <v>848</v>
      </c>
      <c r="D303" s="211" t="s">
        <v>144</v>
      </c>
      <c r="E303" s="212" t="s">
        <v>849</v>
      </c>
      <c r="F303" s="213" t="s">
        <v>850</v>
      </c>
      <c r="G303" s="214" t="s">
        <v>158</v>
      </c>
      <c r="H303" s="215">
        <v>1</v>
      </c>
      <c r="I303" s="216"/>
      <c r="J303" s="217">
        <f>ROUND(I303*H303,2)</f>
        <v>0</v>
      </c>
      <c r="K303" s="213" t="s">
        <v>148</v>
      </c>
      <c r="L303" s="38"/>
      <c r="M303" s="218" t="s">
        <v>1</v>
      </c>
      <c r="N303" s="219" t="s">
        <v>42</v>
      </c>
      <c r="O303" s="74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AR303" s="12" t="s">
        <v>315</v>
      </c>
      <c r="AT303" s="12" t="s">
        <v>144</v>
      </c>
      <c r="AU303" s="12" t="s">
        <v>118</v>
      </c>
      <c r="AY303" s="12" t="s">
        <v>141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2" t="s">
        <v>118</v>
      </c>
      <c r="BK303" s="222">
        <f>ROUND(I303*H303,2)</f>
        <v>0</v>
      </c>
      <c r="BL303" s="12" t="s">
        <v>315</v>
      </c>
      <c r="BM303" s="12" t="s">
        <v>851</v>
      </c>
    </row>
    <row r="304" s="1" customFormat="1" ht="16.5" customHeight="1">
      <c r="B304" s="33"/>
      <c r="C304" s="223" t="s">
        <v>852</v>
      </c>
      <c r="D304" s="223" t="s">
        <v>151</v>
      </c>
      <c r="E304" s="224" t="s">
        <v>853</v>
      </c>
      <c r="F304" s="225" t="s">
        <v>854</v>
      </c>
      <c r="G304" s="226" t="s">
        <v>700</v>
      </c>
      <c r="H304" s="227">
        <v>1</v>
      </c>
      <c r="I304" s="228"/>
      <c r="J304" s="229">
        <f>ROUND(I304*H304,2)</f>
        <v>0</v>
      </c>
      <c r="K304" s="225" t="s">
        <v>1</v>
      </c>
      <c r="L304" s="230"/>
      <c r="M304" s="231" t="s">
        <v>1</v>
      </c>
      <c r="N304" s="232" t="s">
        <v>42</v>
      </c>
      <c r="O304" s="74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AR304" s="12" t="s">
        <v>282</v>
      </c>
      <c r="AT304" s="12" t="s">
        <v>151</v>
      </c>
      <c r="AU304" s="12" t="s">
        <v>118</v>
      </c>
      <c r="AY304" s="12" t="s">
        <v>141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2" t="s">
        <v>118</v>
      </c>
      <c r="BK304" s="222">
        <f>ROUND(I304*H304,2)</f>
        <v>0</v>
      </c>
      <c r="BL304" s="12" t="s">
        <v>315</v>
      </c>
      <c r="BM304" s="12" t="s">
        <v>855</v>
      </c>
    </row>
    <row r="305" s="1" customFormat="1" ht="16.5" customHeight="1">
      <c r="B305" s="33"/>
      <c r="C305" s="211" t="s">
        <v>856</v>
      </c>
      <c r="D305" s="211" t="s">
        <v>144</v>
      </c>
      <c r="E305" s="212" t="s">
        <v>857</v>
      </c>
      <c r="F305" s="213" t="s">
        <v>858</v>
      </c>
      <c r="G305" s="214" t="s">
        <v>158</v>
      </c>
      <c r="H305" s="215">
        <v>9</v>
      </c>
      <c r="I305" s="216"/>
      <c r="J305" s="217">
        <f>ROUND(I305*H305,2)</f>
        <v>0</v>
      </c>
      <c r="K305" s="213" t="s">
        <v>148</v>
      </c>
      <c r="L305" s="38"/>
      <c r="M305" s="218" t="s">
        <v>1</v>
      </c>
      <c r="N305" s="219" t="s">
        <v>42</v>
      </c>
      <c r="O305" s="74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AR305" s="12" t="s">
        <v>315</v>
      </c>
      <c r="AT305" s="12" t="s">
        <v>144</v>
      </c>
      <c r="AU305" s="12" t="s">
        <v>118</v>
      </c>
      <c r="AY305" s="12" t="s">
        <v>141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2" t="s">
        <v>118</v>
      </c>
      <c r="BK305" s="222">
        <f>ROUND(I305*H305,2)</f>
        <v>0</v>
      </c>
      <c r="BL305" s="12" t="s">
        <v>315</v>
      </c>
      <c r="BM305" s="12" t="s">
        <v>859</v>
      </c>
    </row>
    <row r="306" s="1" customFormat="1" ht="16.5" customHeight="1">
      <c r="B306" s="33"/>
      <c r="C306" s="223" t="s">
        <v>860</v>
      </c>
      <c r="D306" s="223" t="s">
        <v>151</v>
      </c>
      <c r="E306" s="224" t="s">
        <v>861</v>
      </c>
      <c r="F306" s="225" t="s">
        <v>862</v>
      </c>
      <c r="G306" s="226" t="s">
        <v>804</v>
      </c>
      <c r="H306" s="227">
        <v>9</v>
      </c>
      <c r="I306" s="228"/>
      <c r="J306" s="229">
        <f>ROUND(I306*H306,2)</f>
        <v>0</v>
      </c>
      <c r="K306" s="225" t="s">
        <v>1</v>
      </c>
      <c r="L306" s="230"/>
      <c r="M306" s="231" t="s">
        <v>1</v>
      </c>
      <c r="N306" s="232" t="s">
        <v>42</v>
      </c>
      <c r="O306" s="74"/>
      <c r="P306" s="220">
        <f>O306*H306</f>
        <v>0</v>
      </c>
      <c r="Q306" s="220">
        <v>6.0000000000000002E-05</v>
      </c>
      <c r="R306" s="220">
        <f>Q306*H306</f>
        <v>0.00054000000000000001</v>
      </c>
      <c r="S306" s="220">
        <v>0</v>
      </c>
      <c r="T306" s="221">
        <f>S306*H306</f>
        <v>0</v>
      </c>
      <c r="AR306" s="12" t="s">
        <v>282</v>
      </c>
      <c r="AT306" s="12" t="s">
        <v>151</v>
      </c>
      <c r="AU306" s="12" t="s">
        <v>118</v>
      </c>
      <c r="AY306" s="12" t="s">
        <v>141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2" t="s">
        <v>118</v>
      </c>
      <c r="BK306" s="222">
        <f>ROUND(I306*H306,2)</f>
        <v>0</v>
      </c>
      <c r="BL306" s="12" t="s">
        <v>315</v>
      </c>
      <c r="BM306" s="12" t="s">
        <v>863</v>
      </c>
    </row>
    <row r="307" s="1" customFormat="1" ht="16.5" customHeight="1">
      <c r="B307" s="33"/>
      <c r="C307" s="223" t="s">
        <v>864</v>
      </c>
      <c r="D307" s="223" t="s">
        <v>151</v>
      </c>
      <c r="E307" s="224" t="s">
        <v>865</v>
      </c>
      <c r="F307" s="225" t="s">
        <v>866</v>
      </c>
      <c r="G307" s="226" t="s">
        <v>158</v>
      </c>
      <c r="H307" s="227">
        <v>9</v>
      </c>
      <c r="I307" s="228"/>
      <c r="J307" s="229">
        <f>ROUND(I307*H307,2)</f>
        <v>0</v>
      </c>
      <c r="K307" s="225" t="s">
        <v>148</v>
      </c>
      <c r="L307" s="230"/>
      <c r="M307" s="231" t="s">
        <v>1</v>
      </c>
      <c r="N307" s="232" t="s">
        <v>42</v>
      </c>
      <c r="O307" s="74"/>
      <c r="P307" s="220">
        <f>O307*H307</f>
        <v>0</v>
      </c>
      <c r="Q307" s="220">
        <v>0.00080000000000000004</v>
      </c>
      <c r="R307" s="220">
        <f>Q307*H307</f>
        <v>0.0072000000000000007</v>
      </c>
      <c r="S307" s="220">
        <v>0</v>
      </c>
      <c r="T307" s="221">
        <f>S307*H307</f>
        <v>0</v>
      </c>
      <c r="AR307" s="12" t="s">
        <v>282</v>
      </c>
      <c r="AT307" s="12" t="s">
        <v>151</v>
      </c>
      <c r="AU307" s="12" t="s">
        <v>118</v>
      </c>
      <c r="AY307" s="12" t="s">
        <v>141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2" t="s">
        <v>118</v>
      </c>
      <c r="BK307" s="222">
        <f>ROUND(I307*H307,2)</f>
        <v>0</v>
      </c>
      <c r="BL307" s="12" t="s">
        <v>315</v>
      </c>
      <c r="BM307" s="12" t="s">
        <v>867</v>
      </c>
    </row>
    <row r="308" s="1" customFormat="1" ht="16.5" customHeight="1">
      <c r="B308" s="33"/>
      <c r="C308" s="211" t="s">
        <v>868</v>
      </c>
      <c r="D308" s="211" t="s">
        <v>144</v>
      </c>
      <c r="E308" s="212" t="s">
        <v>869</v>
      </c>
      <c r="F308" s="213" t="s">
        <v>870</v>
      </c>
      <c r="G308" s="214" t="s">
        <v>158</v>
      </c>
      <c r="H308" s="215">
        <v>4</v>
      </c>
      <c r="I308" s="216"/>
      <c r="J308" s="217">
        <f>ROUND(I308*H308,2)</f>
        <v>0</v>
      </c>
      <c r="K308" s="213" t="s">
        <v>148</v>
      </c>
      <c r="L308" s="38"/>
      <c r="M308" s="218" t="s">
        <v>1</v>
      </c>
      <c r="N308" s="219" t="s">
        <v>42</v>
      </c>
      <c r="O308" s="74"/>
      <c r="P308" s="220">
        <f>O308*H308</f>
        <v>0</v>
      </c>
      <c r="Q308" s="220">
        <v>0</v>
      </c>
      <c r="R308" s="220">
        <f>Q308*H308</f>
        <v>0</v>
      </c>
      <c r="S308" s="220">
        <v>0.00080000000000000004</v>
      </c>
      <c r="T308" s="221">
        <f>S308*H308</f>
        <v>0.0032000000000000002</v>
      </c>
      <c r="AR308" s="12" t="s">
        <v>315</v>
      </c>
      <c r="AT308" s="12" t="s">
        <v>144</v>
      </c>
      <c r="AU308" s="12" t="s">
        <v>118</v>
      </c>
      <c r="AY308" s="12" t="s">
        <v>141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2" t="s">
        <v>118</v>
      </c>
      <c r="BK308" s="222">
        <f>ROUND(I308*H308,2)</f>
        <v>0</v>
      </c>
      <c r="BL308" s="12" t="s">
        <v>315</v>
      </c>
      <c r="BM308" s="12" t="s">
        <v>871</v>
      </c>
    </row>
    <row r="309" s="1" customFormat="1" ht="16.5" customHeight="1">
      <c r="B309" s="33"/>
      <c r="C309" s="211" t="s">
        <v>872</v>
      </c>
      <c r="D309" s="211" t="s">
        <v>144</v>
      </c>
      <c r="E309" s="212" t="s">
        <v>873</v>
      </c>
      <c r="F309" s="213" t="s">
        <v>874</v>
      </c>
      <c r="G309" s="214" t="s">
        <v>158</v>
      </c>
      <c r="H309" s="215">
        <v>1</v>
      </c>
      <c r="I309" s="216"/>
      <c r="J309" s="217">
        <f>ROUND(I309*H309,2)</f>
        <v>0</v>
      </c>
      <c r="K309" s="213" t="s">
        <v>148</v>
      </c>
      <c r="L309" s="38"/>
      <c r="M309" s="218" t="s">
        <v>1</v>
      </c>
      <c r="N309" s="219" t="s">
        <v>42</v>
      </c>
      <c r="O309" s="74"/>
      <c r="P309" s="220">
        <f>O309*H309</f>
        <v>0</v>
      </c>
      <c r="Q309" s="220">
        <v>0</v>
      </c>
      <c r="R309" s="220">
        <f>Q309*H309</f>
        <v>0</v>
      </c>
      <c r="S309" s="220">
        <v>0.0030000000000000001</v>
      </c>
      <c r="T309" s="221">
        <f>S309*H309</f>
        <v>0.0030000000000000001</v>
      </c>
      <c r="AR309" s="12" t="s">
        <v>315</v>
      </c>
      <c r="AT309" s="12" t="s">
        <v>144</v>
      </c>
      <c r="AU309" s="12" t="s">
        <v>118</v>
      </c>
      <c r="AY309" s="12" t="s">
        <v>141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2" t="s">
        <v>118</v>
      </c>
      <c r="BK309" s="222">
        <f>ROUND(I309*H309,2)</f>
        <v>0</v>
      </c>
      <c r="BL309" s="12" t="s">
        <v>315</v>
      </c>
      <c r="BM309" s="12" t="s">
        <v>875</v>
      </c>
    </row>
    <row r="310" s="1" customFormat="1" ht="16.5" customHeight="1">
      <c r="B310" s="33"/>
      <c r="C310" s="211" t="s">
        <v>876</v>
      </c>
      <c r="D310" s="211" t="s">
        <v>144</v>
      </c>
      <c r="E310" s="212" t="s">
        <v>877</v>
      </c>
      <c r="F310" s="213" t="s">
        <v>878</v>
      </c>
      <c r="G310" s="214" t="s">
        <v>262</v>
      </c>
      <c r="H310" s="215">
        <v>5</v>
      </c>
      <c r="I310" s="216"/>
      <c r="J310" s="217">
        <f>ROUND(I310*H310,2)</f>
        <v>0</v>
      </c>
      <c r="K310" s="213" t="s">
        <v>721</v>
      </c>
      <c r="L310" s="38"/>
      <c r="M310" s="218" t="s">
        <v>1</v>
      </c>
      <c r="N310" s="219" t="s">
        <v>42</v>
      </c>
      <c r="O310" s="74"/>
      <c r="P310" s="220">
        <f>O310*H310</f>
        <v>0</v>
      </c>
      <c r="Q310" s="220">
        <v>0</v>
      </c>
      <c r="R310" s="220">
        <f>Q310*H310</f>
        <v>0</v>
      </c>
      <c r="S310" s="220">
        <v>0</v>
      </c>
      <c r="T310" s="221">
        <f>S310*H310</f>
        <v>0</v>
      </c>
      <c r="AR310" s="12" t="s">
        <v>315</v>
      </c>
      <c r="AT310" s="12" t="s">
        <v>144</v>
      </c>
      <c r="AU310" s="12" t="s">
        <v>118</v>
      </c>
      <c r="AY310" s="12" t="s">
        <v>141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2" t="s">
        <v>118</v>
      </c>
      <c r="BK310" s="222">
        <f>ROUND(I310*H310,2)</f>
        <v>0</v>
      </c>
      <c r="BL310" s="12" t="s">
        <v>315</v>
      </c>
      <c r="BM310" s="12" t="s">
        <v>879</v>
      </c>
    </row>
    <row r="311" s="1" customFormat="1" ht="16.5" customHeight="1">
      <c r="B311" s="33"/>
      <c r="C311" s="223" t="s">
        <v>880</v>
      </c>
      <c r="D311" s="223" t="s">
        <v>151</v>
      </c>
      <c r="E311" s="224" t="s">
        <v>881</v>
      </c>
      <c r="F311" s="225" t="s">
        <v>882</v>
      </c>
      <c r="G311" s="226" t="s">
        <v>262</v>
      </c>
      <c r="H311" s="227">
        <v>5</v>
      </c>
      <c r="I311" s="228"/>
      <c r="J311" s="229">
        <f>ROUND(I311*H311,2)</f>
        <v>0</v>
      </c>
      <c r="K311" s="225" t="s">
        <v>721</v>
      </c>
      <c r="L311" s="230"/>
      <c r="M311" s="231" t="s">
        <v>1</v>
      </c>
      <c r="N311" s="232" t="s">
        <v>42</v>
      </c>
      <c r="O311" s="74"/>
      <c r="P311" s="220">
        <f>O311*H311</f>
        <v>0</v>
      </c>
      <c r="Q311" s="220">
        <v>8.0000000000000007E-05</v>
      </c>
      <c r="R311" s="220">
        <f>Q311*H311</f>
        <v>0.00040000000000000002</v>
      </c>
      <c r="S311" s="220">
        <v>0</v>
      </c>
      <c r="T311" s="221">
        <f>S311*H311</f>
        <v>0</v>
      </c>
      <c r="AR311" s="12" t="s">
        <v>282</v>
      </c>
      <c r="AT311" s="12" t="s">
        <v>151</v>
      </c>
      <c r="AU311" s="12" t="s">
        <v>118</v>
      </c>
      <c r="AY311" s="12" t="s">
        <v>141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2" t="s">
        <v>118</v>
      </c>
      <c r="BK311" s="222">
        <f>ROUND(I311*H311,2)</f>
        <v>0</v>
      </c>
      <c r="BL311" s="12" t="s">
        <v>315</v>
      </c>
      <c r="BM311" s="12" t="s">
        <v>883</v>
      </c>
    </row>
    <row r="312" s="1" customFormat="1" ht="16.5" customHeight="1">
      <c r="B312" s="33"/>
      <c r="C312" s="211" t="s">
        <v>884</v>
      </c>
      <c r="D312" s="211" t="s">
        <v>144</v>
      </c>
      <c r="E312" s="212" t="s">
        <v>885</v>
      </c>
      <c r="F312" s="213" t="s">
        <v>886</v>
      </c>
      <c r="G312" s="214" t="s">
        <v>147</v>
      </c>
      <c r="H312" s="215">
        <v>0.051999999999999998</v>
      </c>
      <c r="I312" s="216"/>
      <c r="J312" s="217">
        <f>ROUND(I312*H312,2)</f>
        <v>0</v>
      </c>
      <c r="K312" s="213" t="s">
        <v>148</v>
      </c>
      <c r="L312" s="38"/>
      <c r="M312" s="218" t="s">
        <v>1</v>
      </c>
      <c r="N312" s="219" t="s">
        <v>42</v>
      </c>
      <c r="O312" s="74"/>
      <c r="P312" s="220">
        <f>O312*H312</f>
        <v>0</v>
      </c>
      <c r="Q312" s="220">
        <v>0</v>
      </c>
      <c r="R312" s="220">
        <f>Q312*H312</f>
        <v>0</v>
      </c>
      <c r="S312" s="220">
        <v>0</v>
      </c>
      <c r="T312" s="221">
        <f>S312*H312</f>
        <v>0</v>
      </c>
      <c r="AR312" s="12" t="s">
        <v>315</v>
      </c>
      <c r="AT312" s="12" t="s">
        <v>144</v>
      </c>
      <c r="AU312" s="12" t="s">
        <v>118</v>
      </c>
      <c r="AY312" s="12" t="s">
        <v>141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2" t="s">
        <v>118</v>
      </c>
      <c r="BK312" s="222">
        <f>ROUND(I312*H312,2)</f>
        <v>0</v>
      </c>
      <c r="BL312" s="12" t="s">
        <v>315</v>
      </c>
      <c r="BM312" s="12" t="s">
        <v>887</v>
      </c>
    </row>
    <row r="313" s="1" customFormat="1" ht="16.5" customHeight="1">
      <c r="B313" s="33"/>
      <c r="C313" s="211" t="s">
        <v>888</v>
      </c>
      <c r="D313" s="211" t="s">
        <v>144</v>
      </c>
      <c r="E313" s="212" t="s">
        <v>889</v>
      </c>
      <c r="F313" s="213" t="s">
        <v>890</v>
      </c>
      <c r="G313" s="214" t="s">
        <v>147</v>
      </c>
      <c r="H313" s="215">
        <v>0.051999999999999998</v>
      </c>
      <c r="I313" s="216"/>
      <c r="J313" s="217">
        <f>ROUND(I313*H313,2)</f>
        <v>0</v>
      </c>
      <c r="K313" s="213" t="s">
        <v>148</v>
      </c>
      <c r="L313" s="38"/>
      <c r="M313" s="218" t="s">
        <v>1</v>
      </c>
      <c r="N313" s="219" t="s">
        <v>42</v>
      </c>
      <c r="O313" s="74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AR313" s="12" t="s">
        <v>315</v>
      </c>
      <c r="AT313" s="12" t="s">
        <v>144</v>
      </c>
      <c r="AU313" s="12" t="s">
        <v>118</v>
      </c>
      <c r="AY313" s="12" t="s">
        <v>141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2" t="s">
        <v>118</v>
      </c>
      <c r="BK313" s="222">
        <f>ROUND(I313*H313,2)</f>
        <v>0</v>
      </c>
      <c r="BL313" s="12" t="s">
        <v>315</v>
      </c>
      <c r="BM313" s="12" t="s">
        <v>891</v>
      </c>
    </row>
    <row r="314" s="10" customFormat="1" ht="22.8" customHeight="1">
      <c r="B314" s="195"/>
      <c r="C314" s="196"/>
      <c r="D314" s="197" t="s">
        <v>69</v>
      </c>
      <c r="E314" s="209" t="s">
        <v>892</v>
      </c>
      <c r="F314" s="209" t="s">
        <v>893</v>
      </c>
      <c r="G314" s="196"/>
      <c r="H314" s="196"/>
      <c r="I314" s="199"/>
      <c r="J314" s="210">
        <f>BK314</f>
        <v>0</v>
      </c>
      <c r="K314" s="196"/>
      <c r="L314" s="201"/>
      <c r="M314" s="202"/>
      <c r="N314" s="203"/>
      <c r="O314" s="203"/>
      <c r="P314" s="204">
        <f>SUM(P315:P323)</f>
        <v>0</v>
      </c>
      <c r="Q314" s="203"/>
      <c r="R314" s="204">
        <f>SUM(R315:R323)</f>
        <v>0.00077999999999999999</v>
      </c>
      <c r="S314" s="203"/>
      <c r="T314" s="205">
        <f>SUM(T315:T323)</f>
        <v>0</v>
      </c>
      <c r="AR314" s="206" t="s">
        <v>118</v>
      </c>
      <c r="AT314" s="207" t="s">
        <v>69</v>
      </c>
      <c r="AU314" s="207" t="s">
        <v>78</v>
      </c>
      <c r="AY314" s="206" t="s">
        <v>141</v>
      </c>
      <c r="BK314" s="208">
        <f>SUM(BK315:BK323)</f>
        <v>0</v>
      </c>
    </row>
    <row r="315" s="1" customFormat="1" ht="16.5" customHeight="1">
      <c r="B315" s="33"/>
      <c r="C315" s="211" t="s">
        <v>894</v>
      </c>
      <c r="D315" s="211" t="s">
        <v>144</v>
      </c>
      <c r="E315" s="212" t="s">
        <v>895</v>
      </c>
      <c r="F315" s="213" t="s">
        <v>896</v>
      </c>
      <c r="G315" s="214" t="s">
        <v>158</v>
      </c>
      <c r="H315" s="215">
        <v>6</v>
      </c>
      <c r="I315" s="216"/>
      <c r="J315" s="217">
        <f>ROUND(I315*H315,2)</f>
        <v>0</v>
      </c>
      <c r="K315" s="213" t="s">
        <v>148</v>
      </c>
      <c r="L315" s="38"/>
      <c r="M315" s="218" t="s">
        <v>1</v>
      </c>
      <c r="N315" s="219" t="s">
        <v>42</v>
      </c>
      <c r="O315" s="74"/>
      <c r="P315" s="220">
        <f>O315*H315</f>
        <v>0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AR315" s="12" t="s">
        <v>149</v>
      </c>
      <c r="AT315" s="12" t="s">
        <v>144</v>
      </c>
      <c r="AU315" s="12" t="s">
        <v>118</v>
      </c>
      <c r="AY315" s="12" t="s">
        <v>141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2" t="s">
        <v>118</v>
      </c>
      <c r="BK315" s="222">
        <f>ROUND(I315*H315,2)</f>
        <v>0</v>
      </c>
      <c r="BL315" s="12" t="s">
        <v>149</v>
      </c>
      <c r="BM315" s="12" t="s">
        <v>897</v>
      </c>
    </row>
    <row r="316" s="1" customFormat="1" ht="16.5" customHeight="1">
      <c r="B316" s="33"/>
      <c r="C316" s="223" t="s">
        <v>898</v>
      </c>
      <c r="D316" s="223" t="s">
        <v>151</v>
      </c>
      <c r="E316" s="224" t="s">
        <v>694</v>
      </c>
      <c r="F316" s="225" t="s">
        <v>695</v>
      </c>
      <c r="G316" s="226" t="s">
        <v>158</v>
      </c>
      <c r="H316" s="227">
        <v>6</v>
      </c>
      <c r="I316" s="228"/>
      <c r="J316" s="229">
        <f>ROUND(I316*H316,2)</f>
        <v>0</v>
      </c>
      <c r="K316" s="225" t="s">
        <v>148</v>
      </c>
      <c r="L316" s="230"/>
      <c r="M316" s="231" t="s">
        <v>1</v>
      </c>
      <c r="N316" s="232" t="s">
        <v>42</v>
      </c>
      <c r="O316" s="74"/>
      <c r="P316" s="220">
        <f>O316*H316</f>
        <v>0</v>
      </c>
      <c r="Q316" s="220">
        <v>9.0000000000000006E-05</v>
      </c>
      <c r="R316" s="220">
        <f>Q316*H316</f>
        <v>0.00054000000000000001</v>
      </c>
      <c r="S316" s="220">
        <v>0</v>
      </c>
      <c r="T316" s="221">
        <f>S316*H316</f>
        <v>0</v>
      </c>
      <c r="AR316" s="12" t="s">
        <v>154</v>
      </c>
      <c r="AT316" s="12" t="s">
        <v>151</v>
      </c>
      <c r="AU316" s="12" t="s">
        <v>118</v>
      </c>
      <c r="AY316" s="12" t="s">
        <v>141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2" t="s">
        <v>118</v>
      </c>
      <c r="BK316" s="222">
        <f>ROUND(I316*H316,2)</f>
        <v>0</v>
      </c>
      <c r="BL316" s="12" t="s">
        <v>149</v>
      </c>
      <c r="BM316" s="12" t="s">
        <v>899</v>
      </c>
    </row>
    <row r="317" s="1" customFormat="1" ht="16.5" customHeight="1">
      <c r="B317" s="33"/>
      <c r="C317" s="211" t="s">
        <v>900</v>
      </c>
      <c r="D317" s="211" t="s">
        <v>144</v>
      </c>
      <c r="E317" s="212" t="s">
        <v>901</v>
      </c>
      <c r="F317" s="213" t="s">
        <v>902</v>
      </c>
      <c r="G317" s="214" t="s">
        <v>262</v>
      </c>
      <c r="H317" s="215">
        <v>29.5</v>
      </c>
      <c r="I317" s="216"/>
      <c r="J317" s="217">
        <f>ROUND(I317*H317,2)</f>
        <v>0</v>
      </c>
      <c r="K317" s="213" t="s">
        <v>148</v>
      </c>
      <c r="L317" s="38"/>
      <c r="M317" s="218" t="s">
        <v>1</v>
      </c>
      <c r="N317" s="219" t="s">
        <v>42</v>
      </c>
      <c r="O317" s="74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AR317" s="12" t="s">
        <v>315</v>
      </c>
      <c r="AT317" s="12" t="s">
        <v>144</v>
      </c>
      <c r="AU317" s="12" t="s">
        <v>118</v>
      </c>
      <c r="AY317" s="12" t="s">
        <v>141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2" t="s">
        <v>118</v>
      </c>
      <c r="BK317" s="222">
        <f>ROUND(I317*H317,2)</f>
        <v>0</v>
      </c>
      <c r="BL317" s="12" t="s">
        <v>315</v>
      </c>
      <c r="BM317" s="12" t="s">
        <v>903</v>
      </c>
    </row>
    <row r="318" s="1" customFormat="1" ht="16.5" customHeight="1">
      <c r="B318" s="33"/>
      <c r="C318" s="223" t="s">
        <v>904</v>
      </c>
      <c r="D318" s="223" t="s">
        <v>151</v>
      </c>
      <c r="E318" s="224" t="s">
        <v>905</v>
      </c>
      <c r="F318" s="225" t="s">
        <v>906</v>
      </c>
      <c r="G318" s="226" t="s">
        <v>262</v>
      </c>
      <c r="H318" s="227">
        <v>35.399999999999999</v>
      </c>
      <c r="I318" s="228"/>
      <c r="J318" s="229">
        <f>ROUND(I318*H318,2)</f>
        <v>0</v>
      </c>
      <c r="K318" s="225" t="s">
        <v>1</v>
      </c>
      <c r="L318" s="230"/>
      <c r="M318" s="231" t="s">
        <v>1</v>
      </c>
      <c r="N318" s="232" t="s">
        <v>42</v>
      </c>
      <c r="O318" s="74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AR318" s="12" t="s">
        <v>282</v>
      </c>
      <c r="AT318" s="12" t="s">
        <v>151</v>
      </c>
      <c r="AU318" s="12" t="s">
        <v>118</v>
      </c>
      <c r="AY318" s="12" t="s">
        <v>141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2" t="s">
        <v>118</v>
      </c>
      <c r="BK318" s="222">
        <f>ROUND(I318*H318,2)</f>
        <v>0</v>
      </c>
      <c r="BL318" s="12" t="s">
        <v>315</v>
      </c>
      <c r="BM318" s="12" t="s">
        <v>907</v>
      </c>
    </row>
    <row r="319" s="1" customFormat="1" ht="16.5" customHeight="1">
      <c r="B319" s="33"/>
      <c r="C319" s="211" t="s">
        <v>908</v>
      </c>
      <c r="D319" s="211" t="s">
        <v>144</v>
      </c>
      <c r="E319" s="212" t="s">
        <v>909</v>
      </c>
      <c r="F319" s="213" t="s">
        <v>910</v>
      </c>
      <c r="G319" s="214" t="s">
        <v>158</v>
      </c>
      <c r="H319" s="215">
        <v>4</v>
      </c>
      <c r="I319" s="216"/>
      <c r="J319" s="217">
        <f>ROUND(I319*H319,2)</f>
        <v>0</v>
      </c>
      <c r="K319" s="213" t="s">
        <v>148</v>
      </c>
      <c r="L319" s="38"/>
      <c r="M319" s="218" t="s">
        <v>1</v>
      </c>
      <c r="N319" s="219" t="s">
        <v>42</v>
      </c>
      <c r="O319" s="74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AR319" s="12" t="s">
        <v>315</v>
      </c>
      <c r="AT319" s="12" t="s">
        <v>144</v>
      </c>
      <c r="AU319" s="12" t="s">
        <v>118</v>
      </c>
      <c r="AY319" s="12" t="s">
        <v>141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2" t="s">
        <v>118</v>
      </c>
      <c r="BK319" s="222">
        <f>ROUND(I319*H319,2)</f>
        <v>0</v>
      </c>
      <c r="BL319" s="12" t="s">
        <v>315</v>
      </c>
      <c r="BM319" s="12" t="s">
        <v>911</v>
      </c>
    </row>
    <row r="320" s="1" customFormat="1" ht="16.5" customHeight="1">
      <c r="B320" s="33"/>
      <c r="C320" s="223" t="s">
        <v>912</v>
      </c>
      <c r="D320" s="223" t="s">
        <v>151</v>
      </c>
      <c r="E320" s="224" t="s">
        <v>913</v>
      </c>
      <c r="F320" s="225" t="s">
        <v>914</v>
      </c>
      <c r="G320" s="226" t="s">
        <v>158</v>
      </c>
      <c r="H320" s="227">
        <v>4</v>
      </c>
      <c r="I320" s="228"/>
      <c r="J320" s="229">
        <f>ROUND(I320*H320,2)</f>
        <v>0</v>
      </c>
      <c r="K320" s="225" t="s">
        <v>148</v>
      </c>
      <c r="L320" s="230"/>
      <c r="M320" s="231" t="s">
        <v>1</v>
      </c>
      <c r="N320" s="232" t="s">
        <v>42</v>
      </c>
      <c r="O320" s="74"/>
      <c r="P320" s="220">
        <f>O320*H320</f>
        <v>0</v>
      </c>
      <c r="Q320" s="220">
        <v>6.0000000000000002E-05</v>
      </c>
      <c r="R320" s="220">
        <f>Q320*H320</f>
        <v>0.00024000000000000001</v>
      </c>
      <c r="S320" s="220">
        <v>0</v>
      </c>
      <c r="T320" s="221">
        <f>S320*H320</f>
        <v>0</v>
      </c>
      <c r="AR320" s="12" t="s">
        <v>282</v>
      </c>
      <c r="AT320" s="12" t="s">
        <v>151</v>
      </c>
      <c r="AU320" s="12" t="s">
        <v>118</v>
      </c>
      <c r="AY320" s="12" t="s">
        <v>141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2" t="s">
        <v>118</v>
      </c>
      <c r="BK320" s="222">
        <f>ROUND(I320*H320,2)</f>
        <v>0</v>
      </c>
      <c r="BL320" s="12" t="s">
        <v>315</v>
      </c>
      <c r="BM320" s="12" t="s">
        <v>915</v>
      </c>
    </row>
    <row r="321" s="1" customFormat="1" ht="16.5" customHeight="1">
      <c r="B321" s="33"/>
      <c r="C321" s="223" t="s">
        <v>916</v>
      </c>
      <c r="D321" s="223" t="s">
        <v>151</v>
      </c>
      <c r="E321" s="224" t="s">
        <v>917</v>
      </c>
      <c r="F321" s="225" t="s">
        <v>918</v>
      </c>
      <c r="G321" s="226" t="s">
        <v>700</v>
      </c>
      <c r="H321" s="227">
        <v>2</v>
      </c>
      <c r="I321" s="228"/>
      <c r="J321" s="229">
        <f>ROUND(I321*H321,2)</f>
        <v>0</v>
      </c>
      <c r="K321" s="225" t="s">
        <v>1</v>
      </c>
      <c r="L321" s="230"/>
      <c r="M321" s="231" t="s">
        <v>1</v>
      </c>
      <c r="N321" s="232" t="s">
        <v>42</v>
      </c>
      <c r="O321" s="74"/>
      <c r="P321" s="220">
        <f>O321*H321</f>
        <v>0</v>
      </c>
      <c r="Q321" s="220">
        <v>0</v>
      </c>
      <c r="R321" s="220">
        <f>Q321*H321</f>
        <v>0</v>
      </c>
      <c r="S321" s="220">
        <v>0</v>
      </c>
      <c r="T321" s="221">
        <f>S321*H321</f>
        <v>0</v>
      </c>
      <c r="AR321" s="12" t="s">
        <v>282</v>
      </c>
      <c r="AT321" s="12" t="s">
        <v>151</v>
      </c>
      <c r="AU321" s="12" t="s">
        <v>118</v>
      </c>
      <c r="AY321" s="12" t="s">
        <v>141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2" t="s">
        <v>118</v>
      </c>
      <c r="BK321" s="222">
        <f>ROUND(I321*H321,2)</f>
        <v>0</v>
      </c>
      <c r="BL321" s="12" t="s">
        <v>315</v>
      </c>
      <c r="BM321" s="12" t="s">
        <v>919</v>
      </c>
    </row>
    <row r="322" s="1" customFormat="1" ht="16.5" customHeight="1">
      <c r="B322" s="33"/>
      <c r="C322" s="211" t="s">
        <v>920</v>
      </c>
      <c r="D322" s="211" t="s">
        <v>144</v>
      </c>
      <c r="E322" s="212" t="s">
        <v>921</v>
      </c>
      <c r="F322" s="213" t="s">
        <v>922</v>
      </c>
      <c r="G322" s="214" t="s">
        <v>147</v>
      </c>
      <c r="H322" s="215">
        <v>0</v>
      </c>
      <c r="I322" s="216"/>
      <c r="J322" s="217">
        <f>ROUND(I322*H322,2)</f>
        <v>0</v>
      </c>
      <c r="K322" s="213" t="s">
        <v>148</v>
      </c>
      <c r="L322" s="38"/>
      <c r="M322" s="218" t="s">
        <v>1</v>
      </c>
      <c r="N322" s="219" t="s">
        <v>42</v>
      </c>
      <c r="O322" s="74"/>
      <c r="P322" s="220">
        <f>O322*H322</f>
        <v>0</v>
      </c>
      <c r="Q322" s="220">
        <v>0</v>
      </c>
      <c r="R322" s="220">
        <f>Q322*H322</f>
        <v>0</v>
      </c>
      <c r="S322" s="220">
        <v>0</v>
      </c>
      <c r="T322" s="221">
        <f>S322*H322</f>
        <v>0</v>
      </c>
      <c r="AR322" s="12" t="s">
        <v>315</v>
      </c>
      <c r="AT322" s="12" t="s">
        <v>144</v>
      </c>
      <c r="AU322" s="12" t="s">
        <v>118</v>
      </c>
      <c r="AY322" s="12" t="s">
        <v>141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2" t="s">
        <v>118</v>
      </c>
      <c r="BK322" s="222">
        <f>ROUND(I322*H322,2)</f>
        <v>0</v>
      </c>
      <c r="BL322" s="12" t="s">
        <v>315</v>
      </c>
      <c r="BM322" s="12" t="s">
        <v>923</v>
      </c>
    </row>
    <row r="323" s="1" customFormat="1" ht="16.5" customHeight="1">
      <c r="B323" s="33"/>
      <c r="C323" s="211" t="s">
        <v>924</v>
      </c>
      <c r="D323" s="211" t="s">
        <v>144</v>
      </c>
      <c r="E323" s="212" t="s">
        <v>925</v>
      </c>
      <c r="F323" s="213" t="s">
        <v>926</v>
      </c>
      <c r="G323" s="214" t="s">
        <v>147</v>
      </c>
      <c r="H323" s="215">
        <v>0</v>
      </c>
      <c r="I323" s="216"/>
      <c r="J323" s="217">
        <f>ROUND(I323*H323,2)</f>
        <v>0</v>
      </c>
      <c r="K323" s="213" t="s">
        <v>148</v>
      </c>
      <c r="L323" s="38"/>
      <c r="M323" s="218" t="s">
        <v>1</v>
      </c>
      <c r="N323" s="219" t="s">
        <v>42</v>
      </c>
      <c r="O323" s="74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AR323" s="12" t="s">
        <v>315</v>
      </c>
      <c r="AT323" s="12" t="s">
        <v>144</v>
      </c>
      <c r="AU323" s="12" t="s">
        <v>118</v>
      </c>
      <c r="AY323" s="12" t="s">
        <v>141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2" t="s">
        <v>118</v>
      </c>
      <c r="BK323" s="222">
        <f>ROUND(I323*H323,2)</f>
        <v>0</v>
      </c>
      <c r="BL323" s="12" t="s">
        <v>315</v>
      </c>
      <c r="BM323" s="12" t="s">
        <v>927</v>
      </c>
    </row>
    <row r="324" s="10" customFormat="1" ht="22.8" customHeight="1">
      <c r="B324" s="195"/>
      <c r="C324" s="196"/>
      <c r="D324" s="197" t="s">
        <v>69</v>
      </c>
      <c r="E324" s="209" t="s">
        <v>928</v>
      </c>
      <c r="F324" s="209" t="s">
        <v>929</v>
      </c>
      <c r="G324" s="196"/>
      <c r="H324" s="196"/>
      <c r="I324" s="199"/>
      <c r="J324" s="210">
        <f>BK324</f>
        <v>0</v>
      </c>
      <c r="K324" s="196"/>
      <c r="L324" s="201"/>
      <c r="M324" s="202"/>
      <c r="N324" s="203"/>
      <c r="O324" s="203"/>
      <c r="P324" s="204">
        <f>P325</f>
        <v>0</v>
      </c>
      <c r="Q324" s="203"/>
      <c r="R324" s="204">
        <f>R325</f>
        <v>0</v>
      </c>
      <c r="S324" s="203"/>
      <c r="T324" s="205">
        <f>T325</f>
        <v>0.00020000000000000001</v>
      </c>
      <c r="AR324" s="206" t="s">
        <v>118</v>
      </c>
      <c r="AT324" s="207" t="s">
        <v>69</v>
      </c>
      <c r="AU324" s="207" t="s">
        <v>78</v>
      </c>
      <c r="AY324" s="206" t="s">
        <v>141</v>
      </c>
      <c r="BK324" s="208">
        <f>BK325</f>
        <v>0</v>
      </c>
    </row>
    <row r="325" s="1" customFormat="1" ht="16.5" customHeight="1">
      <c r="B325" s="33"/>
      <c r="C325" s="211" t="s">
        <v>930</v>
      </c>
      <c r="D325" s="211" t="s">
        <v>144</v>
      </c>
      <c r="E325" s="212" t="s">
        <v>931</v>
      </c>
      <c r="F325" s="213" t="s">
        <v>932</v>
      </c>
      <c r="G325" s="214" t="s">
        <v>158</v>
      </c>
      <c r="H325" s="215">
        <v>2</v>
      </c>
      <c r="I325" s="216"/>
      <c r="J325" s="217">
        <f>ROUND(I325*H325,2)</f>
        <v>0</v>
      </c>
      <c r="K325" s="213" t="s">
        <v>148</v>
      </c>
      <c r="L325" s="38"/>
      <c r="M325" s="218" t="s">
        <v>1</v>
      </c>
      <c r="N325" s="219" t="s">
        <v>42</v>
      </c>
      <c r="O325" s="74"/>
      <c r="P325" s="220">
        <f>O325*H325</f>
        <v>0</v>
      </c>
      <c r="Q325" s="220">
        <v>0</v>
      </c>
      <c r="R325" s="220">
        <f>Q325*H325</f>
        <v>0</v>
      </c>
      <c r="S325" s="220">
        <v>0.00010000000000000001</v>
      </c>
      <c r="T325" s="221">
        <f>S325*H325</f>
        <v>0.00020000000000000001</v>
      </c>
      <c r="AR325" s="12" t="s">
        <v>315</v>
      </c>
      <c r="AT325" s="12" t="s">
        <v>144</v>
      </c>
      <c r="AU325" s="12" t="s">
        <v>118</v>
      </c>
      <c r="AY325" s="12" t="s">
        <v>141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2" t="s">
        <v>118</v>
      </c>
      <c r="BK325" s="222">
        <f>ROUND(I325*H325,2)</f>
        <v>0</v>
      </c>
      <c r="BL325" s="12" t="s">
        <v>315</v>
      </c>
      <c r="BM325" s="12" t="s">
        <v>933</v>
      </c>
    </row>
    <row r="326" s="10" customFormat="1" ht="22.8" customHeight="1">
      <c r="B326" s="195"/>
      <c r="C326" s="196"/>
      <c r="D326" s="197" t="s">
        <v>69</v>
      </c>
      <c r="E326" s="209" t="s">
        <v>934</v>
      </c>
      <c r="F326" s="209" t="s">
        <v>935</v>
      </c>
      <c r="G326" s="196"/>
      <c r="H326" s="196"/>
      <c r="I326" s="199"/>
      <c r="J326" s="210">
        <f>BK326</f>
        <v>0</v>
      </c>
      <c r="K326" s="196"/>
      <c r="L326" s="201"/>
      <c r="M326" s="202"/>
      <c r="N326" s="203"/>
      <c r="O326" s="203"/>
      <c r="P326" s="204">
        <f>SUM(P327:P357)</f>
        <v>0</v>
      </c>
      <c r="Q326" s="203"/>
      <c r="R326" s="204">
        <f>SUM(R327:R357)</f>
        <v>0.228072</v>
      </c>
      <c r="S326" s="203"/>
      <c r="T326" s="205">
        <f>SUM(T327:T357)</f>
        <v>1.0305624999999998</v>
      </c>
      <c r="AR326" s="206" t="s">
        <v>118</v>
      </c>
      <c r="AT326" s="207" t="s">
        <v>69</v>
      </c>
      <c r="AU326" s="207" t="s">
        <v>78</v>
      </c>
      <c r="AY326" s="206" t="s">
        <v>141</v>
      </c>
      <c r="BK326" s="208">
        <f>SUM(BK327:BK357)</f>
        <v>0</v>
      </c>
    </row>
    <row r="327" s="1" customFormat="1" ht="16.5" customHeight="1">
      <c r="B327" s="33"/>
      <c r="C327" s="211" t="s">
        <v>936</v>
      </c>
      <c r="D327" s="211" t="s">
        <v>144</v>
      </c>
      <c r="E327" s="212" t="s">
        <v>937</v>
      </c>
      <c r="F327" s="213" t="s">
        <v>938</v>
      </c>
      <c r="G327" s="214" t="s">
        <v>162</v>
      </c>
      <c r="H327" s="215">
        <v>1.05</v>
      </c>
      <c r="I327" s="216"/>
      <c r="J327" s="217">
        <f>ROUND(I327*H327,2)</f>
        <v>0</v>
      </c>
      <c r="K327" s="213" t="s">
        <v>148</v>
      </c>
      <c r="L327" s="38"/>
      <c r="M327" s="218" t="s">
        <v>1</v>
      </c>
      <c r="N327" s="219" t="s">
        <v>42</v>
      </c>
      <c r="O327" s="74"/>
      <c r="P327" s="220">
        <f>O327*H327</f>
        <v>0</v>
      </c>
      <c r="Q327" s="220">
        <v>0</v>
      </c>
      <c r="R327" s="220">
        <f>Q327*H327</f>
        <v>0</v>
      </c>
      <c r="S327" s="220">
        <v>0.024649999999999998</v>
      </c>
      <c r="T327" s="221">
        <f>S327*H327</f>
        <v>0.025882499999999999</v>
      </c>
      <c r="AR327" s="12" t="s">
        <v>315</v>
      </c>
      <c r="AT327" s="12" t="s">
        <v>144</v>
      </c>
      <c r="AU327" s="12" t="s">
        <v>118</v>
      </c>
      <c r="AY327" s="12" t="s">
        <v>141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2" t="s">
        <v>118</v>
      </c>
      <c r="BK327" s="222">
        <f>ROUND(I327*H327,2)</f>
        <v>0</v>
      </c>
      <c r="BL327" s="12" t="s">
        <v>315</v>
      </c>
      <c r="BM327" s="12" t="s">
        <v>939</v>
      </c>
    </row>
    <row r="328" s="1" customFormat="1" ht="16.5" customHeight="1">
      <c r="B328" s="33"/>
      <c r="C328" s="211" t="s">
        <v>940</v>
      </c>
      <c r="D328" s="211" t="s">
        <v>144</v>
      </c>
      <c r="E328" s="212" t="s">
        <v>941</v>
      </c>
      <c r="F328" s="213" t="s">
        <v>942</v>
      </c>
      <c r="G328" s="214" t="s">
        <v>162</v>
      </c>
      <c r="H328" s="215">
        <v>0.35999999999999999</v>
      </c>
      <c r="I328" s="216"/>
      <c r="J328" s="217">
        <f>ROUND(I328*H328,2)</f>
        <v>0</v>
      </c>
      <c r="K328" s="213" t="s">
        <v>148</v>
      </c>
      <c r="L328" s="38"/>
      <c r="M328" s="218" t="s">
        <v>1</v>
      </c>
      <c r="N328" s="219" t="s">
        <v>42</v>
      </c>
      <c r="O328" s="74"/>
      <c r="P328" s="220">
        <f>O328*H328</f>
        <v>0</v>
      </c>
      <c r="Q328" s="220">
        <v>0</v>
      </c>
      <c r="R328" s="220">
        <f>Q328*H328</f>
        <v>0</v>
      </c>
      <c r="S328" s="220">
        <v>0.00050000000000000001</v>
      </c>
      <c r="T328" s="221">
        <f>S328*H328</f>
        <v>0.00017999999999999998</v>
      </c>
      <c r="AR328" s="12" t="s">
        <v>315</v>
      </c>
      <c r="AT328" s="12" t="s">
        <v>144</v>
      </c>
      <c r="AU328" s="12" t="s">
        <v>118</v>
      </c>
      <c r="AY328" s="12" t="s">
        <v>141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2" t="s">
        <v>118</v>
      </c>
      <c r="BK328" s="222">
        <f>ROUND(I328*H328,2)</f>
        <v>0</v>
      </c>
      <c r="BL328" s="12" t="s">
        <v>315</v>
      </c>
      <c r="BM328" s="12" t="s">
        <v>943</v>
      </c>
    </row>
    <row r="329" s="1" customFormat="1" ht="16.5" customHeight="1">
      <c r="B329" s="33"/>
      <c r="C329" s="223" t="s">
        <v>944</v>
      </c>
      <c r="D329" s="223" t="s">
        <v>151</v>
      </c>
      <c r="E329" s="224" t="s">
        <v>945</v>
      </c>
      <c r="F329" s="225" t="s">
        <v>946</v>
      </c>
      <c r="G329" s="226" t="s">
        <v>158</v>
      </c>
      <c r="H329" s="227">
        <v>3</v>
      </c>
      <c r="I329" s="228"/>
      <c r="J329" s="229">
        <f>ROUND(I329*H329,2)</f>
        <v>0</v>
      </c>
      <c r="K329" s="225" t="s">
        <v>148</v>
      </c>
      <c r="L329" s="230"/>
      <c r="M329" s="231" t="s">
        <v>1</v>
      </c>
      <c r="N329" s="232" t="s">
        <v>42</v>
      </c>
      <c r="O329" s="74"/>
      <c r="P329" s="220">
        <f>O329*H329</f>
        <v>0</v>
      </c>
      <c r="Q329" s="220">
        <v>0.0011999999999999999</v>
      </c>
      <c r="R329" s="220">
        <f>Q329*H329</f>
        <v>0.0035999999999999999</v>
      </c>
      <c r="S329" s="220">
        <v>0</v>
      </c>
      <c r="T329" s="221">
        <f>S329*H329</f>
        <v>0</v>
      </c>
      <c r="AR329" s="12" t="s">
        <v>282</v>
      </c>
      <c r="AT329" s="12" t="s">
        <v>151</v>
      </c>
      <c r="AU329" s="12" t="s">
        <v>118</v>
      </c>
      <c r="AY329" s="12" t="s">
        <v>141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2" t="s">
        <v>118</v>
      </c>
      <c r="BK329" s="222">
        <f>ROUND(I329*H329,2)</f>
        <v>0</v>
      </c>
      <c r="BL329" s="12" t="s">
        <v>315</v>
      </c>
      <c r="BM329" s="12" t="s">
        <v>947</v>
      </c>
    </row>
    <row r="330" s="1" customFormat="1" ht="16.5" customHeight="1">
      <c r="B330" s="33"/>
      <c r="C330" s="223" t="s">
        <v>948</v>
      </c>
      <c r="D330" s="223" t="s">
        <v>151</v>
      </c>
      <c r="E330" s="224" t="s">
        <v>949</v>
      </c>
      <c r="F330" s="225" t="s">
        <v>950</v>
      </c>
      <c r="G330" s="226" t="s">
        <v>951</v>
      </c>
      <c r="H330" s="227">
        <v>0.059999999999999998</v>
      </c>
      <c r="I330" s="228"/>
      <c r="J330" s="229">
        <f>ROUND(I330*H330,2)</f>
        <v>0</v>
      </c>
      <c r="K330" s="225" t="s">
        <v>148</v>
      </c>
      <c r="L330" s="230"/>
      <c r="M330" s="231" t="s">
        <v>1</v>
      </c>
      <c r="N330" s="232" t="s">
        <v>42</v>
      </c>
      <c r="O330" s="74"/>
      <c r="P330" s="220">
        <f>O330*H330</f>
        <v>0</v>
      </c>
      <c r="Q330" s="220">
        <v>0.0051999999999999998</v>
      </c>
      <c r="R330" s="220">
        <f>Q330*H330</f>
        <v>0.00031199999999999999</v>
      </c>
      <c r="S330" s="220">
        <v>0</v>
      </c>
      <c r="T330" s="221">
        <f>S330*H330</f>
        <v>0</v>
      </c>
      <c r="AR330" s="12" t="s">
        <v>282</v>
      </c>
      <c r="AT330" s="12" t="s">
        <v>151</v>
      </c>
      <c r="AU330" s="12" t="s">
        <v>118</v>
      </c>
      <c r="AY330" s="12" t="s">
        <v>141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2" t="s">
        <v>118</v>
      </c>
      <c r="BK330" s="222">
        <f>ROUND(I330*H330,2)</f>
        <v>0</v>
      </c>
      <c r="BL330" s="12" t="s">
        <v>315</v>
      </c>
      <c r="BM330" s="12" t="s">
        <v>952</v>
      </c>
    </row>
    <row r="331" s="1" customFormat="1" ht="16.5" customHeight="1">
      <c r="B331" s="33"/>
      <c r="C331" s="211" t="s">
        <v>953</v>
      </c>
      <c r="D331" s="211" t="s">
        <v>144</v>
      </c>
      <c r="E331" s="212" t="s">
        <v>954</v>
      </c>
      <c r="F331" s="213" t="s">
        <v>955</v>
      </c>
      <c r="G331" s="214" t="s">
        <v>158</v>
      </c>
      <c r="H331" s="215">
        <v>9</v>
      </c>
      <c r="I331" s="216"/>
      <c r="J331" s="217">
        <f>ROUND(I331*H331,2)</f>
        <v>0</v>
      </c>
      <c r="K331" s="213" t="s">
        <v>148</v>
      </c>
      <c r="L331" s="38"/>
      <c r="M331" s="218" t="s">
        <v>1</v>
      </c>
      <c r="N331" s="219" t="s">
        <v>42</v>
      </c>
      <c r="O331" s="74"/>
      <c r="P331" s="220">
        <f>O331*H331</f>
        <v>0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AR331" s="12" t="s">
        <v>315</v>
      </c>
      <c r="AT331" s="12" t="s">
        <v>144</v>
      </c>
      <c r="AU331" s="12" t="s">
        <v>118</v>
      </c>
      <c r="AY331" s="12" t="s">
        <v>141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2" t="s">
        <v>118</v>
      </c>
      <c r="BK331" s="222">
        <f>ROUND(I331*H331,2)</f>
        <v>0</v>
      </c>
      <c r="BL331" s="12" t="s">
        <v>315</v>
      </c>
      <c r="BM331" s="12" t="s">
        <v>956</v>
      </c>
    </row>
    <row r="332" s="1" customFormat="1" ht="16.5" customHeight="1">
      <c r="B332" s="33"/>
      <c r="C332" s="223" t="s">
        <v>957</v>
      </c>
      <c r="D332" s="223" t="s">
        <v>151</v>
      </c>
      <c r="E332" s="224" t="s">
        <v>958</v>
      </c>
      <c r="F332" s="225" t="s">
        <v>959</v>
      </c>
      <c r="G332" s="226" t="s">
        <v>158</v>
      </c>
      <c r="H332" s="227">
        <v>2</v>
      </c>
      <c r="I332" s="228"/>
      <c r="J332" s="229">
        <f>ROUND(I332*H332,2)</f>
        <v>0</v>
      </c>
      <c r="K332" s="225" t="s">
        <v>148</v>
      </c>
      <c r="L332" s="230"/>
      <c r="M332" s="231" t="s">
        <v>1</v>
      </c>
      <c r="N332" s="232" t="s">
        <v>42</v>
      </c>
      <c r="O332" s="74"/>
      <c r="P332" s="220">
        <f>O332*H332</f>
        <v>0</v>
      </c>
      <c r="Q332" s="220">
        <v>0.0155</v>
      </c>
      <c r="R332" s="220">
        <f>Q332*H332</f>
        <v>0.031</v>
      </c>
      <c r="S332" s="220">
        <v>0</v>
      </c>
      <c r="T332" s="221">
        <f>S332*H332</f>
        <v>0</v>
      </c>
      <c r="AR332" s="12" t="s">
        <v>282</v>
      </c>
      <c r="AT332" s="12" t="s">
        <v>151</v>
      </c>
      <c r="AU332" s="12" t="s">
        <v>118</v>
      </c>
      <c r="AY332" s="12" t="s">
        <v>141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2" t="s">
        <v>118</v>
      </c>
      <c r="BK332" s="222">
        <f>ROUND(I332*H332,2)</f>
        <v>0</v>
      </c>
      <c r="BL332" s="12" t="s">
        <v>315</v>
      </c>
      <c r="BM332" s="12" t="s">
        <v>960</v>
      </c>
    </row>
    <row r="333" s="1" customFormat="1" ht="16.5" customHeight="1">
      <c r="B333" s="33"/>
      <c r="C333" s="223" t="s">
        <v>961</v>
      </c>
      <c r="D333" s="223" t="s">
        <v>151</v>
      </c>
      <c r="E333" s="224" t="s">
        <v>962</v>
      </c>
      <c r="F333" s="225" t="s">
        <v>963</v>
      </c>
      <c r="G333" s="226" t="s">
        <v>158</v>
      </c>
      <c r="H333" s="227">
        <v>5</v>
      </c>
      <c r="I333" s="228"/>
      <c r="J333" s="229">
        <f>ROUND(I333*H333,2)</f>
        <v>0</v>
      </c>
      <c r="K333" s="225" t="s">
        <v>148</v>
      </c>
      <c r="L333" s="230"/>
      <c r="M333" s="231" t="s">
        <v>1</v>
      </c>
      <c r="N333" s="232" t="s">
        <v>42</v>
      </c>
      <c r="O333" s="74"/>
      <c r="P333" s="220">
        <f>O333*H333</f>
        <v>0</v>
      </c>
      <c r="Q333" s="220">
        <v>0.020500000000000001</v>
      </c>
      <c r="R333" s="220">
        <f>Q333*H333</f>
        <v>0.10250000000000001</v>
      </c>
      <c r="S333" s="220">
        <v>0</v>
      </c>
      <c r="T333" s="221">
        <f>S333*H333</f>
        <v>0</v>
      </c>
      <c r="AR333" s="12" t="s">
        <v>282</v>
      </c>
      <c r="AT333" s="12" t="s">
        <v>151</v>
      </c>
      <c r="AU333" s="12" t="s">
        <v>118</v>
      </c>
      <c r="AY333" s="12" t="s">
        <v>141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2" t="s">
        <v>118</v>
      </c>
      <c r="BK333" s="222">
        <f>ROUND(I333*H333,2)</f>
        <v>0</v>
      </c>
      <c r="BL333" s="12" t="s">
        <v>315</v>
      </c>
      <c r="BM333" s="12" t="s">
        <v>964</v>
      </c>
    </row>
    <row r="334" s="1" customFormat="1" ht="16.5" customHeight="1">
      <c r="B334" s="33"/>
      <c r="C334" s="223" t="s">
        <v>965</v>
      </c>
      <c r="D334" s="223" t="s">
        <v>151</v>
      </c>
      <c r="E334" s="224" t="s">
        <v>966</v>
      </c>
      <c r="F334" s="225" t="s">
        <v>967</v>
      </c>
      <c r="G334" s="226" t="s">
        <v>158</v>
      </c>
      <c r="H334" s="227">
        <v>1</v>
      </c>
      <c r="I334" s="228"/>
      <c r="J334" s="229">
        <f>ROUND(I334*H334,2)</f>
        <v>0</v>
      </c>
      <c r="K334" s="225" t="s">
        <v>148</v>
      </c>
      <c r="L334" s="230"/>
      <c r="M334" s="231" t="s">
        <v>1</v>
      </c>
      <c r="N334" s="232" t="s">
        <v>42</v>
      </c>
      <c r="O334" s="74"/>
      <c r="P334" s="220">
        <f>O334*H334</f>
        <v>0</v>
      </c>
      <c r="Q334" s="220">
        <v>0.016500000000000001</v>
      </c>
      <c r="R334" s="220">
        <f>Q334*H334</f>
        <v>0.016500000000000001</v>
      </c>
      <c r="S334" s="220">
        <v>0</v>
      </c>
      <c r="T334" s="221">
        <f>S334*H334</f>
        <v>0</v>
      </c>
      <c r="AR334" s="12" t="s">
        <v>282</v>
      </c>
      <c r="AT334" s="12" t="s">
        <v>151</v>
      </c>
      <c r="AU334" s="12" t="s">
        <v>118</v>
      </c>
      <c r="AY334" s="12" t="s">
        <v>141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2" t="s">
        <v>118</v>
      </c>
      <c r="BK334" s="222">
        <f>ROUND(I334*H334,2)</f>
        <v>0</v>
      </c>
      <c r="BL334" s="12" t="s">
        <v>315</v>
      </c>
      <c r="BM334" s="12" t="s">
        <v>968</v>
      </c>
    </row>
    <row r="335" s="1" customFormat="1" ht="16.5" customHeight="1">
      <c r="B335" s="33"/>
      <c r="C335" s="223" t="s">
        <v>969</v>
      </c>
      <c r="D335" s="223" t="s">
        <v>151</v>
      </c>
      <c r="E335" s="224" t="s">
        <v>970</v>
      </c>
      <c r="F335" s="225" t="s">
        <v>971</v>
      </c>
      <c r="G335" s="226" t="s">
        <v>158</v>
      </c>
      <c r="H335" s="227">
        <v>1</v>
      </c>
      <c r="I335" s="228"/>
      <c r="J335" s="229">
        <f>ROUND(I335*H335,2)</f>
        <v>0</v>
      </c>
      <c r="K335" s="225" t="s">
        <v>148</v>
      </c>
      <c r="L335" s="230"/>
      <c r="M335" s="231" t="s">
        <v>1</v>
      </c>
      <c r="N335" s="232" t="s">
        <v>42</v>
      </c>
      <c r="O335" s="74"/>
      <c r="P335" s="220">
        <f>O335*H335</f>
        <v>0</v>
      </c>
      <c r="Q335" s="220">
        <v>0.0138</v>
      </c>
      <c r="R335" s="220">
        <f>Q335*H335</f>
        <v>0.0138</v>
      </c>
      <c r="S335" s="220">
        <v>0</v>
      </c>
      <c r="T335" s="221">
        <f>S335*H335</f>
        <v>0</v>
      </c>
      <c r="AR335" s="12" t="s">
        <v>282</v>
      </c>
      <c r="AT335" s="12" t="s">
        <v>151</v>
      </c>
      <c r="AU335" s="12" t="s">
        <v>118</v>
      </c>
      <c r="AY335" s="12" t="s">
        <v>141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2" t="s">
        <v>118</v>
      </c>
      <c r="BK335" s="222">
        <f>ROUND(I335*H335,2)</f>
        <v>0</v>
      </c>
      <c r="BL335" s="12" t="s">
        <v>315</v>
      </c>
      <c r="BM335" s="12" t="s">
        <v>972</v>
      </c>
    </row>
    <row r="336" s="1" customFormat="1" ht="16.5" customHeight="1">
      <c r="B336" s="33"/>
      <c r="C336" s="211" t="s">
        <v>973</v>
      </c>
      <c r="D336" s="211" t="s">
        <v>144</v>
      </c>
      <c r="E336" s="212" t="s">
        <v>974</v>
      </c>
      <c r="F336" s="213" t="s">
        <v>975</v>
      </c>
      <c r="G336" s="214" t="s">
        <v>158</v>
      </c>
      <c r="H336" s="215">
        <v>1</v>
      </c>
      <c r="I336" s="216"/>
      <c r="J336" s="217">
        <f>ROUND(I336*H336,2)</f>
        <v>0</v>
      </c>
      <c r="K336" s="213" t="s">
        <v>148</v>
      </c>
      <c r="L336" s="38"/>
      <c r="M336" s="218" t="s">
        <v>1</v>
      </c>
      <c r="N336" s="219" t="s">
        <v>42</v>
      </c>
      <c r="O336" s="74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AR336" s="12" t="s">
        <v>315</v>
      </c>
      <c r="AT336" s="12" t="s">
        <v>144</v>
      </c>
      <c r="AU336" s="12" t="s">
        <v>118</v>
      </c>
      <c r="AY336" s="12" t="s">
        <v>141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2" t="s">
        <v>118</v>
      </c>
      <c r="BK336" s="222">
        <f>ROUND(I336*H336,2)</f>
        <v>0</v>
      </c>
      <c r="BL336" s="12" t="s">
        <v>315</v>
      </c>
      <c r="BM336" s="12" t="s">
        <v>976</v>
      </c>
    </row>
    <row r="337" s="1" customFormat="1" ht="16.5" customHeight="1">
      <c r="B337" s="33"/>
      <c r="C337" s="223" t="s">
        <v>977</v>
      </c>
      <c r="D337" s="223" t="s">
        <v>151</v>
      </c>
      <c r="E337" s="224" t="s">
        <v>978</v>
      </c>
      <c r="F337" s="225" t="s">
        <v>979</v>
      </c>
      <c r="G337" s="226" t="s">
        <v>158</v>
      </c>
      <c r="H337" s="227">
        <v>1</v>
      </c>
      <c r="I337" s="228"/>
      <c r="J337" s="229">
        <f>ROUND(I337*H337,2)</f>
        <v>0</v>
      </c>
      <c r="K337" s="225" t="s">
        <v>148</v>
      </c>
      <c r="L337" s="230"/>
      <c r="M337" s="231" t="s">
        <v>1</v>
      </c>
      <c r="N337" s="232" t="s">
        <v>42</v>
      </c>
      <c r="O337" s="74"/>
      <c r="P337" s="220">
        <f>O337*H337</f>
        <v>0</v>
      </c>
      <c r="Q337" s="220">
        <v>0.025000000000000001</v>
      </c>
      <c r="R337" s="220">
        <f>Q337*H337</f>
        <v>0.025000000000000001</v>
      </c>
      <c r="S337" s="220">
        <v>0</v>
      </c>
      <c r="T337" s="221">
        <f>S337*H337</f>
        <v>0</v>
      </c>
      <c r="AR337" s="12" t="s">
        <v>154</v>
      </c>
      <c r="AT337" s="12" t="s">
        <v>151</v>
      </c>
      <c r="AU337" s="12" t="s">
        <v>118</v>
      </c>
      <c r="AY337" s="12" t="s">
        <v>141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2" t="s">
        <v>118</v>
      </c>
      <c r="BK337" s="222">
        <f>ROUND(I337*H337,2)</f>
        <v>0</v>
      </c>
      <c r="BL337" s="12" t="s">
        <v>149</v>
      </c>
      <c r="BM337" s="12" t="s">
        <v>980</v>
      </c>
    </row>
    <row r="338" s="1" customFormat="1" ht="16.5" customHeight="1">
      <c r="B338" s="33"/>
      <c r="C338" s="211" t="s">
        <v>981</v>
      </c>
      <c r="D338" s="211" t="s">
        <v>144</v>
      </c>
      <c r="E338" s="212" t="s">
        <v>982</v>
      </c>
      <c r="F338" s="213" t="s">
        <v>983</v>
      </c>
      <c r="G338" s="214" t="s">
        <v>158</v>
      </c>
      <c r="H338" s="215">
        <v>9</v>
      </c>
      <c r="I338" s="216"/>
      <c r="J338" s="217">
        <f>ROUND(I338*H338,2)</f>
        <v>0</v>
      </c>
      <c r="K338" s="213" t="s">
        <v>148</v>
      </c>
      <c r="L338" s="38"/>
      <c r="M338" s="218" t="s">
        <v>1</v>
      </c>
      <c r="N338" s="219" t="s">
        <v>42</v>
      </c>
      <c r="O338" s="74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AR338" s="12" t="s">
        <v>315</v>
      </c>
      <c r="AT338" s="12" t="s">
        <v>144</v>
      </c>
      <c r="AU338" s="12" t="s">
        <v>118</v>
      </c>
      <c r="AY338" s="12" t="s">
        <v>141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2" t="s">
        <v>118</v>
      </c>
      <c r="BK338" s="222">
        <f>ROUND(I338*H338,2)</f>
        <v>0</v>
      </c>
      <c r="BL338" s="12" t="s">
        <v>315</v>
      </c>
      <c r="BM338" s="12" t="s">
        <v>984</v>
      </c>
    </row>
    <row r="339" s="1" customFormat="1" ht="16.5" customHeight="1">
      <c r="B339" s="33"/>
      <c r="C339" s="223" t="s">
        <v>985</v>
      </c>
      <c r="D339" s="223" t="s">
        <v>151</v>
      </c>
      <c r="E339" s="224" t="s">
        <v>986</v>
      </c>
      <c r="F339" s="225" t="s">
        <v>987</v>
      </c>
      <c r="G339" s="226" t="s">
        <v>158</v>
      </c>
      <c r="H339" s="227">
        <v>18</v>
      </c>
      <c r="I339" s="228"/>
      <c r="J339" s="229">
        <f>ROUND(I339*H339,2)</f>
        <v>0</v>
      </c>
      <c r="K339" s="225" t="s">
        <v>148</v>
      </c>
      <c r="L339" s="230"/>
      <c r="M339" s="231" t="s">
        <v>1</v>
      </c>
      <c r="N339" s="232" t="s">
        <v>42</v>
      </c>
      <c r="O339" s="74"/>
      <c r="P339" s="220">
        <f>O339*H339</f>
        <v>0</v>
      </c>
      <c r="Q339" s="220">
        <v>0.0011999999999999999</v>
      </c>
      <c r="R339" s="220">
        <f>Q339*H339</f>
        <v>0.021599999999999998</v>
      </c>
      <c r="S339" s="220">
        <v>0</v>
      </c>
      <c r="T339" s="221">
        <f>S339*H339</f>
        <v>0</v>
      </c>
      <c r="AR339" s="12" t="s">
        <v>282</v>
      </c>
      <c r="AT339" s="12" t="s">
        <v>151</v>
      </c>
      <c r="AU339" s="12" t="s">
        <v>118</v>
      </c>
      <c r="AY339" s="12" t="s">
        <v>141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2" t="s">
        <v>118</v>
      </c>
      <c r="BK339" s="222">
        <f>ROUND(I339*H339,2)</f>
        <v>0</v>
      </c>
      <c r="BL339" s="12" t="s">
        <v>315</v>
      </c>
      <c r="BM339" s="12" t="s">
        <v>988</v>
      </c>
    </row>
    <row r="340" s="1" customFormat="1" ht="16.5" customHeight="1">
      <c r="B340" s="33"/>
      <c r="C340" s="211" t="s">
        <v>989</v>
      </c>
      <c r="D340" s="211" t="s">
        <v>144</v>
      </c>
      <c r="E340" s="212" t="s">
        <v>990</v>
      </c>
      <c r="F340" s="213" t="s">
        <v>991</v>
      </c>
      <c r="G340" s="214" t="s">
        <v>158</v>
      </c>
      <c r="H340" s="215">
        <v>1</v>
      </c>
      <c r="I340" s="216"/>
      <c r="J340" s="217">
        <f>ROUND(I340*H340,2)</f>
        <v>0</v>
      </c>
      <c r="K340" s="213" t="s">
        <v>721</v>
      </c>
      <c r="L340" s="38"/>
      <c r="M340" s="218" t="s">
        <v>1</v>
      </c>
      <c r="N340" s="219" t="s">
        <v>42</v>
      </c>
      <c r="O340" s="74"/>
      <c r="P340" s="220">
        <f>O340*H340</f>
        <v>0</v>
      </c>
      <c r="Q340" s="220">
        <v>0</v>
      </c>
      <c r="R340" s="220">
        <f>Q340*H340</f>
        <v>0</v>
      </c>
      <c r="S340" s="220">
        <v>0</v>
      </c>
      <c r="T340" s="221">
        <f>S340*H340</f>
        <v>0</v>
      </c>
      <c r="AR340" s="12" t="s">
        <v>315</v>
      </c>
      <c r="AT340" s="12" t="s">
        <v>144</v>
      </c>
      <c r="AU340" s="12" t="s">
        <v>118</v>
      </c>
      <c r="AY340" s="12" t="s">
        <v>141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2" t="s">
        <v>118</v>
      </c>
      <c r="BK340" s="222">
        <f>ROUND(I340*H340,2)</f>
        <v>0</v>
      </c>
      <c r="BL340" s="12" t="s">
        <v>315</v>
      </c>
      <c r="BM340" s="12" t="s">
        <v>992</v>
      </c>
    </row>
    <row r="341" s="1" customFormat="1" ht="16.5" customHeight="1">
      <c r="B341" s="33"/>
      <c r="C341" s="223" t="s">
        <v>993</v>
      </c>
      <c r="D341" s="223" t="s">
        <v>151</v>
      </c>
      <c r="E341" s="224" t="s">
        <v>994</v>
      </c>
      <c r="F341" s="225" t="s">
        <v>995</v>
      </c>
      <c r="G341" s="226" t="s">
        <v>158</v>
      </c>
      <c r="H341" s="227">
        <v>1</v>
      </c>
      <c r="I341" s="228"/>
      <c r="J341" s="229">
        <f>ROUND(I341*H341,2)</f>
        <v>0</v>
      </c>
      <c r="K341" s="225" t="s">
        <v>1</v>
      </c>
      <c r="L341" s="230"/>
      <c r="M341" s="231" t="s">
        <v>1</v>
      </c>
      <c r="N341" s="232" t="s">
        <v>42</v>
      </c>
      <c r="O341" s="74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AR341" s="12" t="s">
        <v>282</v>
      </c>
      <c r="AT341" s="12" t="s">
        <v>151</v>
      </c>
      <c r="AU341" s="12" t="s">
        <v>118</v>
      </c>
      <c r="AY341" s="12" t="s">
        <v>141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2" t="s">
        <v>118</v>
      </c>
      <c r="BK341" s="222">
        <f>ROUND(I341*H341,2)</f>
        <v>0</v>
      </c>
      <c r="BL341" s="12" t="s">
        <v>315</v>
      </c>
      <c r="BM341" s="12" t="s">
        <v>996</v>
      </c>
    </row>
    <row r="342" s="1" customFormat="1" ht="16.5" customHeight="1">
      <c r="B342" s="33"/>
      <c r="C342" s="211" t="s">
        <v>997</v>
      </c>
      <c r="D342" s="211" t="s">
        <v>144</v>
      </c>
      <c r="E342" s="212" t="s">
        <v>998</v>
      </c>
      <c r="F342" s="213" t="s">
        <v>999</v>
      </c>
      <c r="G342" s="214" t="s">
        <v>158</v>
      </c>
      <c r="H342" s="215">
        <v>2</v>
      </c>
      <c r="I342" s="216"/>
      <c r="J342" s="217">
        <f>ROUND(I342*H342,2)</f>
        <v>0</v>
      </c>
      <c r="K342" s="213" t="s">
        <v>721</v>
      </c>
      <c r="L342" s="38"/>
      <c r="M342" s="218" t="s">
        <v>1</v>
      </c>
      <c r="N342" s="219" t="s">
        <v>42</v>
      </c>
      <c r="O342" s="74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AR342" s="12" t="s">
        <v>315</v>
      </c>
      <c r="AT342" s="12" t="s">
        <v>144</v>
      </c>
      <c r="AU342" s="12" t="s">
        <v>118</v>
      </c>
      <c r="AY342" s="12" t="s">
        <v>141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2" t="s">
        <v>118</v>
      </c>
      <c r="BK342" s="222">
        <f>ROUND(I342*H342,2)</f>
        <v>0</v>
      </c>
      <c r="BL342" s="12" t="s">
        <v>315</v>
      </c>
      <c r="BM342" s="12" t="s">
        <v>1000</v>
      </c>
    </row>
    <row r="343" s="1" customFormat="1" ht="16.5" customHeight="1">
      <c r="B343" s="33"/>
      <c r="C343" s="223" t="s">
        <v>1001</v>
      </c>
      <c r="D343" s="223" t="s">
        <v>151</v>
      </c>
      <c r="E343" s="224" t="s">
        <v>1002</v>
      </c>
      <c r="F343" s="225" t="s">
        <v>1003</v>
      </c>
      <c r="G343" s="226" t="s">
        <v>158</v>
      </c>
      <c r="H343" s="227">
        <v>1</v>
      </c>
      <c r="I343" s="228"/>
      <c r="J343" s="229">
        <f>ROUND(I343*H343,2)</f>
        <v>0</v>
      </c>
      <c r="K343" s="225" t="s">
        <v>721</v>
      </c>
      <c r="L343" s="230"/>
      <c r="M343" s="231" t="s">
        <v>1</v>
      </c>
      <c r="N343" s="232" t="s">
        <v>42</v>
      </c>
      <c r="O343" s="74"/>
      <c r="P343" s="220">
        <f>O343*H343</f>
        <v>0</v>
      </c>
      <c r="Q343" s="220">
        <v>0.0022000000000000001</v>
      </c>
      <c r="R343" s="220">
        <f>Q343*H343</f>
        <v>0.0022000000000000001</v>
      </c>
      <c r="S343" s="220">
        <v>0</v>
      </c>
      <c r="T343" s="221">
        <f>S343*H343</f>
        <v>0</v>
      </c>
      <c r="AR343" s="12" t="s">
        <v>282</v>
      </c>
      <c r="AT343" s="12" t="s">
        <v>151</v>
      </c>
      <c r="AU343" s="12" t="s">
        <v>118</v>
      </c>
      <c r="AY343" s="12" t="s">
        <v>141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2" t="s">
        <v>118</v>
      </c>
      <c r="BK343" s="222">
        <f>ROUND(I343*H343,2)</f>
        <v>0</v>
      </c>
      <c r="BL343" s="12" t="s">
        <v>315</v>
      </c>
      <c r="BM343" s="12" t="s">
        <v>1004</v>
      </c>
    </row>
    <row r="344" s="1" customFormat="1" ht="16.5" customHeight="1">
      <c r="B344" s="33"/>
      <c r="C344" s="211" t="s">
        <v>1005</v>
      </c>
      <c r="D344" s="211" t="s">
        <v>144</v>
      </c>
      <c r="E344" s="212" t="s">
        <v>1006</v>
      </c>
      <c r="F344" s="213" t="s">
        <v>1007</v>
      </c>
      <c r="G344" s="214" t="s">
        <v>158</v>
      </c>
      <c r="H344" s="215">
        <v>10</v>
      </c>
      <c r="I344" s="216"/>
      <c r="J344" s="217">
        <f>ROUND(I344*H344,2)</f>
        <v>0</v>
      </c>
      <c r="K344" s="213" t="s">
        <v>148</v>
      </c>
      <c r="L344" s="38"/>
      <c r="M344" s="218" t="s">
        <v>1</v>
      </c>
      <c r="N344" s="219" t="s">
        <v>42</v>
      </c>
      <c r="O344" s="74"/>
      <c r="P344" s="220">
        <f>O344*H344</f>
        <v>0</v>
      </c>
      <c r="Q344" s="220">
        <v>0</v>
      </c>
      <c r="R344" s="220">
        <f>Q344*H344</f>
        <v>0</v>
      </c>
      <c r="S344" s="220">
        <v>0.0018</v>
      </c>
      <c r="T344" s="221">
        <f>S344*H344</f>
        <v>0.017999999999999999</v>
      </c>
      <c r="AR344" s="12" t="s">
        <v>315</v>
      </c>
      <c r="AT344" s="12" t="s">
        <v>144</v>
      </c>
      <c r="AU344" s="12" t="s">
        <v>118</v>
      </c>
      <c r="AY344" s="12" t="s">
        <v>141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2" t="s">
        <v>118</v>
      </c>
      <c r="BK344" s="222">
        <f>ROUND(I344*H344,2)</f>
        <v>0</v>
      </c>
      <c r="BL344" s="12" t="s">
        <v>315</v>
      </c>
      <c r="BM344" s="12" t="s">
        <v>1008</v>
      </c>
    </row>
    <row r="345" s="1" customFormat="1" ht="16.5" customHeight="1">
      <c r="B345" s="33"/>
      <c r="C345" s="211" t="s">
        <v>1009</v>
      </c>
      <c r="D345" s="211" t="s">
        <v>144</v>
      </c>
      <c r="E345" s="212" t="s">
        <v>1010</v>
      </c>
      <c r="F345" s="213" t="s">
        <v>1011</v>
      </c>
      <c r="G345" s="214" t="s">
        <v>158</v>
      </c>
      <c r="H345" s="215">
        <v>19</v>
      </c>
      <c r="I345" s="216"/>
      <c r="J345" s="217">
        <f>ROUND(I345*H345,2)</f>
        <v>0</v>
      </c>
      <c r="K345" s="213" t="s">
        <v>148</v>
      </c>
      <c r="L345" s="38"/>
      <c r="M345" s="218" t="s">
        <v>1</v>
      </c>
      <c r="N345" s="219" t="s">
        <v>42</v>
      </c>
      <c r="O345" s="74"/>
      <c r="P345" s="220">
        <f>O345*H345</f>
        <v>0</v>
      </c>
      <c r="Q345" s="220">
        <v>0</v>
      </c>
      <c r="R345" s="220">
        <f>Q345*H345</f>
        <v>0</v>
      </c>
      <c r="S345" s="220">
        <v>0.024</v>
      </c>
      <c r="T345" s="221">
        <f>S345*H345</f>
        <v>0.45600000000000002</v>
      </c>
      <c r="AR345" s="12" t="s">
        <v>315</v>
      </c>
      <c r="AT345" s="12" t="s">
        <v>144</v>
      </c>
      <c r="AU345" s="12" t="s">
        <v>118</v>
      </c>
      <c r="AY345" s="12" t="s">
        <v>141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2" t="s">
        <v>118</v>
      </c>
      <c r="BK345" s="222">
        <f>ROUND(I345*H345,2)</f>
        <v>0</v>
      </c>
      <c r="BL345" s="12" t="s">
        <v>315</v>
      </c>
      <c r="BM345" s="12" t="s">
        <v>1012</v>
      </c>
    </row>
    <row r="346" s="1" customFormat="1" ht="16.5" customHeight="1">
      <c r="B346" s="33"/>
      <c r="C346" s="211" t="s">
        <v>1013</v>
      </c>
      <c r="D346" s="211" t="s">
        <v>144</v>
      </c>
      <c r="E346" s="212" t="s">
        <v>1014</v>
      </c>
      <c r="F346" s="213" t="s">
        <v>1015</v>
      </c>
      <c r="G346" s="214" t="s">
        <v>158</v>
      </c>
      <c r="H346" s="215">
        <v>8</v>
      </c>
      <c r="I346" s="216"/>
      <c r="J346" s="217">
        <f>ROUND(I346*H346,2)</f>
        <v>0</v>
      </c>
      <c r="K346" s="213" t="s">
        <v>148</v>
      </c>
      <c r="L346" s="38"/>
      <c r="M346" s="218" t="s">
        <v>1</v>
      </c>
      <c r="N346" s="219" t="s">
        <v>42</v>
      </c>
      <c r="O346" s="74"/>
      <c r="P346" s="220">
        <f>O346*H346</f>
        <v>0</v>
      </c>
      <c r="Q346" s="220">
        <v>0</v>
      </c>
      <c r="R346" s="220">
        <f>Q346*H346</f>
        <v>0</v>
      </c>
      <c r="S346" s="220">
        <v>0</v>
      </c>
      <c r="T346" s="221">
        <f>S346*H346</f>
        <v>0</v>
      </c>
      <c r="AR346" s="12" t="s">
        <v>149</v>
      </c>
      <c r="AT346" s="12" t="s">
        <v>144</v>
      </c>
      <c r="AU346" s="12" t="s">
        <v>118</v>
      </c>
      <c r="AY346" s="12" t="s">
        <v>141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2" t="s">
        <v>118</v>
      </c>
      <c r="BK346" s="222">
        <f>ROUND(I346*H346,2)</f>
        <v>0</v>
      </c>
      <c r="BL346" s="12" t="s">
        <v>149</v>
      </c>
      <c r="BM346" s="12" t="s">
        <v>1016</v>
      </c>
    </row>
    <row r="347" s="1" customFormat="1" ht="16.5" customHeight="1">
      <c r="B347" s="33"/>
      <c r="C347" s="211" t="s">
        <v>1017</v>
      </c>
      <c r="D347" s="211" t="s">
        <v>144</v>
      </c>
      <c r="E347" s="212" t="s">
        <v>1018</v>
      </c>
      <c r="F347" s="213" t="s">
        <v>1019</v>
      </c>
      <c r="G347" s="214" t="s">
        <v>158</v>
      </c>
      <c r="H347" s="215">
        <v>9</v>
      </c>
      <c r="I347" s="216"/>
      <c r="J347" s="217">
        <f>ROUND(I347*H347,2)</f>
        <v>0</v>
      </c>
      <c r="K347" s="213" t="s">
        <v>148</v>
      </c>
      <c r="L347" s="38"/>
      <c r="M347" s="218" t="s">
        <v>1</v>
      </c>
      <c r="N347" s="219" t="s">
        <v>42</v>
      </c>
      <c r="O347" s="74"/>
      <c r="P347" s="220">
        <f>O347*H347</f>
        <v>0</v>
      </c>
      <c r="Q347" s="220">
        <v>0</v>
      </c>
      <c r="R347" s="220">
        <f>Q347*H347</f>
        <v>0</v>
      </c>
      <c r="S347" s="220">
        <v>0</v>
      </c>
      <c r="T347" s="221">
        <f>S347*H347</f>
        <v>0</v>
      </c>
      <c r="AR347" s="12" t="s">
        <v>315</v>
      </c>
      <c r="AT347" s="12" t="s">
        <v>144</v>
      </c>
      <c r="AU347" s="12" t="s">
        <v>118</v>
      </c>
      <c r="AY347" s="12" t="s">
        <v>141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2" t="s">
        <v>118</v>
      </c>
      <c r="BK347" s="222">
        <f>ROUND(I347*H347,2)</f>
        <v>0</v>
      </c>
      <c r="BL347" s="12" t="s">
        <v>315</v>
      </c>
      <c r="BM347" s="12" t="s">
        <v>1020</v>
      </c>
    </row>
    <row r="348" s="1" customFormat="1" ht="16.5" customHeight="1">
      <c r="B348" s="33"/>
      <c r="C348" s="223" t="s">
        <v>1021</v>
      </c>
      <c r="D348" s="223" t="s">
        <v>151</v>
      </c>
      <c r="E348" s="224" t="s">
        <v>1022</v>
      </c>
      <c r="F348" s="225" t="s">
        <v>1023</v>
      </c>
      <c r="G348" s="226" t="s">
        <v>158</v>
      </c>
      <c r="H348" s="227">
        <v>2</v>
      </c>
      <c r="I348" s="228"/>
      <c r="J348" s="229">
        <f>ROUND(I348*H348,2)</f>
        <v>0</v>
      </c>
      <c r="K348" s="225" t="s">
        <v>148</v>
      </c>
      <c r="L348" s="230"/>
      <c r="M348" s="231" t="s">
        <v>1</v>
      </c>
      <c r="N348" s="232" t="s">
        <v>42</v>
      </c>
      <c r="O348" s="74"/>
      <c r="P348" s="220">
        <f>O348*H348</f>
        <v>0</v>
      </c>
      <c r="Q348" s="220">
        <v>0.00108</v>
      </c>
      <c r="R348" s="220">
        <f>Q348*H348</f>
        <v>0.00216</v>
      </c>
      <c r="S348" s="220">
        <v>0</v>
      </c>
      <c r="T348" s="221">
        <f>S348*H348</f>
        <v>0</v>
      </c>
      <c r="AR348" s="12" t="s">
        <v>282</v>
      </c>
      <c r="AT348" s="12" t="s">
        <v>151</v>
      </c>
      <c r="AU348" s="12" t="s">
        <v>118</v>
      </c>
      <c r="AY348" s="12" t="s">
        <v>141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2" t="s">
        <v>118</v>
      </c>
      <c r="BK348" s="222">
        <f>ROUND(I348*H348,2)</f>
        <v>0</v>
      </c>
      <c r="BL348" s="12" t="s">
        <v>315</v>
      </c>
      <c r="BM348" s="12" t="s">
        <v>1024</v>
      </c>
    </row>
    <row r="349" s="1" customFormat="1" ht="16.5" customHeight="1">
      <c r="B349" s="33"/>
      <c r="C349" s="223" t="s">
        <v>1025</v>
      </c>
      <c r="D349" s="223" t="s">
        <v>151</v>
      </c>
      <c r="E349" s="224" t="s">
        <v>1026</v>
      </c>
      <c r="F349" s="225" t="s">
        <v>1027</v>
      </c>
      <c r="G349" s="226" t="s">
        <v>158</v>
      </c>
      <c r="H349" s="227">
        <v>1</v>
      </c>
      <c r="I349" s="228"/>
      <c r="J349" s="229">
        <f>ROUND(I349*H349,2)</f>
        <v>0</v>
      </c>
      <c r="K349" s="225" t="s">
        <v>148</v>
      </c>
      <c r="L349" s="230"/>
      <c r="M349" s="231" t="s">
        <v>1</v>
      </c>
      <c r="N349" s="232" t="s">
        <v>42</v>
      </c>
      <c r="O349" s="74"/>
      <c r="P349" s="220">
        <f>O349*H349</f>
        <v>0</v>
      </c>
      <c r="Q349" s="220">
        <v>0.00092000000000000003</v>
      </c>
      <c r="R349" s="220">
        <f>Q349*H349</f>
        <v>0.00092000000000000003</v>
      </c>
      <c r="S349" s="220">
        <v>0</v>
      </c>
      <c r="T349" s="221">
        <f>S349*H349</f>
        <v>0</v>
      </c>
      <c r="AR349" s="12" t="s">
        <v>282</v>
      </c>
      <c r="AT349" s="12" t="s">
        <v>151</v>
      </c>
      <c r="AU349" s="12" t="s">
        <v>118</v>
      </c>
      <c r="AY349" s="12" t="s">
        <v>141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2" t="s">
        <v>118</v>
      </c>
      <c r="BK349" s="222">
        <f>ROUND(I349*H349,2)</f>
        <v>0</v>
      </c>
      <c r="BL349" s="12" t="s">
        <v>315</v>
      </c>
      <c r="BM349" s="12" t="s">
        <v>1028</v>
      </c>
    </row>
    <row r="350" s="1" customFormat="1" ht="16.5" customHeight="1">
      <c r="B350" s="33"/>
      <c r="C350" s="223" t="s">
        <v>1029</v>
      </c>
      <c r="D350" s="223" t="s">
        <v>151</v>
      </c>
      <c r="E350" s="224" t="s">
        <v>1030</v>
      </c>
      <c r="F350" s="225" t="s">
        <v>1031</v>
      </c>
      <c r="G350" s="226" t="s">
        <v>158</v>
      </c>
      <c r="H350" s="227">
        <v>6</v>
      </c>
      <c r="I350" s="228"/>
      <c r="J350" s="229">
        <f>ROUND(I350*H350,2)</f>
        <v>0</v>
      </c>
      <c r="K350" s="225" t="s">
        <v>148</v>
      </c>
      <c r="L350" s="230"/>
      <c r="M350" s="231" t="s">
        <v>1</v>
      </c>
      <c r="N350" s="232" t="s">
        <v>42</v>
      </c>
      <c r="O350" s="74"/>
      <c r="P350" s="220">
        <f>O350*H350</f>
        <v>0</v>
      </c>
      <c r="Q350" s="220">
        <v>0.00123</v>
      </c>
      <c r="R350" s="220">
        <f>Q350*H350</f>
        <v>0.0073799999999999994</v>
      </c>
      <c r="S350" s="220">
        <v>0</v>
      </c>
      <c r="T350" s="221">
        <f>S350*H350</f>
        <v>0</v>
      </c>
      <c r="AR350" s="12" t="s">
        <v>282</v>
      </c>
      <c r="AT350" s="12" t="s">
        <v>151</v>
      </c>
      <c r="AU350" s="12" t="s">
        <v>118</v>
      </c>
      <c r="AY350" s="12" t="s">
        <v>141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2" t="s">
        <v>118</v>
      </c>
      <c r="BK350" s="222">
        <f>ROUND(I350*H350,2)</f>
        <v>0</v>
      </c>
      <c r="BL350" s="12" t="s">
        <v>315</v>
      </c>
      <c r="BM350" s="12" t="s">
        <v>1032</v>
      </c>
    </row>
    <row r="351" s="1" customFormat="1" ht="16.5" customHeight="1">
      <c r="B351" s="33"/>
      <c r="C351" s="211" t="s">
        <v>1033</v>
      </c>
      <c r="D351" s="211" t="s">
        <v>144</v>
      </c>
      <c r="E351" s="212" t="s">
        <v>1034</v>
      </c>
      <c r="F351" s="213" t="s">
        <v>1035</v>
      </c>
      <c r="G351" s="214" t="s">
        <v>158</v>
      </c>
      <c r="H351" s="215">
        <v>2</v>
      </c>
      <c r="I351" s="216"/>
      <c r="J351" s="217">
        <f>ROUND(I351*H351,2)</f>
        <v>0</v>
      </c>
      <c r="K351" s="213" t="s">
        <v>148</v>
      </c>
      <c r="L351" s="38"/>
      <c r="M351" s="218" t="s">
        <v>1</v>
      </c>
      <c r="N351" s="219" t="s">
        <v>42</v>
      </c>
      <c r="O351" s="74"/>
      <c r="P351" s="220">
        <f>O351*H351</f>
        <v>0</v>
      </c>
      <c r="Q351" s="220">
        <v>0</v>
      </c>
      <c r="R351" s="220">
        <f>Q351*H351</f>
        <v>0</v>
      </c>
      <c r="S351" s="220">
        <v>0.16600000000000001</v>
      </c>
      <c r="T351" s="221">
        <f>S351*H351</f>
        <v>0.33200000000000002</v>
      </c>
      <c r="AR351" s="12" t="s">
        <v>315</v>
      </c>
      <c r="AT351" s="12" t="s">
        <v>144</v>
      </c>
      <c r="AU351" s="12" t="s">
        <v>118</v>
      </c>
      <c r="AY351" s="12" t="s">
        <v>141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2" t="s">
        <v>118</v>
      </c>
      <c r="BK351" s="222">
        <f>ROUND(I351*H351,2)</f>
        <v>0</v>
      </c>
      <c r="BL351" s="12" t="s">
        <v>315</v>
      </c>
      <c r="BM351" s="12" t="s">
        <v>1036</v>
      </c>
    </row>
    <row r="352" s="1" customFormat="1" ht="16.5" customHeight="1">
      <c r="B352" s="33"/>
      <c r="C352" s="211" t="s">
        <v>1037</v>
      </c>
      <c r="D352" s="211" t="s">
        <v>144</v>
      </c>
      <c r="E352" s="212" t="s">
        <v>1038</v>
      </c>
      <c r="F352" s="213" t="s">
        <v>1039</v>
      </c>
      <c r="G352" s="214" t="s">
        <v>158</v>
      </c>
      <c r="H352" s="215">
        <v>1</v>
      </c>
      <c r="I352" s="216"/>
      <c r="J352" s="217">
        <f>ROUND(I352*H352,2)</f>
        <v>0</v>
      </c>
      <c r="K352" s="213" t="s">
        <v>148</v>
      </c>
      <c r="L352" s="38"/>
      <c r="M352" s="218" t="s">
        <v>1</v>
      </c>
      <c r="N352" s="219" t="s">
        <v>42</v>
      </c>
      <c r="O352" s="74"/>
      <c r="P352" s="220">
        <f>O352*H352</f>
        <v>0</v>
      </c>
      <c r="Q352" s="220">
        <v>0</v>
      </c>
      <c r="R352" s="220">
        <f>Q352*H352</f>
        <v>0</v>
      </c>
      <c r="S352" s="220">
        <v>0</v>
      </c>
      <c r="T352" s="221">
        <f>S352*H352</f>
        <v>0</v>
      </c>
      <c r="AR352" s="12" t="s">
        <v>315</v>
      </c>
      <c r="AT352" s="12" t="s">
        <v>144</v>
      </c>
      <c r="AU352" s="12" t="s">
        <v>118</v>
      </c>
      <c r="AY352" s="12" t="s">
        <v>141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2" t="s">
        <v>118</v>
      </c>
      <c r="BK352" s="222">
        <f>ROUND(I352*H352,2)</f>
        <v>0</v>
      </c>
      <c r="BL352" s="12" t="s">
        <v>315</v>
      </c>
      <c r="BM352" s="12" t="s">
        <v>1040</v>
      </c>
    </row>
    <row r="353" s="1" customFormat="1" ht="16.5" customHeight="1">
      <c r="B353" s="33"/>
      <c r="C353" s="223" t="s">
        <v>1041</v>
      </c>
      <c r="D353" s="223" t="s">
        <v>151</v>
      </c>
      <c r="E353" s="224" t="s">
        <v>1042</v>
      </c>
      <c r="F353" s="225" t="s">
        <v>1043</v>
      </c>
      <c r="G353" s="226" t="s">
        <v>158</v>
      </c>
      <c r="H353" s="227">
        <v>1</v>
      </c>
      <c r="I353" s="228"/>
      <c r="J353" s="229">
        <f>ROUND(I353*H353,2)</f>
        <v>0</v>
      </c>
      <c r="K353" s="225" t="s">
        <v>148</v>
      </c>
      <c r="L353" s="230"/>
      <c r="M353" s="231" t="s">
        <v>1</v>
      </c>
      <c r="N353" s="232" t="s">
        <v>42</v>
      </c>
      <c r="O353" s="74"/>
      <c r="P353" s="220">
        <f>O353*H353</f>
        <v>0</v>
      </c>
      <c r="Q353" s="220">
        <v>0.0011000000000000001</v>
      </c>
      <c r="R353" s="220">
        <f>Q353*H353</f>
        <v>0.0011000000000000001</v>
      </c>
      <c r="S353" s="220">
        <v>0</v>
      </c>
      <c r="T353" s="221">
        <f>S353*H353</f>
        <v>0</v>
      </c>
      <c r="AR353" s="12" t="s">
        <v>282</v>
      </c>
      <c r="AT353" s="12" t="s">
        <v>151</v>
      </c>
      <c r="AU353" s="12" t="s">
        <v>118</v>
      </c>
      <c r="AY353" s="12" t="s">
        <v>141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2" t="s">
        <v>118</v>
      </c>
      <c r="BK353" s="222">
        <f>ROUND(I353*H353,2)</f>
        <v>0</v>
      </c>
      <c r="BL353" s="12" t="s">
        <v>315</v>
      </c>
      <c r="BM353" s="12" t="s">
        <v>1044</v>
      </c>
    </row>
    <row r="354" s="1" customFormat="1" ht="16.5" customHeight="1">
      <c r="B354" s="33"/>
      <c r="C354" s="211" t="s">
        <v>1045</v>
      </c>
      <c r="D354" s="211" t="s">
        <v>144</v>
      </c>
      <c r="E354" s="212" t="s">
        <v>1046</v>
      </c>
      <c r="F354" s="213" t="s">
        <v>1047</v>
      </c>
      <c r="G354" s="214" t="s">
        <v>158</v>
      </c>
      <c r="H354" s="215">
        <v>1</v>
      </c>
      <c r="I354" s="216"/>
      <c r="J354" s="217">
        <f>ROUND(I354*H354,2)</f>
        <v>0</v>
      </c>
      <c r="K354" s="213" t="s">
        <v>148</v>
      </c>
      <c r="L354" s="38"/>
      <c r="M354" s="218" t="s">
        <v>1</v>
      </c>
      <c r="N354" s="219" t="s">
        <v>42</v>
      </c>
      <c r="O354" s="74"/>
      <c r="P354" s="220">
        <f>O354*H354</f>
        <v>0</v>
      </c>
      <c r="Q354" s="220">
        <v>0</v>
      </c>
      <c r="R354" s="220">
        <f>Q354*H354</f>
        <v>0</v>
      </c>
      <c r="S354" s="220">
        <v>0.088099999999999998</v>
      </c>
      <c r="T354" s="221">
        <f>S354*H354</f>
        <v>0.088099999999999998</v>
      </c>
      <c r="AR354" s="12" t="s">
        <v>315</v>
      </c>
      <c r="AT354" s="12" t="s">
        <v>144</v>
      </c>
      <c r="AU354" s="12" t="s">
        <v>118</v>
      </c>
      <c r="AY354" s="12" t="s">
        <v>141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2" t="s">
        <v>118</v>
      </c>
      <c r="BK354" s="222">
        <f>ROUND(I354*H354,2)</f>
        <v>0</v>
      </c>
      <c r="BL354" s="12" t="s">
        <v>315</v>
      </c>
      <c r="BM354" s="12" t="s">
        <v>1048</v>
      </c>
    </row>
    <row r="355" s="1" customFormat="1" ht="16.5" customHeight="1">
      <c r="B355" s="33"/>
      <c r="C355" s="211" t="s">
        <v>1049</v>
      </c>
      <c r="D355" s="211" t="s">
        <v>144</v>
      </c>
      <c r="E355" s="212" t="s">
        <v>1050</v>
      </c>
      <c r="F355" s="213" t="s">
        <v>1051</v>
      </c>
      <c r="G355" s="214" t="s">
        <v>158</v>
      </c>
      <c r="H355" s="215">
        <v>1</v>
      </c>
      <c r="I355" s="216"/>
      <c r="J355" s="217">
        <f>ROUND(I355*H355,2)</f>
        <v>0</v>
      </c>
      <c r="K355" s="213" t="s">
        <v>148</v>
      </c>
      <c r="L355" s="38"/>
      <c r="M355" s="218" t="s">
        <v>1</v>
      </c>
      <c r="N355" s="219" t="s">
        <v>42</v>
      </c>
      <c r="O355" s="74"/>
      <c r="P355" s="220">
        <f>O355*H355</f>
        <v>0</v>
      </c>
      <c r="Q355" s="220">
        <v>0</v>
      </c>
      <c r="R355" s="220">
        <f>Q355*H355</f>
        <v>0</v>
      </c>
      <c r="S355" s="220">
        <v>0.1104</v>
      </c>
      <c r="T355" s="221">
        <f>S355*H355</f>
        <v>0.1104</v>
      </c>
      <c r="AR355" s="12" t="s">
        <v>315</v>
      </c>
      <c r="AT355" s="12" t="s">
        <v>144</v>
      </c>
      <c r="AU355" s="12" t="s">
        <v>118</v>
      </c>
      <c r="AY355" s="12" t="s">
        <v>141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2" t="s">
        <v>118</v>
      </c>
      <c r="BK355" s="222">
        <f>ROUND(I355*H355,2)</f>
        <v>0</v>
      </c>
      <c r="BL355" s="12" t="s">
        <v>315</v>
      </c>
      <c r="BM355" s="12" t="s">
        <v>1052</v>
      </c>
    </row>
    <row r="356" s="1" customFormat="1" ht="16.5" customHeight="1">
      <c r="B356" s="33"/>
      <c r="C356" s="211" t="s">
        <v>1053</v>
      </c>
      <c r="D356" s="211" t="s">
        <v>144</v>
      </c>
      <c r="E356" s="212" t="s">
        <v>1054</v>
      </c>
      <c r="F356" s="213" t="s">
        <v>1055</v>
      </c>
      <c r="G356" s="214" t="s">
        <v>147</v>
      </c>
      <c r="H356" s="215">
        <v>0.20300000000000001</v>
      </c>
      <c r="I356" s="216"/>
      <c r="J356" s="217">
        <f>ROUND(I356*H356,2)</f>
        <v>0</v>
      </c>
      <c r="K356" s="213" t="s">
        <v>148</v>
      </c>
      <c r="L356" s="38"/>
      <c r="M356" s="218" t="s">
        <v>1</v>
      </c>
      <c r="N356" s="219" t="s">
        <v>42</v>
      </c>
      <c r="O356" s="74"/>
      <c r="P356" s="220">
        <f>O356*H356</f>
        <v>0</v>
      </c>
      <c r="Q356" s="220">
        <v>0</v>
      </c>
      <c r="R356" s="220">
        <f>Q356*H356</f>
        <v>0</v>
      </c>
      <c r="S356" s="220">
        <v>0</v>
      </c>
      <c r="T356" s="221">
        <f>S356*H356</f>
        <v>0</v>
      </c>
      <c r="AR356" s="12" t="s">
        <v>315</v>
      </c>
      <c r="AT356" s="12" t="s">
        <v>144</v>
      </c>
      <c r="AU356" s="12" t="s">
        <v>118</v>
      </c>
      <c r="AY356" s="12" t="s">
        <v>141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2" t="s">
        <v>118</v>
      </c>
      <c r="BK356" s="222">
        <f>ROUND(I356*H356,2)</f>
        <v>0</v>
      </c>
      <c r="BL356" s="12" t="s">
        <v>315</v>
      </c>
      <c r="BM356" s="12" t="s">
        <v>1056</v>
      </c>
    </row>
    <row r="357" s="1" customFormat="1" ht="16.5" customHeight="1">
      <c r="B357" s="33"/>
      <c r="C357" s="211" t="s">
        <v>1057</v>
      </c>
      <c r="D357" s="211" t="s">
        <v>144</v>
      </c>
      <c r="E357" s="212" t="s">
        <v>1058</v>
      </c>
      <c r="F357" s="213" t="s">
        <v>1059</v>
      </c>
      <c r="G357" s="214" t="s">
        <v>147</v>
      </c>
      <c r="H357" s="215">
        <v>0.20300000000000001</v>
      </c>
      <c r="I357" s="216"/>
      <c r="J357" s="217">
        <f>ROUND(I357*H357,2)</f>
        <v>0</v>
      </c>
      <c r="K357" s="213" t="s">
        <v>148</v>
      </c>
      <c r="L357" s="38"/>
      <c r="M357" s="218" t="s">
        <v>1</v>
      </c>
      <c r="N357" s="219" t="s">
        <v>42</v>
      </c>
      <c r="O357" s="74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AR357" s="12" t="s">
        <v>315</v>
      </c>
      <c r="AT357" s="12" t="s">
        <v>144</v>
      </c>
      <c r="AU357" s="12" t="s">
        <v>118</v>
      </c>
      <c r="AY357" s="12" t="s">
        <v>141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2" t="s">
        <v>118</v>
      </c>
      <c r="BK357" s="222">
        <f>ROUND(I357*H357,2)</f>
        <v>0</v>
      </c>
      <c r="BL357" s="12" t="s">
        <v>315</v>
      </c>
      <c r="BM357" s="12" t="s">
        <v>1060</v>
      </c>
    </row>
    <row r="358" s="10" customFormat="1" ht="22.8" customHeight="1">
      <c r="B358" s="195"/>
      <c r="C358" s="196"/>
      <c r="D358" s="197" t="s">
        <v>69</v>
      </c>
      <c r="E358" s="209" t="s">
        <v>1061</v>
      </c>
      <c r="F358" s="209" t="s">
        <v>1062</v>
      </c>
      <c r="G358" s="196"/>
      <c r="H358" s="196"/>
      <c r="I358" s="199"/>
      <c r="J358" s="210">
        <f>BK358</f>
        <v>0</v>
      </c>
      <c r="K358" s="196"/>
      <c r="L358" s="201"/>
      <c r="M358" s="202"/>
      <c r="N358" s="203"/>
      <c r="O358" s="203"/>
      <c r="P358" s="204">
        <f>SUM(P359:P371)</f>
        <v>0</v>
      </c>
      <c r="Q358" s="203"/>
      <c r="R358" s="204">
        <f>SUM(R359:R371)</f>
        <v>0.090319710000000011</v>
      </c>
      <c r="S358" s="203"/>
      <c r="T358" s="205">
        <f>SUM(T359:T371)</f>
        <v>0.48449990999999992</v>
      </c>
      <c r="AR358" s="206" t="s">
        <v>118</v>
      </c>
      <c r="AT358" s="207" t="s">
        <v>69</v>
      </c>
      <c r="AU358" s="207" t="s">
        <v>78</v>
      </c>
      <c r="AY358" s="206" t="s">
        <v>141</v>
      </c>
      <c r="BK358" s="208">
        <f>SUM(BK359:BK371)</f>
        <v>0</v>
      </c>
    </row>
    <row r="359" s="1" customFormat="1" ht="16.5" customHeight="1">
      <c r="B359" s="33"/>
      <c r="C359" s="211" t="s">
        <v>1063</v>
      </c>
      <c r="D359" s="211" t="s">
        <v>144</v>
      </c>
      <c r="E359" s="212" t="s">
        <v>1064</v>
      </c>
      <c r="F359" s="213" t="s">
        <v>1065</v>
      </c>
      <c r="G359" s="214" t="s">
        <v>262</v>
      </c>
      <c r="H359" s="215">
        <v>35.546999999999997</v>
      </c>
      <c r="I359" s="216"/>
      <c r="J359" s="217">
        <f>ROUND(I359*H359,2)</f>
        <v>0</v>
      </c>
      <c r="K359" s="213" t="s">
        <v>148</v>
      </c>
      <c r="L359" s="38"/>
      <c r="M359" s="218" t="s">
        <v>1</v>
      </c>
      <c r="N359" s="219" t="s">
        <v>42</v>
      </c>
      <c r="O359" s="74"/>
      <c r="P359" s="220">
        <f>O359*H359</f>
        <v>0</v>
      </c>
      <c r="Q359" s="220">
        <v>0</v>
      </c>
      <c r="R359" s="220">
        <f>Q359*H359</f>
        <v>0</v>
      </c>
      <c r="S359" s="220">
        <v>0.0074599999999999996</v>
      </c>
      <c r="T359" s="221">
        <f>S359*H359</f>
        <v>0.26518061999999998</v>
      </c>
      <c r="AR359" s="12" t="s">
        <v>315</v>
      </c>
      <c r="AT359" s="12" t="s">
        <v>144</v>
      </c>
      <c r="AU359" s="12" t="s">
        <v>118</v>
      </c>
      <c r="AY359" s="12" t="s">
        <v>141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2" t="s">
        <v>118</v>
      </c>
      <c r="BK359" s="222">
        <f>ROUND(I359*H359,2)</f>
        <v>0</v>
      </c>
      <c r="BL359" s="12" t="s">
        <v>315</v>
      </c>
      <c r="BM359" s="12" t="s">
        <v>1066</v>
      </c>
    </row>
    <row r="360" s="1" customFormat="1" ht="16.5" customHeight="1">
      <c r="B360" s="33"/>
      <c r="C360" s="211" t="s">
        <v>1067</v>
      </c>
      <c r="D360" s="211" t="s">
        <v>144</v>
      </c>
      <c r="E360" s="212" t="s">
        <v>1068</v>
      </c>
      <c r="F360" s="213" t="s">
        <v>1069</v>
      </c>
      <c r="G360" s="214" t="s">
        <v>162</v>
      </c>
      <c r="H360" s="215">
        <v>2.637</v>
      </c>
      <c r="I360" s="216"/>
      <c r="J360" s="217">
        <f>ROUND(I360*H360,2)</f>
        <v>0</v>
      </c>
      <c r="K360" s="213" t="s">
        <v>148</v>
      </c>
      <c r="L360" s="38"/>
      <c r="M360" s="218" t="s">
        <v>1</v>
      </c>
      <c r="N360" s="219" t="s">
        <v>42</v>
      </c>
      <c r="O360" s="74"/>
      <c r="P360" s="220">
        <f>O360*H360</f>
        <v>0</v>
      </c>
      <c r="Q360" s="220">
        <v>0</v>
      </c>
      <c r="R360" s="220">
        <f>Q360*H360</f>
        <v>0</v>
      </c>
      <c r="S360" s="220">
        <v>0.083169999999999994</v>
      </c>
      <c r="T360" s="221">
        <f>S360*H360</f>
        <v>0.21931928999999997</v>
      </c>
      <c r="AR360" s="12" t="s">
        <v>315</v>
      </c>
      <c r="AT360" s="12" t="s">
        <v>144</v>
      </c>
      <c r="AU360" s="12" t="s">
        <v>118</v>
      </c>
      <c r="AY360" s="12" t="s">
        <v>141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2" t="s">
        <v>118</v>
      </c>
      <c r="BK360" s="222">
        <f>ROUND(I360*H360,2)</f>
        <v>0</v>
      </c>
      <c r="BL360" s="12" t="s">
        <v>315</v>
      </c>
      <c r="BM360" s="12" t="s">
        <v>1070</v>
      </c>
    </row>
    <row r="361" s="1" customFormat="1" ht="16.5" customHeight="1">
      <c r="B361" s="33"/>
      <c r="C361" s="211" t="s">
        <v>1071</v>
      </c>
      <c r="D361" s="211" t="s">
        <v>144</v>
      </c>
      <c r="E361" s="212" t="s">
        <v>1072</v>
      </c>
      <c r="F361" s="213" t="s">
        <v>1073</v>
      </c>
      <c r="G361" s="214" t="s">
        <v>162</v>
      </c>
      <c r="H361" s="215">
        <v>2.637</v>
      </c>
      <c r="I361" s="216"/>
      <c r="J361" s="217">
        <f>ROUND(I361*H361,2)</f>
        <v>0</v>
      </c>
      <c r="K361" s="213" t="s">
        <v>148</v>
      </c>
      <c r="L361" s="38"/>
      <c r="M361" s="218" t="s">
        <v>1</v>
      </c>
      <c r="N361" s="219" t="s">
        <v>42</v>
      </c>
      <c r="O361" s="74"/>
      <c r="P361" s="220">
        <f>O361*H361</f>
        <v>0</v>
      </c>
      <c r="Q361" s="220">
        <v>0.0035000000000000001</v>
      </c>
      <c r="R361" s="220">
        <f>Q361*H361</f>
        <v>0.0092294999999999999</v>
      </c>
      <c r="S361" s="220">
        <v>0</v>
      </c>
      <c r="T361" s="221">
        <f>S361*H361</f>
        <v>0</v>
      </c>
      <c r="AR361" s="12" t="s">
        <v>315</v>
      </c>
      <c r="AT361" s="12" t="s">
        <v>144</v>
      </c>
      <c r="AU361" s="12" t="s">
        <v>118</v>
      </c>
      <c r="AY361" s="12" t="s">
        <v>141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2" t="s">
        <v>118</v>
      </c>
      <c r="BK361" s="222">
        <f>ROUND(I361*H361,2)</f>
        <v>0</v>
      </c>
      <c r="BL361" s="12" t="s">
        <v>315</v>
      </c>
      <c r="BM361" s="12" t="s">
        <v>1074</v>
      </c>
    </row>
    <row r="362" s="1" customFormat="1" ht="16.5" customHeight="1">
      <c r="B362" s="33"/>
      <c r="C362" s="223" t="s">
        <v>1075</v>
      </c>
      <c r="D362" s="223" t="s">
        <v>151</v>
      </c>
      <c r="E362" s="224" t="s">
        <v>1076</v>
      </c>
      <c r="F362" s="225" t="s">
        <v>1077</v>
      </c>
      <c r="G362" s="226" t="s">
        <v>162</v>
      </c>
      <c r="H362" s="227">
        <v>2.7690000000000001</v>
      </c>
      <c r="I362" s="228"/>
      <c r="J362" s="229">
        <f>ROUND(I362*H362,2)</f>
        <v>0</v>
      </c>
      <c r="K362" s="225" t="s">
        <v>148</v>
      </c>
      <c r="L362" s="230"/>
      <c r="M362" s="231" t="s">
        <v>1</v>
      </c>
      <c r="N362" s="232" t="s">
        <v>42</v>
      </c>
      <c r="O362" s="74"/>
      <c r="P362" s="220">
        <f>O362*H362</f>
        <v>0</v>
      </c>
      <c r="Q362" s="220">
        <v>0.019199999999999998</v>
      </c>
      <c r="R362" s="220">
        <f>Q362*H362</f>
        <v>0.053164799999999998</v>
      </c>
      <c r="S362" s="220">
        <v>0</v>
      </c>
      <c r="T362" s="221">
        <f>S362*H362</f>
        <v>0</v>
      </c>
      <c r="AR362" s="12" t="s">
        <v>282</v>
      </c>
      <c r="AT362" s="12" t="s">
        <v>151</v>
      </c>
      <c r="AU362" s="12" t="s">
        <v>118</v>
      </c>
      <c r="AY362" s="12" t="s">
        <v>141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2" t="s">
        <v>118</v>
      </c>
      <c r="BK362" s="222">
        <f>ROUND(I362*H362,2)</f>
        <v>0</v>
      </c>
      <c r="BL362" s="12" t="s">
        <v>315</v>
      </c>
      <c r="BM362" s="12" t="s">
        <v>1078</v>
      </c>
    </row>
    <row r="363" s="1" customFormat="1" ht="16.5" customHeight="1">
      <c r="B363" s="33"/>
      <c r="C363" s="211" t="s">
        <v>1079</v>
      </c>
      <c r="D363" s="211" t="s">
        <v>144</v>
      </c>
      <c r="E363" s="212" t="s">
        <v>1080</v>
      </c>
      <c r="F363" s="213" t="s">
        <v>1081</v>
      </c>
      <c r="G363" s="214" t="s">
        <v>162</v>
      </c>
      <c r="H363" s="215">
        <v>2.637</v>
      </c>
      <c r="I363" s="216"/>
      <c r="J363" s="217">
        <f>ROUND(I363*H363,2)</f>
        <v>0</v>
      </c>
      <c r="K363" s="213" t="s">
        <v>148</v>
      </c>
      <c r="L363" s="38"/>
      <c r="M363" s="218" t="s">
        <v>1</v>
      </c>
      <c r="N363" s="219" t="s">
        <v>42</v>
      </c>
      <c r="O363" s="74"/>
      <c r="P363" s="220">
        <f>O363*H363</f>
        <v>0</v>
      </c>
      <c r="Q363" s="220">
        <v>0</v>
      </c>
      <c r="R363" s="220">
        <f>Q363*H363</f>
        <v>0</v>
      </c>
      <c r="S363" s="220">
        <v>0</v>
      </c>
      <c r="T363" s="221">
        <f>S363*H363</f>
        <v>0</v>
      </c>
      <c r="AR363" s="12" t="s">
        <v>315</v>
      </c>
      <c r="AT363" s="12" t="s">
        <v>144</v>
      </c>
      <c r="AU363" s="12" t="s">
        <v>118</v>
      </c>
      <c r="AY363" s="12" t="s">
        <v>141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2" t="s">
        <v>118</v>
      </c>
      <c r="BK363" s="222">
        <f>ROUND(I363*H363,2)</f>
        <v>0</v>
      </c>
      <c r="BL363" s="12" t="s">
        <v>315</v>
      </c>
      <c r="BM363" s="12" t="s">
        <v>1082</v>
      </c>
    </row>
    <row r="364" s="1" customFormat="1" ht="16.5" customHeight="1">
      <c r="B364" s="33"/>
      <c r="C364" s="211" t="s">
        <v>1083</v>
      </c>
      <c r="D364" s="211" t="s">
        <v>144</v>
      </c>
      <c r="E364" s="212" t="s">
        <v>1084</v>
      </c>
      <c r="F364" s="213" t="s">
        <v>1085</v>
      </c>
      <c r="G364" s="214" t="s">
        <v>162</v>
      </c>
      <c r="H364" s="215">
        <v>2.637</v>
      </c>
      <c r="I364" s="216"/>
      <c r="J364" s="217">
        <f>ROUND(I364*H364,2)</f>
        <v>0</v>
      </c>
      <c r="K364" s="213" t="s">
        <v>148</v>
      </c>
      <c r="L364" s="38"/>
      <c r="M364" s="218" t="s">
        <v>1</v>
      </c>
      <c r="N364" s="219" t="s">
        <v>42</v>
      </c>
      <c r="O364" s="74"/>
      <c r="P364" s="220">
        <f>O364*H364</f>
        <v>0</v>
      </c>
      <c r="Q364" s="220">
        <v>0.00029999999999999997</v>
      </c>
      <c r="R364" s="220">
        <f>Q364*H364</f>
        <v>0.00079109999999999998</v>
      </c>
      <c r="S364" s="220">
        <v>0</v>
      </c>
      <c r="T364" s="221">
        <f>S364*H364</f>
        <v>0</v>
      </c>
      <c r="AR364" s="12" t="s">
        <v>315</v>
      </c>
      <c r="AT364" s="12" t="s">
        <v>144</v>
      </c>
      <c r="AU364" s="12" t="s">
        <v>118</v>
      </c>
      <c r="AY364" s="12" t="s">
        <v>141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2" t="s">
        <v>118</v>
      </c>
      <c r="BK364" s="222">
        <f>ROUND(I364*H364,2)</f>
        <v>0</v>
      </c>
      <c r="BL364" s="12" t="s">
        <v>315</v>
      </c>
      <c r="BM364" s="12" t="s">
        <v>1086</v>
      </c>
    </row>
    <row r="365" s="1" customFormat="1" ht="16.5" customHeight="1">
      <c r="B365" s="33"/>
      <c r="C365" s="211" t="s">
        <v>1087</v>
      </c>
      <c r="D365" s="211" t="s">
        <v>144</v>
      </c>
      <c r="E365" s="212" t="s">
        <v>1088</v>
      </c>
      <c r="F365" s="213" t="s">
        <v>1089</v>
      </c>
      <c r="G365" s="214" t="s">
        <v>262</v>
      </c>
      <c r="H365" s="215">
        <v>0</v>
      </c>
      <c r="I365" s="216"/>
      <c r="J365" s="217">
        <f>ROUND(I365*H365,2)</f>
        <v>0</v>
      </c>
      <c r="K365" s="213" t="s">
        <v>148</v>
      </c>
      <c r="L365" s="38"/>
      <c r="M365" s="218" t="s">
        <v>1</v>
      </c>
      <c r="N365" s="219" t="s">
        <v>42</v>
      </c>
      <c r="O365" s="74"/>
      <c r="P365" s="220">
        <f>O365*H365</f>
        <v>0</v>
      </c>
      <c r="Q365" s="220">
        <v>3.0000000000000001E-05</v>
      </c>
      <c r="R365" s="220">
        <f>Q365*H365</f>
        <v>0</v>
      </c>
      <c r="S365" s="220">
        <v>0</v>
      </c>
      <c r="T365" s="221">
        <f>S365*H365</f>
        <v>0</v>
      </c>
      <c r="AR365" s="12" t="s">
        <v>315</v>
      </c>
      <c r="AT365" s="12" t="s">
        <v>144</v>
      </c>
      <c r="AU365" s="12" t="s">
        <v>118</v>
      </c>
      <c r="AY365" s="12" t="s">
        <v>141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2" t="s">
        <v>118</v>
      </c>
      <c r="BK365" s="222">
        <f>ROUND(I365*H365,2)</f>
        <v>0</v>
      </c>
      <c r="BL365" s="12" t="s">
        <v>315</v>
      </c>
      <c r="BM365" s="12" t="s">
        <v>1090</v>
      </c>
    </row>
    <row r="366" s="1" customFormat="1" ht="16.5" customHeight="1">
      <c r="B366" s="33"/>
      <c r="C366" s="211" t="s">
        <v>1091</v>
      </c>
      <c r="D366" s="211" t="s">
        <v>144</v>
      </c>
      <c r="E366" s="212" t="s">
        <v>1092</v>
      </c>
      <c r="F366" s="213" t="s">
        <v>1093</v>
      </c>
      <c r="G366" s="214" t="s">
        <v>158</v>
      </c>
      <c r="H366" s="215">
        <v>2</v>
      </c>
      <c r="I366" s="216"/>
      <c r="J366" s="217">
        <f>ROUND(I366*H366,2)</f>
        <v>0</v>
      </c>
      <c r="K366" s="213" t="s">
        <v>148</v>
      </c>
      <c r="L366" s="38"/>
      <c r="M366" s="218" t="s">
        <v>1</v>
      </c>
      <c r="N366" s="219" t="s">
        <v>42</v>
      </c>
      <c r="O366" s="74"/>
      <c r="P366" s="220">
        <f>O366*H366</f>
        <v>0</v>
      </c>
      <c r="Q366" s="220">
        <v>0.00018000000000000001</v>
      </c>
      <c r="R366" s="220">
        <f>Q366*H366</f>
        <v>0.00036000000000000002</v>
      </c>
      <c r="S366" s="220">
        <v>0</v>
      </c>
      <c r="T366" s="221">
        <f>S366*H366</f>
        <v>0</v>
      </c>
      <c r="AR366" s="12" t="s">
        <v>315</v>
      </c>
      <c r="AT366" s="12" t="s">
        <v>144</v>
      </c>
      <c r="AU366" s="12" t="s">
        <v>118</v>
      </c>
      <c r="AY366" s="12" t="s">
        <v>141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2" t="s">
        <v>118</v>
      </c>
      <c r="BK366" s="222">
        <f>ROUND(I366*H366,2)</f>
        <v>0</v>
      </c>
      <c r="BL366" s="12" t="s">
        <v>315</v>
      </c>
      <c r="BM366" s="12" t="s">
        <v>1094</v>
      </c>
    </row>
    <row r="367" s="1" customFormat="1" ht="16.5" customHeight="1">
      <c r="B367" s="33"/>
      <c r="C367" s="211" t="s">
        <v>1095</v>
      </c>
      <c r="D367" s="211" t="s">
        <v>144</v>
      </c>
      <c r="E367" s="212" t="s">
        <v>1096</v>
      </c>
      <c r="F367" s="213" t="s">
        <v>1097</v>
      </c>
      <c r="G367" s="214" t="s">
        <v>262</v>
      </c>
      <c r="H367" s="215">
        <v>2</v>
      </c>
      <c r="I367" s="216"/>
      <c r="J367" s="217">
        <f>ROUND(I367*H367,2)</f>
        <v>0</v>
      </c>
      <c r="K367" s="213" t="s">
        <v>148</v>
      </c>
      <c r="L367" s="38"/>
      <c r="M367" s="218" t="s">
        <v>1</v>
      </c>
      <c r="N367" s="219" t="s">
        <v>42</v>
      </c>
      <c r="O367" s="74"/>
      <c r="P367" s="220">
        <f>O367*H367</f>
        <v>0</v>
      </c>
      <c r="Q367" s="220">
        <v>0.00068999999999999997</v>
      </c>
      <c r="R367" s="220">
        <f>Q367*H367</f>
        <v>0.0013799999999999999</v>
      </c>
      <c r="S367" s="220">
        <v>0</v>
      </c>
      <c r="T367" s="221">
        <f>S367*H367</f>
        <v>0</v>
      </c>
      <c r="AR367" s="12" t="s">
        <v>315</v>
      </c>
      <c r="AT367" s="12" t="s">
        <v>144</v>
      </c>
      <c r="AU367" s="12" t="s">
        <v>118</v>
      </c>
      <c r="AY367" s="12" t="s">
        <v>141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2" t="s">
        <v>118</v>
      </c>
      <c r="BK367" s="222">
        <f>ROUND(I367*H367,2)</f>
        <v>0</v>
      </c>
      <c r="BL367" s="12" t="s">
        <v>315</v>
      </c>
      <c r="BM367" s="12" t="s">
        <v>1098</v>
      </c>
    </row>
    <row r="368" s="1" customFormat="1" ht="16.5" customHeight="1">
      <c r="B368" s="33"/>
      <c r="C368" s="211" t="s">
        <v>1099</v>
      </c>
      <c r="D368" s="211" t="s">
        <v>144</v>
      </c>
      <c r="E368" s="212" t="s">
        <v>1100</v>
      </c>
      <c r="F368" s="213" t="s">
        <v>1101</v>
      </c>
      <c r="G368" s="214" t="s">
        <v>162</v>
      </c>
      <c r="H368" s="215">
        <v>2.637</v>
      </c>
      <c r="I368" s="216"/>
      <c r="J368" s="217">
        <f>ROUND(I368*H368,2)</f>
        <v>0</v>
      </c>
      <c r="K368" s="213" t="s">
        <v>148</v>
      </c>
      <c r="L368" s="38"/>
      <c r="M368" s="218" t="s">
        <v>1</v>
      </c>
      <c r="N368" s="219" t="s">
        <v>42</v>
      </c>
      <c r="O368" s="74"/>
      <c r="P368" s="220">
        <f>O368*H368</f>
        <v>0</v>
      </c>
      <c r="Q368" s="220">
        <v>0.0077000000000000002</v>
      </c>
      <c r="R368" s="220">
        <f>Q368*H368</f>
        <v>0.020304900000000001</v>
      </c>
      <c r="S368" s="220">
        <v>0</v>
      </c>
      <c r="T368" s="221">
        <f>S368*H368</f>
        <v>0</v>
      </c>
      <c r="AR368" s="12" t="s">
        <v>315</v>
      </c>
      <c r="AT368" s="12" t="s">
        <v>144</v>
      </c>
      <c r="AU368" s="12" t="s">
        <v>118</v>
      </c>
      <c r="AY368" s="12" t="s">
        <v>141</v>
      </c>
      <c r="BE368" s="222">
        <f>IF(N368="základní",J368,0)</f>
        <v>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2" t="s">
        <v>118</v>
      </c>
      <c r="BK368" s="222">
        <f>ROUND(I368*H368,2)</f>
        <v>0</v>
      </c>
      <c r="BL368" s="12" t="s">
        <v>315</v>
      </c>
      <c r="BM368" s="12" t="s">
        <v>1102</v>
      </c>
    </row>
    <row r="369" s="1" customFormat="1" ht="16.5" customHeight="1">
      <c r="B369" s="33"/>
      <c r="C369" s="211" t="s">
        <v>1103</v>
      </c>
      <c r="D369" s="211" t="s">
        <v>144</v>
      </c>
      <c r="E369" s="212" t="s">
        <v>1104</v>
      </c>
      <c r="F369" s="213" t="s">
        <v>1105</v>
      </c>
      <c r="G369" s="214" t="s">
        <v>162</v>
      </c>
      <c r="H369" s="215">
        <v>2.637</v>
      </c>
      <c r="I369" s="216"/>
      <c r="J369" s="217">
        <f>ROUND(I369*H369,2)</f>
        <v>0</v>
      </c>
      <c r="K369" s="213" t="s">
        <v>148</v>
      </c>
      <c r="L369" s="38"/>
      <c r="M369" s="218" t="s">
        <v>1</v>
      </c>
      <c r="N369" s="219" t="s">
        <v>42</v>
      </c>
      <c r="O369" s="74"/>
      <c r="P369" s="220">
        <f>O369*H369</f>
        <v>0</v>
      </c>
      <c r="Q369" s="220">
        <v>0.0019300000000000001</v>
      </c>
      <c r="R369" s="220">
        <f>Q369*H369</f>
        <v>0.0050894099999999999</v>
      </c>
      <c r="S369" s="220">
        <v>0</v>
      </c>
      <c r="T369" s="221">
        <f>S369*H369</f>
        <v>0</v>
      </c>
      <c r="AR369" s="12" t="s">
        <v>315</v>
      </c>
      <c r="AT369" s="12" t="s">
        <v>144</v>
      </c>
      <c r="AU369" s="12" t="s">
        <v>118</v>
      </c>
      <c r="AY369" s="12" t="s">
        <v>141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2" t="s">
        <v>118</v>
      </c>
      <c r="BK369" s="222">
        <f>ROUND(I369*H369,2)</f>
        <v>0</v>
      </c>
      <c r="BL369" s="12" t="s">
        <v>315</v>
      </c>
      <c r="BM369" s="12" t="s">
        <v>1106</v>
      </c>
    </row>
    <row r="370" s="1" customFormat="1" ht="16.5" customHeight="1">
      <c r="B370" s="33"/>
      <c r="C370" s="211" t="s">
        <v>1107</v>
      </c>
      <c r="D370" s="211" t="s">
        <v>144</v>
      </c>
      <c r="E370" s="212" t="s">
        <v>1108</v>
      </c>
      <c r="F370" s="213" t="s">
        <v>1109</v>
      </c>
      <c r="G370" s="214" t="s">
        <v>147</v>
      </c>
      <c r="H370" s="215">
        <v>0.089999999999999997</v>
      </c>
      <c r="I370" s="216"/>
      <c r="J370" s="217">
        <f>ROUND(I370*H370,2)</f>
        <v>0</v>
      </c>
      <c r="K370" s="213" t="s">
        <v>148</v>
      </c>
      <c r="L370" s="38"/>
      <c r="M370" s="218" t="s">
        <v>1</v>
      </c>
      <c r="N370" s="219" t="s">
        <v>42</v>
      </c>
      <c r="O370" s="74"/>
      <c r="P370" s="220">
        <f>O370*H370</f>
        <v>0</v>
      </c>
      <c r="Q370" s="220">
        <v>0</v>
      </c>
      <c r="R370" s="220">
        <f>Q370*H370</f>
        <v>0</v>
      </c>
      <c r="S370" s="220">
        <v>0</v>
      </c>
      <c r="T370" s="221">
        <f>S370*H370</f>
        <v>0</v>
      </c>
      <c r="AR370" s="12" t="s">
        <v>315</v>
      </c>
      <c r="AT370" s="12" t="s">
        <v>144</v>
      </c>
      <c r="AU370" s="12" t="s">
        <v>118</v>
      </c>
      <c r="AY370" s="12" t="s">
        <v>141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2" t="s">
        <v>118</v>
      </c>
      <c r="BK370" s="222">
        <f>ROUND(I370*H370,2)</f>
        <v>0</v>
      </c>
      <c r="BL370" s="12" t="s">
        <v>315</v>
      </c>
      <c r="BM370" s="12" t="s">
        <v>1110</v>
      </c>
    </row>
    <row r="371" s="1" customFormat="1" ht="16.5" customHeight="1">
      <c r="B371" s="33"/>
      <c r="C371" s="211" t="s">
        <v>1111</v>
      </c>
      <c r="D371" s="211" t="s">
        <v>144</v>
      </c>
      <c r="E371" s="212" t="s">
        <v>1112</v>
      </c>
      <c r="F371" s="213" t="s">
        <v>1113</v>
      </c>
      <c r="G371" s="214" t="s">
        <v>147</v>
      </c>
      <c r="H371" s="215">
        <v>0.089999999999999997</v>
      </c>
      <c r="I371" s="216"/>
      <c r="J371" s="217">
        <f>ROUND(I371*H371,2)</f>
        <v>0</v>
      </c>
      <c r="K371" s="213" t="s">
        <v>148</v>
      </c>
      <c r="L371" s="38"/>
      <c r="M371" s="218" t="s">
        <v>1</v>
      </c>
      <c r="N371" s="219" t="s">
        <v>42</v>
      </c>
      <c r="O371" s="74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AR371" s="12" t="s">
        <v>315</v>
      </c>
      <c r="AT371" s="12" t="s">
        <v>144</v>
      </c>
      <c r="AU371" s="12" t="s">
        <v>118</v>
      </c>
      <c r="AY371" s="12" t="s">
        <v>141</v>
      </c>
      <c r="BE371" s="222">
        <f>IF(N371="základní",J371,0)</f>
        <v>0</v>
      </c>
      <c r="BF371" s="222">
        <f>IF(N371="snížená",J371,0)</f>
        <v>0</v>
      </c>
      <c r="BG371" s="222">
        <f>IF(N371="zákl. přenesená",J371,0)</f>
        <v>0</v>
      </c>
      <c r="BH371" s="222">
        <f>IF(N371="sníž. přenesená",J371,0)</f>
        <v>0</v>
      </c>
      <c r="BI371" s="222">
        <f>IF(N371="nulová",J371,0)</f>
        <v>0</v>
      </c>
      <c r="BJ371" s="12" t="s">
        <v>118</v>
      </c>
      <c r="BK371" s="222">
        <f>ROUND(I371*H371,2)</f>
        <v>0</v>
      </c>
      <c r="BL371" s="12" t="s">
        <v>315</v>
      </c>
      <c r="BM371" s="12" t="s">
        <v>1114</v>
      </c>
    </row>
    <row r="372" s="10" customFormat="1" ht="22.8" customHeight="1">
      <c r="B372" s="195"/>
      <c r="C372" s="196"/>
      <c r="D372" s="197" t="s">
        <v>69</v>
      </c>
      <c r="E372" s="209" t="s">
        <v>1115</v>
      </c>
      <c r="F372" s="209" t="s">
        <v>1116</v>
      </c>
      <c r="G372" s="196"/>
      <c r="H372" s="196"/>
      <c r="I372" s="199"/>
      <c r="J372" s="210">
        <f>BK372</f>
        <v>0</v>
      </c>
      <c r="K372" s="196"/>
      <c r="L372" s="201"/>
      <c r="M372" s="202"/>
      <c r="N372" s="203"/>
      <c r="O372" s="203"/>
      <c r="P372" s="204">
        <f>SUM(P373:P381)</f>
        <v>0</v>
      </c>
      <c r="Q372" s="203"/>
      <c r="R372" s="204">
        <f>SUM(R373:R381)</f>
        <v>0.023915680000000002</v>
      </c>
      <c r="S372" s="203"/>
      <c r="T372" s="205">
        <f>SUM(T373:T381)</f>
        <v>0.030946000000000001</v>
      </c>
      <c r="AR372" s="206" t="s">
        <v>118</v>
      </c>
      <c r="AT372" s="207" t="s">
        <v>69</v>
      </c>
      <c r="AU372" s="207" t="s">
        <v>78</v>
      </c>
      <c r="AY372" s="206" t="s">
        <v>141</v>
      </c>
      <c r="BK372" s="208">
        <f>SUM(BK373:BK381)</f>
        <v>0</v>
      </c>
    </row>
    <row r="373" s="1" customFormat="1" ht="16.5" customHeight="1">
      <c r="B373" s="33"/>
      <c r="C373" s="211" t="s">
        <v>1117</v>
      </c>
      <c r="D373" s="211" t="s">
        <v>144</v>
      </c>
      <c r="E373" s="212" t="s">
        <v>1118</v>
      </c>
      <c r="F373" s="213" t="s">
        <v>1119</v>
      </c>
      <c r="G373" s="214" t="s">
        <v>262</v>
      </c>
      <c r="H373" s="215">
        <v>30.946000000000002</v>
      </c>
      <c r="I373" s="216"/>
      <c r="J373" s="217">
        <f>ROUND(I373*H373,2)</f>
        <v>0</v>
      </c>
      <c r="K373" s="213" t="s">
        <v>148</v>
      </c>
      <c r="L373" s="38"/>
      <c r="M373" s="218" t="s">
        <v>1</v>
      </c>
      <c r="N373" s="219" t="s">
        <v>42</v>
      </c>
      <c r="O373" s="74"/>
      <c r="P373" s="220">
        <f>O373*H373</f>
        <v>0</v>
      </c>
      <c r="Q373" s="220">
        <v>0</v>
      </c>
      <c r="R373" s="220">
        <f>Q373*H373</f>
        <v>0</v>
      </c>
      <c r="S373" s="220">
        <v>0.001</v>
      </c>
      <c r="T373" s="221">
        <f>S373*H373</f>
        <v>0.030946000000000001</v>
      </c>
      <c r="AR373" s="12" t="s">
        <v>315</v>
      </c>
      <c r="AT373" s="12" t="s">
        <v>144</v>
      </c>
      <c r="AU373" s="12" t="s">
        <v>118</v>
      </c>
      <c r="AY373" s="12" t="s">
        <v>141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2" t="s">
        <v>118</v>
      </c>
      <c r="BK373" s="222">
        <f>ROUND(I373*H373,2)</f>
        <v>0</v>
      </c>
      <c r="BL373" s="12" t="s">
        <v>315</v>
      </c>
      <c r="BM373" s="12" t="s">
        <v>1120</v>
      </c>
    </row>
    <row r="374" s="1" customFormat="1" ht="16.5" customHeight="1">
      <c r="B374" s="33"/>
      <c r="C374" s="211" t="s">
        <v>1121</v>
      </c>
      <c r="D374" s="211" t="s">
        <v>144</v>
      </c>
      <c r="E374" s="212" t="s">
        <v>1122</v>
      </c>
      <c r="F374" s="213" t="s">
        <v>1123</v>
      </c>
      <c r="G374" s="214" t="s">
        <v>262</v>
      </c>
      <c r="H374" s="215">
        <v>30.946000000000002</v>
      </c>
      <c r="I374" s="216"/>
      <c r="J374" s="217">
        <f>ROUND(I374*H374,2)</f>
        <v>0</v>
      </c>
      <c r="K374" s="213" t="s">
        <v>148</v>
      </c>
      <c r="L374" s="38"/>
      <c r="M374" s="218" t="s">
        <v>1</v>
      </c>
      <c r="N374" s="219" t="s">
        <v>42</v>
      </c>
      <c r="O374" s="74"/>
      <c r="P374" s="220">
        <f>O374*H374</f>
        <v>0</v>
      </c>
      <c r="Q374" s="220">
        <v>3.0000000000000001E-05</v>
      </c>
      <c r="R374" s="220">
        <f>Q374*H374</f>
        <v>0.00092838000000000003</v>
      </c>
      <c r="S374" s="220">
        <v>0</v>
      </c>
      <c r="T374" s="221">
        <f>S374*H374</f>
        <v>0</v>
      </c>
      <c r="AR374" s="12" t="s">
        <v>315</v>
      </c>
      <c r="AT374" s="12" t="s">
        <v>144</v>
      </c>
      <c r="AU374" s="12" t="s">
        <v>118</v>
      </c>
      <c r="AY374" s="12" t="s">
        <v>141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12" t="s">
        <v>118</v>
      </c>
      <c r="BK374" s="222">
        <f>ROUND(I374*H374,2)</f>
        <v>0</v>
      </c>
      <c r="BL374" s="12" t="s">
        <v>315</v>
      </c>
      <c r="BM374" s="12" t="s">
        <v>1124</v>
      </c>
    </row>
    <row r="375" s="1" customFormat="1" ht="16.5" customHeight="1">
      <c r="B375" s="33"/>
      <c r="C375" s="223" t="s">
        <v>1125</v>
      </c>
      <c r="D375" s="223" t="s">
        <v>151</v>
      </c>
      <c r="E375" s="224" t="s">
        <v>1126</v>
      </c>
      <c r="F375" s="225" t="s">
        <v>1127</v>
      </c>
      <c r="G375" s="226" t="s">
        <v>262</v>
      </c>
      <c r="H375" s="227">
        <v>34.040999999999997</v>
      </c>
      <c r="I375" s="228"/>
      <c r="J375" s="229">
        <f>ROUND(I375*H375,2)</f>
        <v>0</v>
      </c>
      <c r="K375" s="225" t="s">
        <v>148</v>
      </c>
      <c r="L375" s="230"/>
      <c r="M375" s="231" t="s">
        <v>1</v>
      </c>
      <c r="N375" s="232" t="s">
        <v>42</v>
      </c>
      <c r="O375" s="74"/>
      <c r="P375" s="220">
        <f>O375*H375</f>
        <v>0</v>
      </c>
      <c r="Q375" s="220">
        <v>0.00020000000000000001</v>
      </c>
      <c r="R375" s="220">
        <f>Q375*H375</f>
        <v>0.0068081999999999995</v>
      </c>
      <c r="S375" s="220">
        <v>0</v>
      </c>
      <c r="T375" s="221">
        <f>S375*H375</f>
        <v>0</v>
      </c>
      <c r="AR375" s="12" t="s">
        <v>282</v>
      </c>
      <c r="AT375" s="12" t="s">
        <v>151</v>
      </c>
      <c r="AU375" s="12" t="s">
        <v>118</v>
      </c>
      <c r="AY375" s="12" t="s">
        <v>141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2" t="s">
        <v>118</v>
      </c>
      <c r="BK375" s="222">
        <f>ROUND(I375*H375,2)</f>
        <v>0</v>
      </c>
      <c r="BL375" s="12" t="s">
        <v>315</v>
      </c>
      <c r="BM375" s="12" t="s">
        <v>1128</v>
      </c>
    </row>
    <row r="376" s="1" customFormat="1" ht="16.5" customHeight="1">
      <c r="B376" s="33"/>
      <c r="C376" s="211" t="s">
        <v>1129</v>
      </c>
      <c r="D376" s="211" t="s">
        <v>144</v>
      </c>
      <c r="E376" s="212" t="s">
        <v>1130</v>
      </c>
      <c r="F376" s="213" t="s">
        <v>1131</v>
      </c>
      <c r="G376" s="214" t="s">
        <v>158</v>
      </c>
      <c r="H376" s="215">
        <v>14</v>
      </c>
      <c r="I376" s="216"/>
      <c r="J376" s="217">
        <f>ROUND(I376*H376,2)</f>
        <v>0</v>
      </c>
      <c r="K376" s="213" t="s">
        <v>148</v>
      </c>
      <c r="L376" s="38"/>
      <c r="M376" s="218" t="s">
        <v>1</v>
      </c>
      <c r="N376" s="219" t="s">
        <v>42</v>
      </c>
      <c r="O376" s="74"/>
      <c r="P376" s="220">
        <f>O376*H376</f>
        <v>0</v>
      </c>
      <c r="Q376" s="220">
        <v>5.0000000000000002E-05</v>
      </c>
      <c r="R376" s="220">
        <f>Q376*H376</f>
        <v>0.00069999999999999999</v>
      </c>
      <c r="S376" s="220">
        <v>0</v>
      </c>
      <c r="T376" s="221">
        <f>S376*H376</f>
        <v>0</v>
      </c>
      <c r="AR376" s="12" t="s">
        <v>315</v>
      </c>
      <c r="AT376" s="12" t="s">
        <v>144</v>
      </c>
      <c r="AU376" s="12" t="s">
        <v>118</v>
      </c>
      <c r="AY376" s="12" t="s">
        <v>141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2" t="s">
        <v>118</v>
      </c>
      <c r="BK376" s="222">
        <f>ROUND(I376*H376,2)</f>
        <v>0</v>
      </c>
      <c r="BL376" s="12" t="s">
        <v>315</v>
      </c>
      <c r="BM376" s="12" t="s">
        <v>1132</v>
      </c>
    </row>
    <row r="377" s="1" customFormat="1" ht="16.5" customHeight="1">
      <c r="B377" s="33"/>
      <c r="C377" s="211" t="s">
        <v>1133</v>
      </c>
      <c r="D377" s="211" t="s">
        <v>144</v>
      </c>
      <c r="E377" s="212" t="s">
        <v>1134</v>
      </c>
      <c r="F377" s="213" t="s">
        <v>1135</v>
      </c>
      <c r="G377" s="214" t="s">
        <v>162</v>
      </c>
      <c r="H377" s="215">
        <v>31.59</v>
      </c>
      <c r="I377" s="216"/>
      <c r="J377" s="217">
        <f>ROUND(I377*H377,2)</f>
        <v>0</v>
      </c>
      <c r="K377" s="213" t="s">
        <v>148</v>
      </c>
      <c r="L377" s="38"/>
      <c r="M377" s="218" t="s">
        <v>1</v>
      </c>
      <c r="N377" s="219" t="s">
        <v>42</v>
      </c>
      <c r="O377" s="74"/>
      <c r="P377" s="220">
        <f>O377*H377</f>
        <v>0</v>
      </c>
      <c r="Q377" s="220">
        <v>1.0000000000000001E-05</v>
      </c>
      <c r="R377" s="220">
        <f>Q377*H377</f>
        <v>0.00031590000000000003</v>
      </c>
      <c r="S377" s="220">
        <v>0</v>
      </c>
      <c r="T377" s="221">
        <f>S377*H377</f>
        <v>0</v>
      </c>
      <c r="AR377" s="12" t="s">
        <v>315</v>
      </c>
      <c r="AT377" s="12" t="s">
        <v>144</v>
      </c>
      <c r="AU377" s="12" t="s">
        <v>118</v>
      </c>
      <c r="AY377" s="12" t="s">
        <v>141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2" t="s">
        <v>118</v>
      </c>
      <c r="BK377" s="222">
        <f>ROUND(I377*H377,2)</f>
        <v>0</v>
      </c>
      <c r="BL377" s="12" t="s">
        <v>315</v>
      </c>
      <c r="BM377" s="12" t="s">
        <v>1136</v>
      </c>
    </row>
    <row r="378" s="1" customFormat="1" ht="16.5" customHeight="1">
      <c r="B378" s="33"/>
      <c r="C378" s="211" t="s">
        <v>1137</v>
      </c>
      <c r="D378" s="211" t="s">
        <v>144</v>
      </c>
      <c r="E378" s="212" t="s">
        <v>1138</v>
      </c>
      <c r="F378" s="213" t="s">
        <v>1139</v>
      </c>
      <c r="G378" s="214" t="s">
        <v>162</v>
      </c>
      <c r="H378" s="215">
        <v>31.59</v>
      </c>
      <c r="I378" s="216"/>
      <c r="J378" s="217">
        <f>ROUND(I378*H378,2)</f>
        <v>0</v>
      </c>
      <c r="K378" s="213" t="s">
        <v>148</v>
      </c>
      <c r="L378" s="38"/>
      <c r="M378" s="218" t="s">
        <v>1</v>
      </c>
      <c r="N378" s="219" t="s">
        <v>42</v>
      </c>
      <c r="O378" s="74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AR378" s="12" t="s">
        <v>315</v>
      </c>
      <c r="AT378" s="12" t="s">
        <v>144</v>
      </c>
      <c r="AU378" s="12" t="s">
        <v>118</v>
      </c>
      <c r="AY378" s="12" t="s">
        <v>141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2" t="s">
        <v>118</v>
      </c>
      <c r="BK378" s="222">
        <f>ROUND(I378*H378,2)</f>
        <v>0</v>
      </c>
      <c r="BL378" s="12" t="s">
        <v>315</v>
      </c>
      <c r="BM378" s="12" t="s">
        <v>1140</v>
      </c>
    </row>
    <row r="379" s="1" customFormat="1" ht="16.5" customHeight="1">
      <c r="B379" s="33"/>
      <c r="C379" s="211" t="s">
        <v>1141</v>
      </c>
      <c r="D379" s="211" t="s">
        <v>144</v>
      </c>
      <c r="E379" s="212" t="s">
        <v>1142</v>
      </c>
      <c r="F379" s="213" t="s">
        <v>1143</v>
      </c>
      <c r="G379" s="214" t="s">
        <v>162</v>
      </c>
      <c r="H379" s="215">
        <v>31.59</v>
      </c>
      <c r="I379" s="216"/>
      <c r="J379" s="217">
        <f>ROUND(I379*H379,2)</f>
        <v>0</v>
      </c>
      <c r="K379" s="213" t="s">
        <v>148</v>
      </c>
      <c r="L379" s="38"/>
      <c r="M379" s="218" t="s">
        <v>1</v>
      </c>
      <c r="N379" s="219" t="s">
        <v>42</v>
      </c>
      <c r="O379" s="74"/>
      <c r="P379" s="220">
        <f>O379*H379</f>
        <v>0</v>
      </c>
      <c r="Q379" s="220">
        <v>0.00048000000000000001</v>
      </c>
      <c r="R379" s="220">
        <f>Q379*H379</f>
        <v>0.0151632</v>
      </c>
      <c r="S379" s="220">
        <v>0</v>
      </c>
      <c r="T379" s="221">
        <f>S379*H379</f>
        <v>0</v>
      </c>
      <c r="AR379" s="12" t="s">
        <v>315</v>
      </c>
      <c r="AT379" s="12" t="s">
        <v>144</v>
      </c>
      <c r="AU379" s="12" t="s">
        <v>118</v>
      </c>
      <c r="AY379" s="12" t="s">
        <v>141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2" t="s">
        <v>118</v>
      </c>
      <c r="BK379" s="222">
        <f>ROUND(I379*H379,2)</f>
        <v>0</v>
      </c>
      <c r="BL379" s="12" t="s">
        <v>315</v>
      </c>
      <c r="BM379" s="12" t="s">
        <v>1144</v>
      </c>
    </row>
    <row r="380" s="1" customFormat="1" ht="16.5" customHeight="1">
      <c r="B380" s="33"/>
      <c r="C380" s="211" t="s">
        <v>1145</v>
      </c>
      <c r="D380" s="211" t="s">
        <v>144</v>
      </c>
      <c r="E380" s="212" t="s">
        <v>1146</v>
      </c>
      <c r="F380" s="213" t="s">
        <v>1147</v>
      </c>
      <c r="G380" s="214" t="s">
        <v>147</v>
      </c>
      <c r="H380" s="215">
        <v>0.024</v>
      </c>
      <c r="I380" s="216"/>
      <c r="J380" s="217">
        <f>ROUND(I380*H380,2)</f>
        <v>0</v>
      </c>
      <c r="K380" s="213" t="s">
        <v>148</v>
      </c>
      <c r="L380" s="38"/>
      <c r="M380" s="218" t="s">
        <v>1</v>
      </c>
      <c r="N380" s="219" t="s">
        <v>42</v>
      </c>
      <c r="O380" s="74"/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AR380" s="12" t="s">
        <v>315</v>
      </c>
      <c r="AT380" s="12" t="s">
        <v>144</v>
      </c>
      <c r="AU380" s="12" t="s">
        <v>118</v>
      </c>
      <c r="AY380" s="12" t="s">
        <v>141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12" t="s">
        <v>118</v>
      </c>
      <c r="BK380" s="222">
        <f>ROUND(I380*H380,2)</f>
        <v>0</v>
      </c>
      <c r="BL380" s="12" t="s">
        <v>315</v>
      </c>
      <c r="BM380" s="12" t="s">
        <v>1148</v>
      </c>
    </row>
    <row r="381" s="1" customFormat="1" ht="16.5" customHeight="1">
      <c r="B381" s="33"/>
      <c r="C381" s="211" t="s">
        <v>1149</v>
      </c>
      <c r="D381" s="211" t="s">
        <v>144</v>
      </c>
      <c r="E381" s="212" t="s">
        <v>1150</v>
      </c>
      <c r="F381" s="213" t="s">
        <v>1151</v>
      </c>
      <c r="G381" s="214" t="s">
        <v>147</v>
      </c>
      <c r="H381" s="215">
        <v>0.024</v>
      </c>
      <c r="I381" s="216"/>
      <c r="J381" s="217">
        <f>ROUND(I381*H381,2)</f>
        <v>0</v>
      </c>
      <c r="K381" s="213" t="s">
        <v>148</v>
      </c>
      <c r="L381" s="38"/>
      <c r="M381" s="218" t="s">
        <v>1</v>
      </c>
      <c r="N381" s="219" t="s">
        <v>42</v>
      </c>
      <c r="O381" s="74"/>
      <c r="P381" s="220">
        <f>O381*H381</f>
        <v>0</v>
      </c>
      <c r="Q381" s="220">
        <v>0</v>
      </c>
      <c r="R381" s="220">
        <f>Q381*H381</f>
        <v>0</v>
      </c>
      <c r="S381" s="220">
        <v>0</v>
      </c>
      <c r="T381" s="221">
        <f>S381*H381</f>
        <v>0</v>
      </c>
      <c r="AR381" s="12" t="s">
        <v>315</v>
      </c>
      <c r="AT381" s="12" t="s">
        <v>144</v>
      </c>
      <c r="AU381" s="12" t="s">
        <v>118</v>
      </c>
      <c r="AY381" s="12" t="s">
        <v>141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12" t="s">
        <v>118</v>
      </c>
      <c r="BK381" s="222">
        <f>ROUND(I381*H381,2)</f>
        <v>0</v>
      </c>
      <c r="BL381" s="12" t="s">
        <v>315</v>
      </c>
      <c r="BM381" s="12" t="s">
        <v>1152</v>
      </c>
    </row>
    <row r="382" s="10" customFormat="1" ht="22.8" customHeight="1">
      <c r="B382" s="195"/>
      <c r="C382" s="196"/>
      <c r="D382" s="197" t="s">
        <v>69</v>
      </c>
      <c r="E382" s="209" t="s">
        <v>1153</v>
      </c>
      <c r="F382" s="209" t="s">
        <v>1154</v>
      </c>
      <c r="G382" s="196"/>
      <c r="H382" s="196"/>
      <c r="I382" s="199"/>
      <c r="J382" s="210">
        <f>BK382</f>
        <v>0</v>
      </c>
      <c r="K382" s="196"/>
      <c r="L382" s="201"/>
      <c r="M382" s="202"/>
      <c r="N382" s="203"/>
      <c r="O382" s="203"/>
      <c r="P382" s="204">
        <f>SUM(P383:P395)</f>
        <v>0</v>
      </c>
      <c r="Q382" s="203"/>
      <c r="R382" s="204">
        <f>SUM(R383:R395)</f>
        <v>0.31474658999999999</v>
      </c>
      <c r="S382" s="203"/>
      <c r="T382" s="205">
        <f>SUM(T383:T395)</f>
        <v>0.037922999999999998</v>
      </c>
      <c r="AR382" s="206" t="s">
        <v>118</v>
      </c>
      <c r="AT382" s="207" t="s">
        <v>69</v>
      </c>
      <c r="AU382" s="207" t="s">
        <v>78</v>
      </c>
      <c r="AY382" s="206" t="s">
        <v>141</v>
      </c>
      <c r="BK382" s="208">
        <f>SUM(BK383:BK395)</f>
        <v>0</v>
      </c>
    </row>
    <row r="383" s="1" customFormat="1" ht="16.5" customHeight="1">
      <c r="B383" s="33"/>
      <c r="C383" s="211" t="s">
        <v>1155</v>
      </c>
      <c r="D383" s="211" t="s">
        <v>144</v>
      </c>
      <c r="E383" s="212" t="s">
        <v>1156</v>
      </c>
      <c r="F383" s="213" t="s">
        <v>1157</v>
      </c>
      <c r="G383" s="214" t="s">
        <v>162</v>
      </c>
      <c r="H383" s="215">
        <v>28.195</v>
      </c>
      <c r="I383" s="216"/>
      <c r="J383" s="217">
        <f>ROUND(I383*H383,2)</f>
        <v>0</v>
      </c>
      <c r="K383" s="213" t="s">
        <v>148</v>
      </c>
      <c r="L383" s="38"/>
      <c r="M383" s="218" t="s">
        <v>1</v>
      </c>
      <c r="N383" s="219" t="s">
        <v>42</v>
      </c>
      <c r="O383" s="74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AR383" s="12" t="s">
        <v>315</v>
      </c>
      <c r="AT383" s="12" t="s">
        <v>144</v>
      </c>
      <c r="AU383" s="12" t="s">
        <v>118</v>
      </c>
      <c r="AY383" s="12" t="s">
        <v>141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2" t="s">
        <v>118</v>
      </c>
      <c r="BK383" s="222">
        <f>ROUND(I383*H383,2)</f>
        <v>0</v>
      </c>
      <c r="BL383" s="12" t="s">
        <v>315</v>
      </c>
      <c r="BM383" s="12" t="s">
        <v>1158</v>
      </c>
    </row>
    <row r="384" s="1" customFormat="1" ht="16.5" customHeight="1">
      <c r="B384" s="33"/>
      <c r="C384" s="211" t="s">
        <v>1159</v>
      </c>
      <c r="D384" s="211" t="s">
        <v>144</v>
      </c>
      <c r="E384" s="212" t="s">
        <v>1160</v>
      </c>
      <c r="F384" s="213" t="s">
        <v>1161</v>
      </c>
      <c r="G384" s="214" t="s">
        <v>162</v>
      </c>
      <c r="H384" s="215">
        <v>12.641</v>
      </c>
      <c r="I384" s="216"/>
      <c r="J384" s="217">
        <f>ROUND(I384*H384,2)</f>
        <v>0</v>
      </c>
      <c r="K384" s="213" t="s">
        <v>148</v>
      </c>
      <c r="L384" s="38"/>
      <c r="M384" s="218" t="s">
        <v>1</v>
      </c>
      <c r="N384" s="219" t="s">
        <v>42</v>
      </c>
      <c r="O384" s="74"/>
      <c r="P384" s="220">
        <f>O384*H384</f>
        <v>0</v>
      </c>
      <c r="Q384" s="220">
        <v>0</v>
      </c>
      <c r="R384" s="220">
        <f>Q384*H384</f>
        <v>0</v>
      </c>
      <c r="S384" s="220">
        <v>0</v>
      </c>
      <c r="T384" s="221">
        <f>S384*H384</f>
        <v>0</v>
      </c>
      <c r="AR384" s="12" t="s">
        <v>315</v>
      </c>
      <c r="AT384" s="12" t="s">
        <v>144</v>
      </c>
      <c r="AU384" s="12" t="s">
        <v>118</v>
      </c>
      <c r="AY384" s="12" t="s">
        <v>141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2" t="s">
        <v>118</v>
      </c>
      <c r="BK384" s="222">
        <f>ROUND(I384*H384,2)</f>
        <v>0</v>
      </c>
      <c r="BL384" s="12" t="s">
        <v>315</v>
      </c>
      <c r="BM384" s="12" t="s">
        <v>1162</v>
      </c>
    </row>
    <row r="385" s="1" customFormat="1" ht="16.5" customHeight="1">
      <c r="B385" s="33"/>
      <c r="C385" s="211" t="s">
        <v>1163</v>
      </c>
      <c r="D385" s="211" t="s">
        <v>144</v>
      </c>
      <c r="E385" s="212" t="s">
        <v>1164</v>
      </c>
      <c r="F385" s="213" t="s">
        <v>1165</v>
      </c>
      <c r="G385" s="214" t="s">
        <v>162</v>
      </c>
      <c r="H385" s="215">
        <v>28.195</v>
      </c>
      <c r="I385" s="216"/>
      <c r="J385" s="217">
        <f>ROUND(I385*H385,2)</f>
        <v>0</v>
      </c>
      <c r="K385" s="213" t="s">
        <v>148</v>
      </c>
      <c r="L385" s="38"/>
      <c r="M385" s="218" t="s">
        <v>1</v>
      </c>
      <c r="N385" s="219" t="s">
        <v>42</v>
      </c>
      <c r="O385" s="74"/>
      <c r="P385" s="220">
        <f>O385*H385</f>
        <v>0</v>
      </c>
      <c r="Q385" s="220">
        <v>0</v>
      </c>
      <c r="R385" s="220">
        <f>Q385*H385</f>
        <v>0</v>
      </c>
      <c r="S385" s="220">
        <v>0</v>
      </c>
      <c r="T385" s="221">
        <f>S385*H385</f>
        <v>0</v>
      </c>
      <c r="AR385" s="12" t="s">
        <v>315</v>
      </c>
      <c r="AT385" s="12" t="s">
        <v>144</v>
      </c>
      <c r="AU385" s="12" t="s">
        <v>118</v>
      </c>
      <c r="AY385" s="12" t="s">
        <v>141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2" t="s">
        <v>118</v>
      </c>
      <c r="BK385" s="222">
        <f>ROUND(I385*H385,2)</f>
        <v>0</v>
      </c>
      <c r="BL385" s="12" t="s">
        <v>315</v>
      </c>
      <c r="BM385" s="12" t="s">
        <v>1166</v>
      </c>
    </row>
    <row r="386" s="1" customFormat="1" ht="16.5" customHeight="1">
      <c r="B386" s="33"/>
      <c r="C386" s="211" t="s">
        <v>1167</v>
      </c>
      <c r="D386" s="211" t="s">
        <v>144</v>
      </c>
      <c r="E386" s="212" t="s">
        <v>1168</v>
      </c>
      <c r="F386" s="213" t="s">
        <v>1169</v>
      </c>
      <c r="G386" s="214" t="s">
        <v>162</v>
      </c>
      <c r="H386" s="215">
        <v>28.195</v>
      </c>
      <c r="I386" s="216"/>
      <c r="J386" s="217">
        <f>ROUND(I386*H386,2)</f>
        <v>0</v>
      </c>
      <c r="K386" s="213" t="s">
        <v>148</v>
      </c>
      <c r="L386" s="38"/>
      <c r="M386" s="218" t="s">
        <v>1</v>
      </c>
      <c r="N386" s="219" t="s">
        <v>42</v>
      </c>
      <c r="O386" s="74"/>
      <c r="P386" s="220">
        <f>O386*H386</f>
        <v>0</v>
      </c>
      <c r="Q386" s="220">
        <v>0.00020000000000000001</v>
      </c>
      <c r="R386" s="220">
        <f>Q386*H386</f>
        <v>0.0056389999999999999</v>
      </c>
      <c r="S386" s="220">
        <v>0</v>
      </c>
      <c r="T386" s="221">
        <f>S386*H386</f>
        <v>0</v>
      </c>
      <c r="AR386" s="12" t="s">
        <v>315</v>
      </c>
      <c r="AT386" s="12" t="s">
        <v>144</v>
      </c>
      <c r="AU386" s="12" t="s">
        <v>118</v>
      </c>
      <c r="AY386" s="12" t="s">
        <v>141</v>
      </c>
      <c r="BE386" s="222">
        <f>IF(N386="základní",J386,0)</f>
        <v>0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12" t="s">
        <v>118</v>
      </c>
      <c r="BK386" s="222">
        <f>ROUND(I386*H386,2)</f>
        <v>0</v>
      </c>
      <c r="BL386" s="12" t="s">
        <v>315</v>
      </c>
      <c r="BM386" s="12" t="s">
        <v>1170</v>
      </c>
    </row>
    <row r="387" s="1" customFormat="1" ht="16.5" customHeight="1">
      <c r="B387" s="33"/>
      <c r="C387" s="211" t="s">
        <v>1171</v>
      </c>
      <c r="D387" s="211" t="s">
        <v>144</v>
      </c>
      <c r="E387" s="212" t="s">
        <v>1172</v>
      </c>
      <c r="F387" s="213" t="s">
        <v>1173</v>
      </c>
      <c r="G387" s="214" t="s">
        <v>162</v>
      </c>
      <c r="H387" s="215">
        <v>28.195</v>
      </c>
      <c r="I387" s="216"/>
      <c r="J387" s="217">
        <f>ROUND(I387*H387,2)</f>
        <v>0</v>
      </c>
      <c r="K387" s="213" t="s">
        <v>148</v>
      </c>
      <c r="L387" s="38"/>
      <c r="M387" s="218" t="s">
        <v>1</v>
      </c>
      <c r="N387" s="219" t="s">
        <v>42</v>
      </c>
      <c r="O387" s="74"/>
      <c r="P387" s="220">
        <f>O387*H387</f>
        <v>0</v>
      </c>
      <c r="Q387" s="220">
        <v>0.0075799999999999999</v>
      </c>
      <c r="R387" s="220">
        <f>Q387*H387</f>
        <v>0.21371809999999999</v>
      </c>
      <c r="S387" s="220">
        <v>0</v>
      </c>
      <c r="T387" s="221">
        <f>S387*H387</f>
        <v>0</v>
      </c>
      <c r="AR387" s="12" t="s">
        <v>315</v>
      </c>
      <c r="AT387" s="12" t="s">
        <v>144</v>
      </c>
      <c r="AU387" s="12" t="s">
        <v>118</v>
      </c>
      <c r="AY387" s="12" t="s">
        <v>141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2" t="s">
        <v>118</v>
      </c>
      <c r="BK387" s="222">
        <f>ROUND(I387*H387,2)</f>
        <v>0</v>
      </c>
      <c r="BL387" s="12" t="s">
        <v>315</v>
      </c>
      <c r="BM387" s="12" t="s">
        <v>1174</v>
      </c>
    </row>
    <row r="388" s="1" customFormat="1" ht="16.5" customHeight="1">
      <c r="B388" s="33"/>
      <c r="C388" s="211" t="s">
        <v>1175</v>
      </c>
      <c r="D388" s="211" t="s">
        <v>144</v>
      </c>
      <c r="E388" s="212" t="s">
        <v>1176</v>
      </c>
      <c r="F388" s="213" t="s">
        <v>1177</v>
      </c>
      <c r="G388" s="214" t="s">
        <v>162</v>
      </c>
      <c r="H388" s="215">
        <v>12.641</v>
      </c>
      <c r="I388" s="216"/>
      <c r="J388" s="217">
        <f>ROUND(I388*H388,2)</f>
        <v>0</v>
      </c>
      <c r="K388" s="213" t="s">
        <v>148</v>
      </c>
      <c r="L388" s="38"/>
      <c r="M388" s="218" t="s">
        <v>1</v>
      </c>
      <c r="N388" s="219" t="s">
        <v>42</v>
      </c>
      <c r="O388" s="74"/>
      <c r="P388" s="220">
        <f>O388*H388</f>
        <v>0</v>
      </c>
      <c r="Q388" s="220">
        <v>0</v>
      </c>
      <c r="R388" s="220">
        <f>Q388*H388</f>
        <v>0</v>
      </c>
      <c r="S388" s="220">
        <v>0.0030000000000000001</v>
      </c>
      <c r="T388" s="221">
        <f>S388*H388</f>
        <v>0.037922999999999998</v>
      </c>
      <c r="AR388" s="12" t="s">
        <v>315</v>
      </c>
      <c r="AT388" s="12" t="s">
        <v>144</v>
      </c>
      <c r="AU388" s="12" t="s">
        <v>118</v>
      </c>
      <c r="AY388" s="12" t="s">
        <v>141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2" t="s">
        <v>118</v>
      </c>
      <c r="BK388" s="222">
        <f>ROUND(I388*H388,2)</f>
        <v>0</v>
      </c>
      <c r="BL388" s="12" t="s">
        <v>315</v>
      </c>
      <c r="BM388" s="12" t="s">
        <v>1178</v>
      </c>
    </row>
    <row r="389" s="1" customFormat="1" ht="16.5" customHeight="1">
      <c r="B389" s="33"/>
      <c r="C389" s="211" t="s">
        <v>1179</v>
      </c>
      <c r="D389" s="211" t="s">
        <v>144</v>
      </c>
      <c r="E389" s="212" t="s">
        <v>1180</v>
      </c>
      <c r="F389" s="213" t="s">
        <v>1181</v>
      </c>
      <c r="G389" s="214" t="s">
        <v>162</v>
      </c>
      <c r="H389" s="215">
        <v>28.195</v>
      </c>
      <c r="I389" s="216"/>
      <c r="J389" s="217">
        <f>ROUND(I389*H389,2)</f>
        <v>0</v>
      </c>
      <c r="K389" s="213" t="s">
        <v>148</v>
      </c>
      <c r="L389" s="38"/>
      <c r="M389" s="218" t="s">
        <v>1</v>
      </c>
      <c r="N389" s="219" t="s">
        <v>42</v>
      </c>
      <c r="O389" s="74"/>
      <c r="P389" s="220">
        <f>O389*H389</f>
        <v>0</v>
      </c>
      <c r="Q389" s="220">
        <v>0.00040000000000000002</v>
      </c>
      <c r="R389" s="220">
        <f>Q389*H389</f>
        <v>0.011278</v>
      </c>
      <c r="S389" s="220">
        <v>0</v>
      </c>
      <c r="T389" s="221">
        <f>S389*H389</f>
        <v>0</v>
      </c>
      <c r="AR389" s="12" t="s">
        <v>315</v>
      </c>
      <c r="AT389" s="12" t="s">
        <v>144</v>
      </c>
      <c r="AU389" s="12" t="s">
        <v>118</v>
      </c>
      <c r="AY389" s="12" t="s">
        <v>141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2" t="s">
        <v>118</v>
      </c>
      <c r="BK389" s="222">
        <f>ROUND(I389*H389,2)</f>
        <v>0</v>
      </c>
      <c r="BL389" s="12" t="s">
        <v>315</v>
      </c>
      <c r="BM389" s="12" t="s">
        <v>1182</v>
      </c>
    </row>
    <row r="390" s="1" customFormat="1" ht="16.5" customHeight="1">
      <c r="B390" s="33"/>
      <c r="C390" s="223" t="s">
        <v>1183</v>
      </c>
      <c r="D390" s="223" t="s">
        <v>151</v>
      </c>
      <c r="E390" s="224" t="s">
        <v>1184</v>
      </c>
      <c r="F390" s="225" t="s">
        <v>1185</v>
      </c>
      <c r="G390" s="226" t="s">
        <v>162</v>
      </c>
      <c r="H390" s="227">
        <v>31.013999999999999</v>
      </c>
      <c r="I390" s="228"/>
      <c r="J390" s="229">
        <f>ROUND(I390*H390,2)</f>
        <v>0</v>
      </c>
      <c r="K390" s="225" t="s">
        <v>148</v>
      </c>
      <c r="L390" s="230"/>
      <c r="M390" s="231" t="s">
        <v>1</v>
      </c>
      <c r="N390" s="232" t="s">
        <v>42</v>
      </c>
      <c r="O390" s="74"/>
      <c r="P390" s="220">
        <f>O390*H390</f>
        <v>0</v>
      </c>
      <c r="Q390" s="220">
        <v>0.00264</v>
      </c>
      <c r="R390" s="220">
        <f>Q390*H390</f>
        <v>0.081876959999999999</v>
      </c>
      <c r="S390" s="220">
        <v>0</v>
      </c>
      <c r="T390" s="221">
        <f>S390*H390</f>
        <v>0</v>
      </c>
      <c r="AR390" s="12" t="s">
        <v>282</v>
      </c>
      <c r="AT390" s="12" t="s">
        <v>151</v>
      </c>
      <c r="AU390" s="12" t="s">
        <v>118</v>
      </c>
      <c r="AY390" s="12" t="s">
        <v>141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2" t="s">
        <v>118</v>
      </c>
      <c r="BK390" s="222">
        <f>ROUND(I390*H390,2)</f>
        <v>0</v>
      </c>
      <c r="BL390" s="12" t="s">
        <v>315</v>
      </c>
      <c r="BM390" s="12" t="s">
        <v>1186</v>
      </c>
    </row>
    <row r="391" s="1" customFormat="1" ht="16.5" customHeight="1">
      <c r="B391" s="33"/>
      <c r="C391" s="211" t="s">
        <v>1187</v>
      </c>
      <c r="D391" s="211" t="s">
        <v>144</v>
      </c>
      <c r="E391" s="212" t="s">
        <v>1188</v>
      </c>
      <c r="F391" s="213" t="s">
        <v>1189</v>
      </c>
      <c r="G391" s="214" t="s">
        <v>262</v>
      </c>
      <c r="H391" s="215">
        <v>34.716999999999999</v>
      </c>
      <c r="I391" s="216"/>
      <c r="J391" s="217">
        <f>ROUND(I391*H391,2)</f>
        <v>0</v>
      </c>
      <c r="K391" s="213" t="s">
        <v>148</v>
      </c>
      <c r="L391" s="38"/>
      <c r="M391" s="218" t="s">
        <v>1</v>
      </c>
      <c r="N391" s="219" t="s">
        <v>42</v>
      </c>
      <c r="O391" s="74"/>
      <c r="P391" s="220">
        <f>O391*H391</f>
        <v>0</v>
      </c>
      <c r="Q391" s="220">
        <v>1.0000000000000001E-05</v>
      </c>
      <c r="R391" s="220">
        <f>Q391*H391</f>
        <v>0.00034717</v>
      </c>
      <c r="S391" s="220">
        <v>0</v>
      </c>
      <c r="T391" s="221">
        <f>S391*H391</f>
        <v>0</v>
      </c>
      <c r="AR391" s="12" t="s">
        <v>315</v>
      </c>
      <c r="AT391" s="12" t="s">
        <v>144</v>
      </c>
      <c r="AU391" s="12" t="s">
        <v>118</v>
      </c>
      <c r="AY391" s="12" t="s">
        <v>141</v>
      </c>
      <c r="BE391" s="222">
        <f>IF(N391="základní",J391,0)</f>
        <v>0</v>
      </c>
      <c r="BF391" s="222">
        <f>IF(N391="snížená",J391,0)</f>
        <v>0</v>
      </c>
      <c r="BG391" s="222">
        <f>IF(N391="zákl. přenesená",J391,0)</f>
        <v>0</v>
      </c>
      <c r="BH391" s="222">
        <f>IF(N391="sníž. přenesená",J391,0)</f>
        <v>0</v>
      </c>
      <c r="BI391" s="222">
        <f>IF(N391="nulová",J391,0)</f>
        <v>0</v>
      </c>
      <c r="BJ391" s="12" t="s">
        <v>118</v>
      </c>
      <c r="BK391" s="222">
        <f>ROUND(I391*H391,2)</f>
        <v>0</v>
      </c>
      <c r="BL391" s="12" t="s">
        <v>315</v>
      </c>
      <c r="BM391" s="12" t="s">
        <v>1190</v>
      </c>
    </row>
    <row r="392" s="1" customFormat="1" ht="16.5" customHeight="1">
      <c r="B392" s="33"/>
      <c r="C392" s="211" t="s">
        <v>1191</v>
      </c>
      <c r="D392" s="211" t="s">
        <v>144</v>
      </c>
      <c r="E392" s="212" t="s">
        <v>1192</v>
      </c>
      <c r="F392" s="213" t="s">
        <v>1193</v>
      </c>
      <c r="G392" s="214" t="s">
        <v>262</v>
      </c>
      <c r="H392" s="215">
        <v>34.716999999999999</v>
      </c>
      <c r="I392" s="216"/>
      <c r="J392" s="217">
        <f>ROUND(I392*H392,2)</f>
        <v>0</v>
      </c>
      <c r="K392" s="213" t="s">
        <v>148</v>
      </c>
      <c r="L392" s="38"/>
      <c r="M392" s="218" t="s">
        <v>1</v>
      </c>
      <c r="N392" s="219" t="s">
        <v>42</v>
      </c>
      <c r="O392" s="74"/>
      <c r="P392" s="220">
        <f>O392*H392</f>
        <v>0</v>
      </c>
      <c r="Q392" s="220">
        <v>3.0000000000000001E-05</v>
      </c>
      <c r="R392" s="220">
        <f>Q392*H392</f>
        <v>0.0010415100000000001</v>
      </c>
      <c r="S392" s="220">
        <v>0</v>
      </c>
      <c r="T392" s="221">
        <f>S392*H392</f>
        <v>0</v>
      </c>
      <c r="AR392" s="12" t="s">
        <v>315</v>
      </c>
      <c r="AT392" s="12" t="s">
        <v>144</v>
      </c>
      <c r="AU392" s="12" t="s">
        <v>118</v>
      </c>
      <c r="AY392" s="12" t="s">
        <v>141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2" t="s">
        <v>118</v>
      </c>
      <c r="BK392" s="222">
        <f>ROUND(I392*H392,2)</f>
        <v>0</v>
      </c>
      <c r="BL392" s="12" t="s">
        <v>315</v>
      </c>
      <c r="BM392" s="12" t="s">
        <v>1194</v>
      </c>
    </row>
    <row r="393" s="1" customFormat="1" ht="16.5" customHeight="1">
      <c r="B393" s="33"/>
      <c r="C393" s="211" t="s">
        <v>1195</v>
      </c>
      <c r="D393" s="211" t="s">
        <v>144</v>
      </c>
      <c r="E393" s="212" t="s">
        <v>1196</v>
      </c>
      <c r="F393" s="213" t="s">
        <v>1197</v>
      </c>
      <c r="G393" s="214" t="s">
        <v>162</v>
      </c>
      <c r="H393" s="215">
        <v>28.195</v>
      </c>
      <c r="I393" s="216"/>
      <c r="J393" s="217">
        <f>ROUND(I393*H393,2)</f>
        <v>0</v>
      </c>
      <c r="K393" s="213" t="s">
        <v>148</v>
      </c>
      <c r="L393" s="38"/>
      <c r="M393" s="218" t="s">
        <v>1</v>
      </c>
      <c r="N393" s="219" t="s">
        <v>42</v>
      </c>
      <c r="O393" s="74"/>
      <c r="P393" s="220">
        <f>O393*H393</f>
        <v>0</v>
      </c>
      <c r="Q393" s="220">
        <v>3.0000000000000001E-05</v>
      </c>
      <c r="R393" s="220">
        <f>Q393*H393</f>
        <v>0.00084584999999999999</v>
      </c>
      <c r="S393" s="220">
        <v>0</v>
      </c>
      <c r="T393" s="221">
        <f>S393*H393</f>
        <v>0</v>
      </c>
      <c r="AR393" s="12" t="s">
        <v>315</v>
      </c>
      <c r="AT393" s="12" t="s">
        <v>144</v>
      </c>
      <c r="AU393" s="12" t="s">
        <v>118</v>
      </c>
      <c r="AY393" s="12" t="s">
        <v>141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2" t="s">
        <v>118</v>
      </c>
      <c r="BK393" s="222">
        <f>ROUND(I393*H393,2)</f>
        <v>0</v>
      </c>
      <c r="BL393" s="12" t="s">
        <v>315</v>
      </c>
      <c r="BM393" s="12" t="s">
        <v>1198</v>
      </c>
    </row>
    <row r="394" s="1" customFormat="1" ht="16.5" customHeight="1">
      <c r="B394" s="33"/>
      <c r="C394" s="211" t="s">
        <v>1199</v>
      </c>
      <c r="D394" s="211" t="s">
        <v>144</v>
      </c>
      <c r="E394" s="212" t="s">
        <v>1200</v>
      </c>
      <c r="F394" s="213" t="s">
        <v>1201</v>
      </c>
      <c r="G394" s="214" t="s">
        <v>147</v>
      </c>
      <c r="H394" s="215">
        <v>0.315</v>
      </c>
      <c r="I394" s="216"/>
      <c r="J394" s="217">
        <f>ROUND(I394*H394,2)</f>
        <v>0</v>
      </c>
      <c r="K394" s="213" t="s">
        <v>148</v>
      </c>
      <c r="L394" s="38"/>
      <c r="M394" s="218" t="s">
        <v>1</v>
      </c>
      <c r="N394" s="219" t="s">
        <v>42</v>
      </c>
      <c r="O394" s="74"/>
      <c r="P394" s="220">
        <f>O394*H394</f>
        <v>0</v>
      </c>
      <c r="Q394" s="220">
        <v>0</v>
      </c>
      <c r="R394" s="220">
        <f>Q394*H394</f>
        <v>0</v>
      </c>
      <c r="S394" s="220">
        <v>0</v>
      </c>
      <c r="T394" s="221">
        <f>S394*H394</f>
        <v>0</v>
      </c>
      <c r="AR394" s="12" t="s">
        <v>315</v>
      </c>
      <c r="AT394" s="12" t="s">
        <v>144</v>
      </c>
      <c r="AU394" s="12" t="s">
        <v>118</v>
      </c>
      <c r="AY394" s="12" t="s">
        <v>141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2" t="s">
        <v>118</v>
      </c>
      <c r="BK394" s="222">
        <f>ROUND(I394*H394,2)</f>
        <v>0</v>
      </c>
      <c r="BL394" s="12" t="s">
        <v>315</v>
      </c>
      <c r="BM394" s="12" t="s">
        <v>1202</v>
      </c>
    </row>
    <row r="395" s="1" customFormat="1" ht="16.5" customHeight="1">
      <c r="B395" s="33"/>
      <c r="C395" s="211" t="s">
        <v>1203</v>
      </c>
      <c r="D395" s="211" t="s">
        <v>144</v>
      </c>
      <c r="E395" s="212" t="s">
        <v>1204</v>
      </c>
      <c r="F395" s="213" t="s">
        <v>1205</v>
      </c>
      <c r="G395" s="214" t="s">
        <v>147</v>
      </c>
      <c r="H395" s="215">
        <v>0.315</v>
      </c>
      <c r="I395" s="216"/>
      <c r="J395" s="217">
        <f>ROUND(I395*H395,2)</f>
        <v>0</v>
      </c>
      <c r="K395" s="213" t="s">
        <v>148</v>
      </c>
      <c r="L395" s="38"/>
      <c r="M395" s="218" t="s">
        <v>1</v>
      </c>
      <c r="N395" s="219" t="s">
        <v>42</v>
      </c>
      <c r="O395" s="74"/>
      <c r="P395" s="220">
        <f>O395*H395</f>
        <v>0</v>
      </c>
      <c r="Q395" s="220">
        <v>0</v>
      </c>
      <c r="R395" s="220">
        <f>Q395*H395</f>
        <v>0</v>
      </c>
      <c r="S395" s="220">
        <v>0</v>
      </c>
      <c r="T395" s="221">
        <f>S395*H395</f>
        <v>0</v>
      </c>
      <c r="AR395" s="12" t="s">
        <v>315</v>
      </c>
      <c r="AT395" s="12" t="s">
        <v>144</v>
      </c>
      <c r="AU395" s="12" t="s">
        <v>118</v>
      </c>
      <c r="AY395" s="12" t="s">
        <v>141</v>
      </c>
      <c r="BE395" s="222">
        <f>IF(N395="základní",J395,0)</f>
        <v>0</v>
      </c>
      <c r="BF395" s="222">
        <f>IF(N395="snížená",J395,0)</f>
        <v>0</v>
      </c>
      <c r="BG395" s="222">
        <f>IF(N395="zákl. přenesená",J395,0)</f>
        <v>0</v>
      </c>
      <c r="BH395" s="222">
        <f>IF(N395="sníž. přenesená",J395,0)</f>
        <v>0</v>
      </c>
      <c r="BI395" s="222">
        <f>IF(N395="nulová",J395,0)</f>
        <v>0</v>
      </c>
      <c r="BJ395" s="12" t="s">
        <v>118</v>
      </c>
      <c r="BK395" s="222">
        <f>ROUND(I395*H395,2)</f>
        <v>0</v>
      </c>
      <c r="BL395" s="12" t="s">
        <v>315</v>
      </c>
      <c r="BM395" s="12" t="s">
        <v>1206</v>
      </c>
    </row>
    <row r="396" s="10" customFormat="1" ht="22.8" customHeight="1">
      <c r="B396" s="195"/>
      <c r="C396" s="196"/>
      <c r="D396" s="197" t="s">
        <v>69</v>
      </c>
      <c r="E396" s="209" t="s">
        <v>1207</v>
      </c>
      <c r="F396" s="209" t="s">
        <v>1208</v>
      </c>
      <c r="G396" s="196"/>
      <c r="H396" s="196"/>
      <c r="I396" s="199"/>
      <c r="J396" s="210">
        <f>BK396</f>
        <v>0</v>
      </c>
      <c r="K396" s="196"/>
      <c r="L396" s="201"/>
      <c r="M396" s="202"/>
      <c r="N396" s="203"/>
      <c r="O396" s="203"/>
      <c r="P396" s="204">
        <f>SUM(P397:P398)</f>
        <v>0</v>
      </c>
      <c r="Q396" s="203"/>
      <c r="R396" s="204">
        <f>SUM(R397:R398)</f>
        <v>0.00028992000000000004</v>
      </c>
      <c r="S396" s="203"/>
      <c r="T396" s="205">
        <f>SUM(T397:T398)</f>
        <v>0</v>
      </c>
      <c r="AR396" s="206" t="s">
        <v>118</v>
      </c>
      <c r="AT396" s="207" t="s">
        <v>69</v>
      </c>
      <c r="AU396" s="207" t="s">
        <v>78</v>
      </c>
      <c r="AY396" s="206" t="s">
        <v>141</v>
      </c>
      <c r="BK396" s="208">
        <f>SUM(BK397:BK398)</f>
        <v>0</v>
      </c>
    </row>
    <row r="397" s="1" customFormat="1" ht="16.5" customHeight="1">
      <c r="B397" s="33"/>
      <c r="C397" s="211" t="s">
        <v>1209</v>
      </c>
      <c r="D397" s="211" t="s">
        <v>144</v>
      </c>
      <c r="E397" s="212" t="s">
        <v>1210</v>
      </c>
      <c r="F397" s="213" t="s">
        <v>1211</v>
      </c>
      <c r="G397" s="214" t="s">
        <v>262</v>
      </c>
      <c r="H397" s="215">
        <v>9.2219999999999995</v>
      </c>
      <c r="I397" s="216"/>
      <c r="J397" s="217">
        <f>ROUND(I397*H397,2)</f>
        <v>0</v>
      </c>
      <c r="K397" s="213" t="s">
        <v>148</v>
      </c>
      <c r="L397" s="38"/>
      <c r="M397" s="218" t="s">
        <v>1</v>
      </c>
      <c r="N397" s="219" t="s">
        <v>42</v>
      </c>
      <c r="O397" s="74"/>
      <c r="P397" s="220">
        <f>O397*H397</f>
        <v>0</v>
      </c>
      <c r="Q397" s="220">
        <v>2.0000000000000002E-05</v>
      </c>
      <c r="R397" s="220">
        <f>Q397*H397</f>
        <v>0.00018444000000000002</v>
      </c>
      <c r="S397" s="220">
        <v>0</v>
      </c>
      <c r="T397" s="221">
        <f>S397*H397</f>
        <v>0</v>
      </c>
      <c r="AR397" s="12" t="s">
        <v>315</v>
      </c>
      <c r="AT397" s="12" t="s">
        <v>144</v>
      </c>
      <c r="AU397" s="12" t="s">
        <v>118</v>
      </c>
      <c r="AY397" s="12" t="s">
        <v>141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2" t="s">
        <v>118</v>
      </c>
      <c r="BK397" s="222">
        <f>ROUND(I397*H397,2)</f>
        <v>0</v>
      </c>
      <c r="BL397" s="12" t="s">
        <v>315</v>
      </c>
      <c r="BM397" s="12" t="s">
        <v>1212</v>
      </c>
    </row>
    <row r="398" s="1" customFormat="1" ht="16.5" customHeight="1">
      <c r="B398" s="33"/>
      <c r="C398" s="211" t="s">
        <v>1213</v>
      </c>
      <c r="D398" s="211" t="s">
        <v>144</v>
      </c>
      <c r="E398" s="212" t="s">
        <v>1214</v>
      </c>
      <c r="F398" s="213" t="s">
        <v>1215</v>
      </c>
      <c r="G398" s="214" t="s">
        <v>162</v>
      </c>
      <c r="H398" s="215">
        <v>2.637</v>
      </c>
      <c r="I398" s="216"/>
      <c r="J398" s="217">
        <f>ROUND(I398*H398,2)</f>
        <v>0</v>
      </c>
      <c r="K398" s="213" t="s">
        <v>148</v>
      </c>
      <c r="L398" s="38"/>
      <c r="M398" s="218" t="s">
        <v>1</v>
      </c>
      <c r="N398" s="219" t="s">
        <v>42</v>
      </c>
      <c r="O398" s="74"/>
      <c r="P398" s="220">
        <f>O398*H398</f>
        <v>0</v>
      </c>
      <c r="Q398" s="220">
        <v>4.0000000000000003E-05</v>
      </c>
      <c r="R398" s="220">
        <f>Q398*H398</f>
        <v>0.00010548000000000001</v>
      </c>
      <c r="S398" s="220">
        <v>0</v>
      </c>
      <c r="T398" s="221">
        <f>S398*H398</f>
        <v>0</v>
      </c>
      <c r="AR398" s="12" t="s">
        <v>315</v>
      </c>
      <c r="AT398" s="12" t="s">
        <v>144</v>
      </c>
      <c r="AU398" s="12" t="s">
        <v>118</v>
      </c>
      <c r="AY398" s="12" t="s">
        <v>141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12" t="s">
        <v>118</v>
      </c>
      <c r="BK398" s="222">
        <f>ROUND(I398*H398,2)</f>
        <v>0</v>
      </c>
      <c r="BL398" s="12" t="s">
        <v>315</v>
      </c>
      <c r="BM398" s="12" t="s">
        <v>1216</v>
      </c>
    </row>
    <row r="399" s="10" customFormat="1" ht="22.8" customHeight="1">
      <c r="B399" s="195"/>
      <c r="C399" s="196"/>
      <c r="D399" s="197" t="s">
        <v>69</v>
      </c>
      <c r="E399" s="209" t="s">
        <v>1217</v>
      </c>
      <c r="F399" s="209" t="s">
        <v>1218</v>
      </c>
      <c r="G399" s="196"/>
      <c r="H399" s="196"/>
      <c r="I399" s="199"/>
      <c r="J399" s="210">
        <f>BK399</f>
        <v>0</v>
      </c>
      <c r="K399" s="196"/>
      <c r="L399" s="201"/>
      <c r="M399" s="202"/>
      <c r="N399" s="203"/>
      <c r="O399" s="203"/>
      <c r="P399" s="204">
        <f>SUM(P400:P413)</f>
        <v>0</v>
      </c>
      <c r="Q399" s="203"/>
      <c r="R399" s="204">
        <f>SUM(R400:R413)</f>
        <v>0.44615033999999998</v>
      </c>
      <c r="S399" s="203"/>
      <c r="T399" s="205">
        <f>SUM(T400:T413)</f>
        <v>1.1206238000000002</v>
      </c>
      <c r="AR399" s="206" t="s">
        <v>118</v>
      </c>
      <c r="AT399" s="207" t="s">
        <v>69</v>
      </c>
      <c r="AU399" s="207" t="s">
        <v>78</v>
      </c>
      <c r="AY399" s="206" t="s">
        <v>141</v>
      </c>
      <c r="BK399" s="208">
        <f>SUM(BK400:BK413)</f>
        <v>0</v>
      </c>
    </row>
    <row r="400" s="1" customFormat="1" ht="16.5" customHeight="1">
      <c r="B400" s="33"/>
      <c r="C400" s="211" t="s">
        <v>1219</v>
      </c>
      <c r="D400" s="211" t="s">
        <v>144</v>
      </c>
      <c r="E400" s="212" t="s">
        <v>1220</v>
      </c>
      <c r="F400" s="213" t="s">
        <v>1221</v>
      </c>
      <c r="G400" s="214" t="s">
        <v>162</v>
      </c>
      <c r="H400" s="215">
        <v>20.338000000000001</v>
      </c>
      <c r="I400" s="216"/>
      <c r="J400" s="217">
        <f>ROUND(I400*H400,2)</f>
        <v>0</v>
      </c>
      <c r="K400" s="213" t="s">
        <v>148</v>
      </c>
      <c r="L400" s="38"/>
      <c r="M400" s="218" t="s">
        <v>1</v>
      </c>
      <c r="N400" s="219" t="s">
        <v>42</v>
      </c>
      <c r="O400" s="74"/>
      <c r="P400" s="220">
        <f>O400*H400</f>
        <v>0</v>
      </c>
      <c r="Q400" s="220">
        <v>0</v>
      </c>
      <c r="R400" s="220">
        <f>Q400*H400</f>
        <v>0</v>
      </c>
      <c r="S400" s="220">
        <v>0.055100000000000003</v>
      </c>
      <c r="T400" s="221">
        <f>S400*H400</f>
        <v>1.1206238000000002</v>
      </c>
      <c r="AR400" s="12" t="s">
        <v>315</v>
      </c>
      <c r="AT400" s="12" t="s">
        <v>144</v>
      </c>
      <c r="AU400" s="12" t="s">
        <v>118</v>
      </c>
      <c r="AY400" s="12" t="s">
        <v>141</v>
      </c>
      <c r="BE400" s="222">
        <f>IF(N400="základní",J400,0)</f>
        <v>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2" t="s">
        <v>118</v>
      </c>
      <c r="BK400" s="222">
        <f>ROUND(I400*H400,2)</f>
        <v>0</v>
      </c>
      <c r="BL400" s="12" t="s">
        <v>315</v>
      </c>
      <c r="BM400" s="12" t="s">
        <v>1222</v>
      </c>
    </row>
    <row r="401" s="1" customFormat="1" ht="16.5" customHeight="1">
      <c r="B401" s="33"/>
      <c r="C401" s="211" t="s">
        <v>1223</v>
      </c>
      <c r="D401" s="211" t="s">
        <v>144</v>
      </c>
      <c r="E401" s="212" t="s">
        <v>1224</v>
      </c>
      <c r="F401" s="213" t="s">
        <v>1225</v>
      </c>
      <c r="G401" s="214" t="s">
        <v>162</v>
      </c>
      <c r="H401" s="215">
        <v>2.8399999999999999</v>
      </c>
      <c r="I401" s="216"/>
      <c r="J401" s="217">
        <f>ROUND(I401*H401,2)</f>
        <v>0</v>
      </c>
      <c r="K401" s="213" t="s">
        <v>148</v>
      </c>
      <c r="L401" s="38"/>
      <c r="M401" s="218" t="s">
        <v>1</v>
      </c>
      <c r="N401" s="219" t="s">
        <v>42</v>
      </c>
      <c r="O401" s="74"/>
      <c r="P401" s="220">
        <f>O401*H401</f>
        <v>0</v>
      </c>
      <c r="Q401" s="220">
        <v>0.0030000000000000001</v>
      </c>
      <c r="R401" s="220">
        <f>Q401*H401</f>
        <v>0.0085199999999999998</v>
      </c>
      <c r="S401" s="220">
        <v>0</v>
      </c>
      <c r="T401" s="221">
        <f>S401*H401</f>
        <v>0</v>
      </c>
      <c r="AR401" s="12" t="s">
        <v>315</v>
      </c>
      <c r="AT401" s="12" t="s">
        <v>144</v>
      </c>
      <c r="AU401" s="12" t="s">
        <v>118</v>
      </c>
      <c r="AY401" s="12" t="s">
        <v>141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2" t="s">
        <v>118</v>
      </c>
      <c r="BK401" s="222">
        <f>ROUND(I401*H401,2)</f>
        <v>0</v>
      </c>
      <c r="BL401" s="12" t="s">
        <v>315</v>
      </c>
      <c r="BM401" s="12" t="s">
        <v>1226</v>
      </c>
    </row>
    <row r="402" s="1" customFormat="1" ht="16.5" customHeight="1">
      <c r="B402" s="33"/>
      <c r="C402" s="223" t="s">
        <v>1227</v>
      </c>
      <c r="D402" s="223" t="s">
        <v>151</v>
      </c>
      <c r="E402" s="224" t="s">
        <v>1228</v>
      </c>
      <c r="F402" s="225" t="s">
        <v>1229</v>
      </c>
      <c r="G402" s="226" t="s">
        <v>162</v>
      </c>
      <c r="H402" s="227">
        <v>3.4409999999999998</v>
      </c>
      <c r="I402" s="228"/>
      <c r="J402" s="229">
        <f>ROUND(I402*H402,2)</f>
        <v>0</v>
      </c>
      <c r="K402" s="225" t="s">
        <v>148</v>
      </c>
      <c r="L402" s="230"/>
      <c r="M402" s="231" t="s">
        <v>1</v>
      </c>
      <c r="N402" s="232" t="s">
        <v>42</v>
      </c>
      <c r="O402" s="74"/>
      <c r="P402" s="220">
        <f>O402*H402</f>
        <v>0</v>
      </c>
      <c r="Q402" s="220">
        <v>0.0097999999999999997</v>
      </c>
      <c r="R402" s="220">
        <f>Q402*H402</f>
        <v>0.033721799999999996</v>
      </c>
      <c r="S402" s="220">
        <v>0</v>
      </c>
      <c r="T402" s="221">
        <f>S402*H402</f>
        <v>0</v>
      </c>
      <c r="AR402" s="12" t="s">
        <v>282</v>
      </c>
      <c r="AT402" s="12" t="s">
        <v>151</v>
      </c>
      <c r="AU402" s="12" t="s">
        <v>118</v>
      </c>
      <c r="AY402" s="12" t="s">
        <v>141</v>
      </c>
      <c r="BE402" s="222">
        <f>IF(N402="základní",J402,0)</f>
        <v>0</v>
      </c>
      <c r="BF402" s="222">
        <f>IF(N402="snížená",J402,0)</f>
        <v>0</v>
      </c>
      <c r="BG402" s="222">
        <f>IF(N402="zákl. přenesená",J402,0)</f>
        <v>0</v>
      </c>
      <c r="BH402" s="222">
        <f>IF(N402="sníž. přenesená",J402,0)</f>
        <v>0</v>
      </c>
      <c r="BI402" s="222">
        <f>IF(N402="nulová",J402,0)</f>
        <v>0</v>
      </c>
      <c r="BJ402" s="12" t="s">
        <v>118</v>
      </c>
      <c r="BK402" s="222">
        <f>ROUND(I402*H402,2)</f>
        <v>0</v>
      </c>
      <c r="BL402" s="12" t="s">
        <v>315</v>
      </c>
      <c r="BM402" s="12" t="s">
        <v>1230</v>
      </c>
    </row>
    <row r="403" s="1" customFormat="1" ht="16.5" customHeight="1">
      <c r="B403" s="33"/>
      <c r="C403" s="211" t="s">
        <v>1231</v>
      </c>
      <c r="D403" s="211" t="s">
        <v>144</v>
      </c>
      <c r="E403" s="212" t="s">
        <v>1232</v>
      </c>
      <c r="F403" s="213" t="s">
        <v>1233</v>
      </c>
      <c r="G403" s="214" t="s">
        <v>162</v>
      </c>
      <c r="H403" s="215">
        <v>22.515000000000001</v>
      </c>
      <c r="I403" s="216"/>
      <c r="J403" s="217">
        <f>ROUND(I403*H403,2)</f>
        <v>0</v>
      </c>
      <c r="K403" s="213" t="s">
        <v>148</v>
      </c>
      <c r="L403" s="38"/>
      <c r="M403" s="218" t="s">
        <v>1</v>
      </c>
      <c r="N403" s="219" t="s">
        <v>42</v>
      </c>
      <c r="O403" s="74"/>
      <c r="P403" s="220">
        <f>O403*H403</f>
        <v>0</v>
      </c>
      <c r="Q403" s="220">
        <v>0.0025000000000000001</v>
      </c>
      <c r="R403" s="220">
        <f>Q403*H403</f>
        <v>0.056287500000000004</v>
      </c>
      <c r="S403" s="220">
        <v>0</v>
      </c>
      <c r="T403" s="221">
        <f>S403*H403</f>
        <v>0</v>
      </c>
      <c r="AR403" s="12" t="s">
        <v>315</v>
      </c>
      <c r="AT403" s="12" t="s">
        <v>144</v>
      </c>
      <c r="AU403" s="12" t="s">
        <v>118</v>
      </c>
      <c r="AY403" s="12" t="s">
        <v>141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2" t="s">
        <v>118</v>
      </c>
      <c r="BK403" s="222">
        <f>ROUND(I403*H403,2)</f>
        <v>0</v>
      </c>
      <c r="BL403" s="12" t="s">
        <v>315</v>
      </c>
      <c r="BM403" s="12" t="s">
        <v>1234</v>
      </c>
    </row>
    <row r="404" s="1" customFormat="1" ht="16.5" customHeight="1">
      <c r="B404" s="33"/>
      <c r="C404" s="223" t="s">
        <v>1235</v>
      </c>
      <c r="D404" s="223" t="s">
        <v>151</v>
      </c>
      <c r="E404" s="224" t="s">
        <v>1236</v>
      </c>
      <c r="F404" s="225" t="s">
        <v>1237</v>
      </c>
      <c r="G404" s="226" t="s">
        <v>162</v>
      </c>
      <c r="H404" s="227">
        <v>26.026</v>
      </c>
      <c r="I404" s="228"/>
      <c r="J404" s="229">
        <f>ROUND(I404*H404,2)</f>
        <v>0</v>
      </c>
      <c r="K404" s="225" t="s">
        <v>148</v>
      </c>
      <c r="L404" s="230"/>
      <c r="M404" s="231" t="s">
        <v>1</v>
      </c>
      <c r="N404" s="232" t="s">
        <v>42</v>
      </c>
      <c r="O404" s="74"/>
      <c r="P404" s="220">
        <f>O404*H404</f>
        <v>0</v>
      </c>
      <c r="Q404" s="220">
        <v>0.0129</v>
      </c>
      <c r="R404" s="220">
        <f>Q404*H404</f>
        <v>0.33573540000000002</v>
      </c>
      <c r="S404" s="220">
        <v>0</v>
      </c>
      <c r="T404" s="221">
        <f>S404*H404</f>
        <v>0</v>
      </c>
      <c r="AR404" s="12" t="s">
        <v>282</v>
      </c>
      <c r="AT404" s="12" t="s">
        <v>151</v>
      </c>
      <c r="AU404" s="12" t="s">
        <v>118</v>
      </c>
      <c r="AY404" s="12" t="s">
        <v>141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12" t="s">
        <v>118</v>
      </c>
      <c r="BK404" s="222">
        <f>ROUND(I404*H404,2)</f>
        <v>0</v>
      </c>
      <c r="BL404" s="12" t="s">
        <v>315</v>
      </c>
      <c r="BM404" s="12" t="s">
        <v>1238</v>
      </c>
    </row>
    <row r="405" s="1" customFormat="1" ht="16.5" customHeight="1">
      <c r="B405" s="33"/>
      <c r="C405" s="211" t="s">
        <v>1239</v>
      </c>
      <c r="D405" s="211" t="s">
        <v>144</v>
      </c>
      <c r="E405" s="212" t="s">
        <v>1240</v>
      </c>
      <c r="F405" s="213" t="s">
        <v>1241</v>
      </c>
      <c r="G405" s="214" t="s">
        <v>162</v>
      </c>
      <c r="H405" s="215">
        <v>21.940000000000001</v>
      </c>
      <c r="I405" s="216"/>
      <c r="J405" s="217">
        <f>ROUND(I405*H405,2)</f>
        <v>0</v>
      </c>
      <c r="K405" s="213" t="s">
        <v>148</v>
      </c>
      <c r="L405" s="38"/>
      <c r="M405" s="218" t="s">
        <v>1</v>
      </c>
      <c r="N405" s="219" t="s">
        <v>42</v>
      </c>
      <c r="O405" s="74"/>
      <c r="P405" s="220">
        <f>O405*H405</f>
        <v>0</v>
      </c>
      <c r="Q405" s="220">
        <v>0</v>
      </c>
      <c r="R405" s="220">
        <f>Q405*H405</f>
        <v>0</v>
      </c>
      <c r="S405" s="220">
        <v>0</v>
      </c>
      <c r="T405" s="221">
        <f>S405*H405</f>
        <v>0</v>
      </c>
      <c r="AR405" s="12" t="s">
        <v>315</v>
      </c>
      <c r="AT405" s="12" t="s">
        <v>144</v>
      </c>
      <c r="AU405" s="12" t="s">
        <v>118</v>
      </c>
      <c r="AY405" s="12" t="s">
        <v>141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2" t="s">
        <v>118</v>
      </c>
      <c r="BK405" s="222">
        <f>ROUND(I405*H405,2)</f>
        <v>0</v>
      </c>
      <c r="BL405" s="12" t="s">
        <v>315</v>
      </c>
      <c r="BM405" s="12" t="s">
        <v>1242</v>
      </c>
    </row>
    <row r="406" s="1" customFormat="1" ht="16.5" customHeight="1">
      <c r="B406" s="33"/>
      <c r="C406" s="211" t="s">
        <v>1243</v>
      </c>
      <c r="D406" s="211" t="s">
        <v>144</v>
      </c>
      <c r="E406" s="212" t="s">
        <v>1244</v>
      </c>
      <c r="F406" s="213" t="s">
        <v>1245</v>
      </c>
      <c r="G406" s="214" t="s">
        <v>158</v>
      </c>
      <c r="H406" s="215">
        <v>4</v>
      </c>
      <c r="I406" s="216"/>
      <c r="J406" s="217">
        <f>ROUND(I406*H406,2)</f>
        <v>0</v>
      </c>
      <c r="K406" s="213" t="s">
        <v>148</v>
      </c>
      <c r="L406" s="38"/>
      <c r="M406" s="218" t="s">
        <v>1</v>
      </c>
      <c r="N406" s="219" t="s">
        <v>42</v>
      </c>
      <c r="O406" s="74"/>
      <c r="P406" s="220">
        <f>O406*H406</f>
        <v>0</v>
      </c>
      <c r="Q406" s="220">
        <v>0</v>
      </c>
      <c r="R406" s="220">
        <f>Q406*H406</f>
        <v>0</v>
      </c>
      <c r="S406" s="220">
        <v>0</v>
      </c>
      <c r="T406" s="221">
        <f>S406*H406</f>
        <v>0</v>
      </c>
      <c r="AR406" s="12" t="s">
        <v>315</v>
      </c>
      <c r="AT406" s="12" t="s">
        <v>144</v>
      </c>
      <c r="AU406" s="12" t="s">
        <v>118</v>
      </c>
      <c r="AY406" s="12" t="s">
        <v>141</v>
      </c>
      <c r="BE406" s="222">
        <f>IF(N406="základní",J406,0)</f>
        <v>0</v>
      </c>
      <c r="BF406" s="222">
        <f>IF(N406="snížená",J406,0)</f>
        <v>0</v>
      </c>
      <c r="BG406" s="222">
        <f>IF(N406="zákl. přenesená",J406,0)</f>
        <v>0</v>
      </c>
      <c r="BH406" s="222">
        <f>IF(N406="sníž. přenesená",J406,0)</f>
        <v>0</v>
      </c>
      <c r="BI406" s="222">
        <f>IF(N406="nulová",J406,0)</f>
        <v>0</v>
      </c>
      <c r="BJ406" s="12" t="s">
        <v>118</v>
      </c>
      <c r="BK406" s="222">
        <f>ROUND(I406*H406,2)</f>
        <v>0</v>
      </c>
      <c r="BL406" s="12" t="s">
        <v>315</v>
      </c>
      <c r="BM406" s="12" t="s">
        <v>1246</v>
      </c>
    </row>
    <row r="407" s="1" customFormat="1" ht="16.5" customHeight="1">
      <c r="B407" s="33"/>
      <c r="C407" s="223" t="s">
        <v>1247</v>
      </c>
      <c r="D407" s="223" t="s">
        <v>151</v>
      </c>
      <c r="E407" s="224" t="s">
        <v>1248</v>
      </c>
      <c r="F407" s="225" t="s">
        <v>1249</v>
      </c>
      <c r="G407" s="226" t="s">
        <v>804</v>
      </c>
      <c r="H407" s="227">
        <v>4</v>
      </c>
      <c r="I407" s="228"/>
      <c r="J407" s="229">
        <f>ROUND(I407*H407,2)</f>
        <v>0</v>
      </c>
      <c r="K407" s="225" t="s">
        <v>1</v>
      </c>
      <c r="L407" s="230"/>
      <c r="M407" s="231" t="s">
        <v>1</v>
      </c>
      <c r="N407" s="232" t="s">
        <v>42</v>
      </c>
      <c r="O407" s="74"/>
      <c r="P407" s="220">
        <f>O407*H407</f>
        <v>0</v>
      </c>
      <c r="Q407" s="220">
        <v>0.00013999999999999999</v>
      </c>
      <c r="R407" s="220">
        <f>Q407*H407</f>
        <v>0.00055999999999999995</v>
      </c>
      <c r="S407" s="220">
        <v>0</v>
      </c>
      <c r="T407" s="221">
        <f>S407*H407</f>
        <v>0</v>
      </c>
      <c r="AR407" s="12" t="s">
        <v>282</v>
      </c>
      <c r="AT407" s="12" t="s">
        <v>151</v>
      </c>
      <c r="AU407" s="12" t="s">
        <v>118</v>
      </c>
      <c r="AY407" s="12" t="s">
        <v>141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2" t="s">
        <v>118</v>
      </c>
      <c r="BK407" s="222">
        <f>ROUND(I407*H407,2)</f>
        <v>0</v>
      </c>
      <c r="BL407" s="12" t="s">
        <v>315</v>
      </c>
      <c r="BM407" s="12" t="s">
        <v>1250</v>
      </c>
    </row>
    <row r="408" s="1" customFormat="1" ht="16.5" customHeight="1">
      <c r="B408" s="33"/>
      <c r="C408" s="211" t="s">
        <v>1251</v>
      </c>
      <c r="D408" s="211" t="s">
        <v>144</v>
      </c>
      <c r="E408" s="212" t="s">
        <v>1252</v>
      </c>
      <c r="F408" s="213" t="s">
        <v>1253</v>
      </c>
      <c r="G408" s="214" t="s">
        <v>262</v>
      </c>
      <c r="H408" s="215">
        <v>12.929</v>
      </c>
      <c r="I408" s="216"/>
      <c r="J408" s="217">
        <f>ROUND(I408*H408,2)</f>
        <v>0</v>
      </c>
      <c r="K408" s="213" t="s">
        <v>148</v>
      </c>
      <c r="L408" s="38"/>
      <c r="M408" s="218" t="s">
        <v>1</v>
      </c>
      <c r="N408" s="219" t="s">
        <v>42</v>
      </c>
      <c r="O408" s="74"/>
      <c r="P408" s="220">
        <f>O408*H408</f>
        <v>0</v>
      </c>
      <c r="Q408" s="220">
        <v>0.00025999999999999998</v>
      </c>
      <c r="R408" s="220">
        <f>Q408*H408</f>
        <v>0.0033615399999999997</v>
      </c>
      <c r="S408" s="220">
        <v>0</v>
      </c>
      <c r="T408" s="221">
        <f>S408*H408</f>
        <v>0</v>
      </c>
      <c r="AR408" s="12" t="s">
        <v>315</v>
      </c>
      <c r="AT408" s="12" t="s">
        <v>144</v>
      </c>
      <c r="AU408" s="12" t="s">
        <v>118</v>
      </c>
      <c r="AY408" s="12" t="s">
        <v>141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2" t="s">
        <v>118</v>
      </c>
      <c r="BK408" s="222">
        <f>ROUND(I408*H408,2)</f>
        <v>0</v>
      </c>
      <c r="BL408" s="12" t="s">
        <v>315</v>
      </c>
      <c r="BM408" s="12" t="s">
        <v>1254</v>
      </c>
    </row>
    <row r="409" s="1" customFormat="1" ht="16.5" customHeight="1">
      <c r="B409" s="33"/>
      <c r="C409" s="211" t="s">
        <v>1255</v>
      </c>
      <c r="D409" s="211" t="s">
        <v>144</v>
      </c>
      <c r="E409" s="212" t="s">
        <v>1256</v>
      </c>
      <c r="F409" s="213" t="s">
        <v>1257</v>
      </c>
      <c r="G409" s="214" t="s">
        <v>162</v>
      </c>
      <c r="H409" s="215">
        <v>25.687000000000001</v>
      </c>
      <c r="I409" s="216"/>
      <c r="J409" s="217">
        <f>ROUND(I409*H409,2)</f>
        <v>0</v>
      </c>
      <c r="K409" s="213" t="s">
        <v>148</v>
      </c>
      <c r="L409" s="38"/>
      <c r="M409" s="218" t="s">
        <v>1</v>
      </c>
      <c r="N409" s="219" t="s">
        <v>42</v>
      </c>
      <c r="O409" s="74"/>
      <c r="P409" s="220">
        <f>O409*H409</f>
        <v>0</v>
      </c>
      <c r="Q409" s="220">
        <v>0.00029999999999999997</v>
      </c>
      <c r="R409" s="220">
        <f>Q409*H409</f>
        <v>0.0077060999999999996</v>
      </c>
      <c r="S409" s="220">
        <v>0</v>
      </c>
      <c r="T409" s="221">
        <f>S409*H409</f>
        <v>0</v>
      </c>
      <c r="AR409" s="12" t="s">
        <v>315</v>
      </c>
      <c r="AT409" s="12" t="s">
        <v>144</v>
      </c>
      <c r="AU409" s="12" t="s">
        <v>118</v>
      </c>
      <c r="AY409" s="12" t="s">
        <v>141</v>
      </c>
      <c r="BE409" s="222">
        <f>IF(N409="základní",J409,0)</f>
        <v>0</v>
      </c>
      <c r="BF409" s="222">
        <f>IF(N409="snížená",J409,0)</f>
        <v>0</v>
      </c>
      <c r="BG409" s="222">
        <f>IF(N409="zákl. přenesená",J409,0)</f>
        <v>0</v>
      </c>
      <c r="BH409" s="222">
        <f>IF(N409="sníž. přenesená",J409,0)</f>
        <v>0</v>
      </c>
      <c r="BI409" s="222">
        <f>IF(N409="nulová",J409,0)</f>
        <v>0</v>
      </c>
      <c r="BJ409" s="12" t="s">
        <v>118</v>
      </c>
      <c r="BK409" s="222">
        <f>ROUND(I409*H409,2)</f>
        <v>0</v>
      </c>
      <c r="BL409" s="12" t="s">
        <v>315</v>
      </c>
      <c r="BM409" s="12" t="s">
        <v>1258</v>
      </c>
    </row>
    <row r="410" s="1" customFormat="1" ht="16.5" customHeight="1">
      <c r="B410" s="33"/>
      <c r="C410" s="211" t="s">
        <v>1259</v>
      </c>
      <c r="D410" s="211" t="s">
        <v>144</v>
      </c>
      <c r="E410" s="212" t="s">
        <v>1260</v>
      </c>
      <c r="F410" s="213" t="s">
        <v>1261</v>
      </c>
      <c r="G410" s="214" t="s">
        <v>262</v>
      </c>
      <c r="H410" s="215">
        <v>8.5999999999999996</v>
      </c>
      <c r="I410" s="216"/>
      <c r="J410" s="217">
        <f>ROUND(I410*H410,2)</f>
        <v>0</v>
      </c>
      <c r="K410" s="213" t="s">
        <v>148</v>
      </c>
      <c r="L410" s="38"/>
      <c r="M410" s="218" t="s">
        <v>1</v>
      </c>
      <c r="N410" s="219" t="s">
        <v>42</v>
      </c>
      <c r="O410" s="74"/>
      <c r="P410" s="220">
        <f>O410*H410</f>
        <v>0</v>
      </c>
      <c r="Q410" s="220">
        <v>3.0000000000000001E-05</v>
      </c>
      <c r="R410" s="220">
        <f>Q410*H410</f>
        <v>0.00025799999999999998</v>
      </c>
      <c r="S410" s="220">
        <v>0</v>
      </c>
      <c r="T410" s="221">
        <f>S410*H410</f>
        <v>0</v>
      </c>
      <c r="AR410" s="12" t="s">
        <v>315</v>
      </c>
      <c r="AT410" s="12" t="s">
        <v>144</v>
      </c>
      <c r="AU410" s="12" t="s">
        <v>118</v>
      </c>
      <c r="AY410" s="12" t="s">
        <v>141</v>
      </c>
      <c r="BE410" s="222">
        <f>IF(N410="základní",J410,0)</f>
        <v>0</v>
      </c>
      <c r="BF410" s="222">
        <f>IF(N410="snížená",J410,0)</f>
        <v>0</v>
      </c>
      <c r="BG410" s="222">
        <f>IF(N410="zákl. přenesená",J410,0)</f>
        <v>0</v>
      </c>
      <c r="BH410" s="222">
        <f>IF(N410="sníž. přenesená",J410,0)</f>
        <v>0</v>
      </c>
      <c r="BI410" s="222">
        <f>IF(N410="nulová",J410,0)</f>
        <v>0</v>
      </c>
      <c r="BJ410" s="12" t="s">
        <v>118</v>
      </c>
      <c r="BK410" s="222">
        <f>ROUND(I410*H410,2)</f>
        <v>0</v>
      </c>
      <c r="BL410" s="12" t="s">
        <v>315</v>
      </c>
      <c r="BM410" s="12" t="s">
        <v>1262</v>
      </c>
    </row>
    <row r="411" s="1" customFormat="1" ht="16.5" customHeight="1">
      <c r="B411" s="33"/>
      <c r="C411" s="211" t="s">
        <v>1263</v>
      </c>
      <c r="D411" s="211" t="s">
        <v>144</v>
      </c>
      <c r="E411" s="212" t="s">
        <v>1264</v>
      </c>
      <c r="F411" s="213" t="s">
        <v>1265</v>
      </c>
      <c r="G411" s="214" t="s">
        <v>158</v>
      </c>
      <c r="H411" s="215">
        <v>16</v>
      </c>
      <c r="I411" s="216"/>
      <c r="J411" s="217">
        <f>ROUND(I411*H411,2)</f>
        <v>0</v>
      </c>
      <c r="K411" s="213" t="s">
        <v>148</v>
      </c>
      <c r="L411" s="38"/>
      <c r="M411" s="218" t="s">
        <v>1</v>
      </c>
      <c r="N411" s="219" t="s">
        <v>42</v>
      </c>
      <c r="O411" s="74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AR411" s="12" t="s">
        <v>315</v>
      </c>
      <c r="AT411" s="12" t="s">
        <v>144</v>
      </c>
      <c r="AU411" s="12" t="s">
        <v>118</v>
      </c>
      <c r="AY411" s="12" t="s">
        <v>141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2" t="s">
        <v>118</v>
      </c>
      <c r="BK411" s="222">
        <f>ROUND(I411*H411,2)</f>
        <v>0</v>
      </c>
      <c r="BL411" s="12" t="s">
        <v>315</v>
      </c>
      <c r="BM411" s="12" t="s">
        <v>1266</v>
      </c>
    </row>
    <row r="412" s="1" customFormat="1" ht="16.5" customHeight="1">
      <c r="B412" s="33"/>
      <c r="C412" s="211" t="s">
        <v>1267</v>
      </c>
      <c r="D412" s="211" t="s">
        <v>144</v>
      </c>
      <c r="E412" s="212" t="s">
        <v>1268</v>
      </c>
      <c r="F412" s="213" t="s">
        <v>1269</v>
      </c>
      <c r="G412" s="214" t="s">
        <v>147</v>
      </c>
      <c r="H412" s="215">
        <v>0.44600000000000001</v>
      </c>
      <c r="I412" s="216"/>
      <c r="J412" s="217">
        <f>ROUND(I412*H412,2)</f>
        <v>0</v>
      </c>
      <c r="K412" s="213" t="s">
        <v>148</v>
      </c>
      <c r="L412" s="38"/>
      <c r="M412" s="218" t="s">
        <v>1</v>
      </c>
      <c r="N412" s="219" t="s">
        <v>42</v>
      </c>
      <c r="O412" s="74"/>
      <c r="P412" s="220">
        <f>O412*H412</f>
        <v>0</v>
      </c>
      <c r="Q412" s="220">
        <v>0</v>
      </c>
      <c r="R412" s="220">
        <f>Q412*H412</f>
        <v>0</v>
      </c>
      <c r="S412" s="220">
        <v>0</v>
      </c>
      <c r="T412" s="221">
        <f>S412*H412</f>
        <v>0</v>
      </c>
      <c r="AR412" s="12" t="s">
        <v>315</v>
      </c>
      <c r="AT412" s="12" t="s">
        <v>144</v>
      </c>
      <c r="AU412" s="12" t="s">
        <v>118</v>
      </c>
      <c r="AY412" s="12" t="s">
        <v>141</v>
      </c>
      <c r="BE412" s="222">
        <f>IF(N412="základní",J412,0)</f>
        <v>0</v>
      </c>
      <c r="BF412" s="222">
        <f>IF(N412="snížená",J412,0)</f>
        <v>0</v>
      </c>
      <c r="BG412" s="222">
        <f>IF(N412="zákl. přenesená",J412,0)</f>
        <v>0</v>
      </c>
      <c r="BH412" s="222">
        <f>IF(N412="sníž. přenesená",J412,0)</f>
        <v>0</v>
      </c>
      <c r="BI412" s="222">
        <f>IF(N412="nulová",J412,0)</f>
        <v>0</v>
      </c>
      <c r="BJ412" s="12" t="s">
        <v>118</v>
      </c>
      <c r="BK412" s="222">
        <f>ROUND(I412*H412,2)</f>
        <v>0</v>
      </c>
      <c r="BL412" s="12" t="s">
        <v>315</v>
      </c>
      <c r="BM412" s="12" t="s">
        <v>1270</v>
      </c>
    </row>
    <row r="413" s="1" customFormat="1" ht="16.5" customHeight="1">
      <c r="B413" s="33"/>
      <c r="C413" s="211" t="s">
        <v>1271</v>
      </c>
      <c r="D413" s="211" t="s">
        <v>144</v>
      </c>
      <c r="E413" s="212" t="s">
        <v>1272</v>
      </c>
      <c r="F413" s="213" t="s">
        <v>1273</v>
      </c>
      <c r="G413" s="214" t="s">
        <v>147</v>
      </c>
      <c r="H413" s="215">
        <v>0.44600000000000001</v>
      </c>
      <c r="I413" s="216"/>
      <c r="J413" s="217">
        <f>ROUND(I413*H413,2)</f>
        <v>0</v>
      </c>
      <c r="K413" s="213" t="s">
        <v>148</v>
      </c>
      <c r="L413" s="38"/>
      <c r="M413" s="218" t="s">
        <v>1</v>
      </c>
      <c r="N413" s="219" t="s">
        <v>42</v>
      </c>
      <c r="O413" s="74"/>
      <c r="P413" s="220">
        <f>O413*H413</f>
        <v>0</v>
      </c>
      <c r="Q413" s="220">
        <v>0</v>
      </c>
      <c r="R413" s="220">
        <f>Q413*H413</f>
        <v>0</v>
      </c>
      <c r="S413" s="220">
        <v>0</v>
      </c>
      <c r="T413" s="221">
        <f>S413*H413</f>
        <v>0</v>
      </c>
      <c r="AR413" s="12" t="s">
        <v>315</v>
      </c>
      <c r="AT413" s="12" t="s">
        <v>144</v>
      </c>
      <c r="AU413" s="12" t="s">
        <v>118</v>
      </c>
      <c r="AY413" s="12" t="s">
        <v>141</v>
      </c>
      <c r="BE413" s="222">
        <f>IF(N413="základní",J413,0)</f>
        <v>0</v>
      </c>
      <c r="BF413" s="222">
        <f>IF(N413="snížená",J413,0)</f>
        <v>0</v>
      </c>
      <c r="BG413" s="222">
        <f>IF(N413="zákl. přenesená",J413,0)</f>
        <v>0</v>
      </c>
      <c r="BH413" s="222">
        <f>IF(N413="sníž. přenesená",J413,0)</f>
        <v>0</v>
      </c>
      <c r="BI413" s="222">
        <f>IF(N413="nulová",J413,0)</f>
        <v>0</v>
      </c>
      <c r="BJ413" s="12" t="s">
        <v>118</v>
      </c>
      <c r="BK413" s="222">
        <f>ROUND(I413*H413,2)</f>
        <v>0</v>
      </c>
      <c r="BL413" s="12" t="s">
        <v>315</v>
      </c>
      <c r="BM413" s="12" t="s">
        <v>1274</v>
      </c>
    </row>
    <row r="414" s="10" customFormat="1" ht="22.8" customHeight="1">
      <c r="B414" s="195"/>
      <c r="C414" s="196"/>
      <c r="D414" s="197" t="s">
        <v>69</v>
      </c>
      <c r="E414" s="209" t="s">
        <v>1275</v>
      </c>
      <c r="F414" s="209" t="s">
        <v>1276</v>
      </c>
      <c r="G414" s="196"/>
      <c r="H414" s="196"/>
      <c r="I414" s="199"/>
      <c r="J414" s="210">
        <f>BK414</f>
        <v>0</v>
      </c>
      <c r="K414" s="196"/>
      <c r="L414" s="201"/>
      <c r="M414" s="202"/>
      <c r="N414" s="203"/>
      <c r="O414" s="203"/>
      <c r="P414" s="204">
        <f>SUM(P415:P442)</f>
        <v>0</v>
      </c>
      <c r="Q414" s="203"/>
      <c r="R414" s="204">
        <f>SUM(R415:R442)</f>
        <v>0.025959200000000002</v>
      </c>
      <c r="S414" s="203"/>
      <c r="T414" s="205">
        <f>SUM(T415:T442)</f>
        <v>0</v>
      </c>
      <c r="AR414" s="206" t="s">
        <v>118</v>
      </c>
      <c r="AT414" s="207" t="s">
        <v>69</v>
      </c>
      <c r="AU414" s="207" t="s">
        <v>78</v>
      </c>
      <c r="AY414" s="206" t="s">
        <v>141</v>
      </c>
      <c r="BK414" s="208">
        <f>SUM(BK415:BK442)</f>
        <v>0</v>
      </c>
    </row>
    <row r="415" s="1" customFormat="1" ht="16.5" customHeight="1">
      <c r="B415" s="33"/>
      <c r="C415" s="211" t="s">
        <v>1277</v>
      </c>
      <c r="D415" s="211" t="s">
        <v>144</v>
      </c>
      <c r="E415" s="212" t="s">
        <v>1278</v>
      </c>
      <c r="F415" s="213" t="s">
        <v>1279</v>
      </c>
      <c r="G415" s="214" t="s">
        <v>158</v>
      </c>
      <c r="H415" s="215">
        <v>3</v>
      </c>
      <c r="I415" s="216"/>
      <c r="J415" s="217">
        <f>ROUND(I415*H415,2)</f>
        <v>0</v>
      </c>
      <c r="K415" s="213" t="s">
        <v>148</v>
      </c>
      <c r="L415" s="38"/>
      <c r="M415" s="218" t="s">
        <v>1</v>
      </c>
      <c r="N415" s="219" t="s">
        <v>42</v>
      </c>
      <c r="O415" s="74"/>
      <c r="P415" s="220">
        <f>O415*H415</f>
        <v>0</v>
      </c>
      <c r="Q415" s="220">
        <v>0</v>
      </c>
      <c r="R415" s="220">
        <f>Q415*H415</f>
        <v>0</v>
      </c>
      <c r="S415" s="220">
        <v>0</v>
      </c>
      <c r="T415" s="221">
        <f>S415*H415</f>
        <v>0</v>
      </c>
      <c r="AR415" s="12" t="s">
        <v>315</v>
      </c>
      <c r="AT415" s="12" t="s">
        <v>144</v>
      </c>
      <c r="AU415" s="12" t="s">
        <v>118</v>
      </c>
      <c r="AY415" s="12" t="s">
        <v>141</v>
      </c>
      <c r="BE415" s="222">
        <f>IF(N415="základní",J415,0)</f>
        <v>0</v>
      </c>
      <c r="BF415" s="222">
        <f>IF(N415="snížená",J415,0)</f>
        <v>0</v>
      </c>
      <c r="BG415" s="222">
        <f>IF(N415="zákl. přenesená",J415,0)</f>
        <v>0</v>
      </c>
      <c r="BH415" s="222">
        <f>IF(N415="sníž. přenesená",J415,0)</f>
        <v>0</v>
      </c>
      <c r="BI415" s="222">
        <f>IF(N415="nulová",J415,0)</f>
        <v>0</v>
      </c>
      <c r="BJ415" s="12" t="s">
        <v>118</v>
      </c>
      <c r="BK415" s="222">
        <f>ROUND(I415*H415,2)</f>
        <v>0</v>
      </c>
      <c r="BL415" s="12" t="s">
        <v>315</v>
      </c>
      <c r="BM415" s="12" t="s">
        <v>1280</v>
      </c>
    </row>
    <row r="416" s="1" customFormat="1" ht="16.5" customHeight="1">
      <c r="B416" s="33"/>
      <c r="C416" s="211" t="s">
        <v>1281</v>
      </c>
      <c r="D416" s="211" t="s">
        <v>144</v>
      </c>
      <c r="E416" s="212" t="s">
        <v>1282</v>
      </c>
      <c r="F416" s="213" t="s">
        <v>1283</v>
      </c>
      <c r="G416" s="214" t="s">
        <v>162</v>
      </c>
      <c r="H416" s="215">
        <v>0.35999999999999999</v>
      </c>
      <c r="I416" s="216"/>
      <c r="J416" s="217">
        <f>ROUND(I416*H416,2)</f>
        <v>0</v>
      </c>
      <c r="K416" s="213" t="s">
        <v>148</v>
      </c>
      <c r="L416" s="38"/>
      <c r="M416" s="218" t="s">
        <v>1</v>
      </c>
      <c r="N416" s="219" t="s">
        <v>42</v>
      </c>
      <c r="O416" s="74"/>
      <c r="P416" s="220">
        <f>O416*H416</f>
        <v>0</v>
      </c>
      <c r="Q416" s="220">
        <v>2.0000000000000002E-05</v>
      </c>
      <c r="R416" s="220">
        <f>Q416*H416</f>
        <v>7.2000000000000005E-06</v>
      </c>
      <c r="S416" s="220">
        <v>0</v>
      </c>
      <c r="T416" s="221">
        <f>S416*H416</f>
        <v>0</v>
      </c>
      <c r="AR416" s="12" t="s">
        <v>315</v>
      </c>
      <c r="AT416" s="12" t="s">
        <v>144</v>
      </c>
      <c r="AU416" s="12" t="s">
        <v>118</v>
      </c>
      <c r="AY416" s="12" t="s">
        <v>141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2" t="s">
        <v>118</v>
      </c>
      <c r="BK416" s="222">
        <f>ROUND(I416*H416,2)</f>
        <v>0</v>
      </c>
      <c r="BL416" s="12" t="s">
        <v>315</v>
      </c>
      <c r="BM416" s="12" t="s">
        <v>1284</v>
      </c>
    </row>
    <row r="417" s="1" customFormat="1" ht="16.5" customHeight="1">
      <c r="B417" s="33"/>
      <c r="C417" s="211" t="s">
        <v>1285</v>
      </c>
      <c r="D417" s="211" t="s">
        <v>144</v>
      </c>
      <c r="E417" s="212" t="s">
        <v>1286</v>
      </c>
      <c r="F417" s="213" t="s">
        <v>1287</v>
      </c>
      <c r="G417" s="214" t="s">
        <v>162</v>
      </c>
      <c r="H417" s="215">
        <v>0.35999999999999999</v>
      </c>
      <c r="I417" s="216"/>
      <c r="J417" s="217">
        <f>ROUND(I417*H417,2)</f>
        <v>0</v>
      </c>
      <c r="K417" s="213" t="s">
        <v>148</v>
      </c>
      <c r="L417" s="38"/>
      <c r="M417" s="218" t="s">
        <v>1</v>
      </c>
      <c r="N417" s="219" t="s">
        <v>42</v>
      </c>
      <c r="O417" s="74"/>
      <c r="P417" s="220">
        <f>O417*H417</f>
        <v>0</v>
      </c>
      <c r="Q417" s="220">
        <v>0.00017000000000000001</v>
      </c>
      <c r="R417" s="220">
        <f>Q417*H417</f>
        <v>6.1199999999999997E-05</v>
      </c>
      <c r="S417" s="220">
        <v>0</v>
      </c>
      <c r="T417" s="221">
        <f>S417*H417</f>
        <v>0</v>
      </c>
      <c r="AR417" s="12" t="s">
        <v>315</v>
      </c>
      <c r="AT417" s="12" t="s">
        <v>144</v>
      </c>
      <c r="AU417" s="12" t="s">
        <v>118</v>
      </c>
      <c r="AY417" s="12" t="s">
        <v>141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12" t="s">
        <v>118</v>
      </c>
      <c r="BK417" s="222">
        <f>ROUND(I417*H417,2)</f>
        <v>0</v>
      </c>
      <c r="BL417" s="12" t="s">
        <v>315</v>
      </c>
      <c r="BM417" s="12" t="s">
        <v>1288</v>
      </c>
    </row>
    <row r="418" s="1" customFormat="1" ht="16.5" customHeight="1">
      <c r="B418" s="33"/>
      <c r="C418" s="211" t="s">
        <v>1289</v>
      </c>
      <c r="D418" s="211" t="s">
        <v>144</v>
      </c>
      <c r="E418" s="212" t="s">
        <v>1290</v>
      </c>
      <c r="F418" s="213" t="s">
        <v>1291</v>
      </c>
      <c r="G418" s="214" t="s">
        <v>162</v>
      </c>
      <c r="H418" s="215">
        <v>0.35999999999999999</v>
      </c>
      <c r="I418" s="216"/>
      <c r="J418" s="217">
        <f>ROUND(I418*H418,2)</f>
        <v>0</v>
      </c>
      <c r="K418" s="213" t="s">
        <v>148</v>
      </c>
      <c r="L418" s="38"/>
      <c r="M418" s="218" t="s">
        <v>1</v>
      </c>
      <c r="N418" s="219" t="s">
        <v>42</v>
      </c>
      <c r="O418" s="74"/>
      <c r="P418" s="220">
        <f>O418*H418</f>
        <v>0</v>
      </c>
      <c r="Q418" s="220">
        <v>0.00012999999999999999</v>
      </c>
      <c r="R418" s="220">
        <f>Q418*H418</f>
        <v>4.6799999999999992E-05</v>
      </c>
      <c r="S418" s="220">
        <v>0</v>
      </c>
      <c r="T418" s="221">
        <f>S418*H418</f>
        <v>0</v>
      </c>
      <c r="AR418" s="12" t="s">
        <v>315</v>
      </c>
      <c r="AT418" s="12" t="s">
        <v>144</v>
      </c>
      <c r="AU418" s="12" t="s">
        <v>118</v>
      </c>
      <c r="AY418" s="12" t="s">
        <v>141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2" t="s">
        <v>118</v>
      </c>
      <c r="BK418" s="222">
        <f>ROUND(I418*H418,2)</f>
        <v>0</v>
      </c>
      <c r="BL418" s="12" t="s">
        <v>315</v>
      </c>
      <c r="BM418" s="12" t="s">
        <v>1292</v>
      </c>
    </row>
    <row r="419" s="1" customFormat="1" ht="16.5" customHeight="1">
      <c r="B419" s="33"/>
      <c r="C419" s="211" t="s">
        <v>1293</v>
      </c>
      <c r="D419" s="211" t="s">
        <v>144</v>
      </c>
      <c r="E419" s="212" t="s">
        <v>1294</v>
      </c>
      <c r="F419" s="213" t="s">
        <v>1295</v>
      </c>
      <c r="G419" s="214" t="s">
        <v>162</v>
      </c>
      <c r="H419" s="215">
        <v>0.35999999999999999</v>
      </c>
      <c r="I419" s="216"/>
      <c r="J419" s="217">
        <f>ROUND(I419*H419,2)</f>
        <v>0</v>
      </c>
      <c r="K419" s="213" t="s">
        <v>148</v>
      </c>
      <c r="L419" s="38"/>
      <c r="M419" s="218" t="s">
        <v>1</v>
      </c>
      <c r="N419" s="219" t="s">
        <v>42</v>
      </c>
      <c r="O419" s="74"/>
      <c r="P419" s="220">
        <f>O419*H419</f>
        <v>0</v>
      </c>
      <c r="Q419" s="220">
        <v>0.00029</v>
      </c>
      <c r="R419" s="220">
        <f>Q419*H419</f>
        <v>0.0001044</v>
      </c>
      <c r="S419" s="220">
        <v>0</v>
      </c>
      <c r="T419" s="221">
        <f>S419*H419</f>
        <v>0</v>
      </c>
      <c r="AR419" s="12" t="s">
        <v>315</v>
      </c>
      <c r="AT419" s="12" t="s">
        <v>144</v>
      </c>
      <c r="AU419" s="12" t="s">
        <v>118</v>
      </c>
      <c r="AY419" s="12" t="s">
        <v>141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12" t="s">
        <v>118</v>
      </c>
      <c r="BK419" s="222">
        <f>ROUND(I419*H419,2)</f>
        <v>0</v>
      </c>
      <c r="BL419" s="12" t="s">
        <v>315</v>
      </c>
      <c r="BM419" s="12" t="s">
        <v>1296</v>
      </c>
    </row>
    <row r="420" s="1" customFormat="1" ht="16.5" customHeight="1">
      <c r="B420" s="33"/>
      <c r="C420" s="211" t="s">
        <v>1297</v>
      </c>
      <c r="D420" s="211" t="s">
        <v>144</v>
      </c>
      <c r="E420" s="212" t="s">
        <v>1298</v>
      </c>
      <c r="F420" s="213" t="s">
        <v>1299</v>
      </c>
      <c r="G420" s="214" t="s">
        <v>162</v>
      </c>
      <c r="H420" s="215">
        <v>0.35999999999999999</v>
      </c>
      <c r="I420" s="216"/>
      <c r="J420" s="217">
        <f>ROUND(I420*H420,2)</f>
        <v>0</v>
      </c>
      <c r="K420" s="213" t="s">
        <v>148</v>
      </c>
      <c r="L420" s="38"/>
      <c r="M420" s="218" t="s">
        <v>1</v>
      </c>
      <c r="N420" s="219" t="s">
        <v>42</v>
      </c>
      <c r="O420" s="74"/>
      <c r="P420" s="220">
        <f>O420*H420</f>
        <v>0</v>
      </c>
      <c r="Q420" s="220">
        <v>0.00032000000000000003</v>
      </c>
      <c r="R420" s="220">
        <f>Q420*H420</f>
        <v>0.00011520000000000001</v>
      </c>
      <c r="S420" s="220">
        <v>0</v>
      </c>
      <c r="T420" s="221">
        <f>S420*H420</f>
        <v>0</v>
      </c>
      <c r="AR420" s="12" t="s">
        <v>315</v>
      </c>
      <c r="AT420" s="12" t="s">
        <v>144</v>
      </c>
      <c r="AU420" s="12" t="s">
        <v>118</v>
      </c>
      <c r="AY420" s="12" t="s">
        <v>141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2" t="s">
        <v>118</v>
      </c>
      <c r="BK420" s="222">
        <f>ROUND(I420*H420,2)</f>
        <v>0</v>
      </c>
      <c r="BL420" s="12" t="s">
        <v>315</v>
      </c>
      <c r="BM420" s="12" t="s">
        <v>1300</v>
      </c>
    </row>
    <row r="421" s="1" customFormat="1" ht="16.5" customHeight="1">
      <c r="B421" s="33"/>
      <c r="C421" s="211" t="s">
        <v>1301</v>
      </c>
      <c r="D421" s="211" t="s">
        <v>144</v>
      </c>
      <c r="E421" s="212" t="s">
        <v>1302</v>
      </c>
      <c r="F421" s="213" t="s">
        <v>1303</v>
      </c>
      <c r="G421" s="214" t="s">
        <v>162</v>
      </c>
      <c r="H421" s="215">
        <v>7.5</v>
      </c>
      <c r="I421" s="216"/>
      <c r="J421" s="217">
        <f>ROUND(I421*H421,2)</f>
        <v>0</v>
      </c>
      <c r="K421" s="213" t="s">
        <v>148</v>
      </c>
      <c r="L421" s="38"/>
      <c r="M421" s="218" t="s">
        <v>1</v>
      </c>
      <c r="N421" s="219" t="s">
        <v>42</v>
      </c>
      <c r="O421" s="74"/>
      <c r="P421" s="220">
        <f>O421*H421</f>
        <v>0</v>
      </c>
      <c r="Q421" s="220">
        <v>2.0000000000000002E-05</v>
      </c>
      <c r="R421" s="220">
        <f>Q421*H421</f>
        <v>0.00015000000000000001</v>
      </c>
      <c r="S421" s="220">
        <v>0</v>
      </c>
      <c r="T421" s="221">
        <f>S421*H421</f>
        <v>0</v>
      </c>
      <c r="AR421" s="12" t="s">
        <v>315</v>
      </c>
      <c r="AT421" s="12" t="s">
        <v>144</v>
      </c>
      <c r="AU421" s="12" t="s">
        <v>118</v>
      </c>
      <c r="AY421" s="12" t="s">
        <v>141</v>
      </c>
      <c r="BE421" s="222">
        <f>IF(N421="základní",J421,0)</f>
        <v>0</v>
      </c>
      <c r="BF421" s="222">
        <f>IF(N421="snížená",J421,0)</f>
        <v>0</v>
      </c>
      <c r="BG421" s="222">
        <f>IF(N421="zákl. přenesená",J421,0)</f>
        <v>0</v>
      </c>
      <c r="BH421" s="222">
        <f>IF(N421="sníž. přenesená",J421,0)</f>
        <v>0</v>
      </c>
      <c r="BI421" s="222">
        <f>IF(N421="nulová",J421,0)</f>
        <v>0</v>
      </c>
      <c r="BJ421" s="12" t="s">
        <v>118</v>
      </c>
      <c r="BK421" s="222">
        <f>ROUND(I421*H421,2)</f>
        <v>0</v>
      </c>
      <c r="BL421" s="12" t="s">
        <v>315</v>
      </c>
      <c r="BM421" s="12" t="s">
        <v>1304</v>
      </c>
    </row>
    <row r="422" s="1" customFormat="1" ht="16.5" customHeight="1">
      <c r="B422" s="33"/>
      <c r="C422" s="211" t="s">
        <v>1305</v>
      </c>
      <c r="D422" s="211" t="s">
        <v>144</v>
      </c>
      <c r="E422" s="212" t="s">
        <v>1306</v>
      </c>
      <c r="F422" s="213" t="s">
        <v>1307</v>
      </c>
      <c r="G422" s="214" t="s">
        <v>162</v>
      </c>
      <c r="H422" s="215">
        <v>12.5</v>
      </c>
      <c r="I422" s="216"/>
      <c r="J422" s="217">
        <f>ROUND(I422*H422,2)</f>
        <v>0</v>
      </c>
      <c r="K422" s="213" t="s">
        <v>148</v>
      </c>
      <c r="L422" s="38"/>
      <c r="M422" s="218" t="s">
        <v>1</v>
      </c>
      <c r="N422" s="219" t="s">
        <v>42</v>
      </c>
      <c r="O422" s="74"/>
      <c r="P422" s="220">
        <f>O422*H422</f>
        <v>0</v>
      </c>
      <c r="Q422" s="220">
        <v>0.00013999999999999999</v>
      </c>
      <c r="R422" s="220">
        <f>Q422*H422</f>
        <v>0.0017499999999999998</v>
      </c>
      <c r="S422" s="220">
        <v>0</v>
      </c>
      <c r="T422" s="221">
        <f>S422*H422</f>
        <v>0</v>
      </c>
      <c r="AR422" s="12" t="s">
        <v>315</v>
      </c>
      <c r="AT422" s="12" t="s">
        <v>144</v>
      </c>
      <c r="AU422" s="12" t="s">
        <v>118</v>
      </c>
      <c r="AY422" s="12" t="s">
        <v>141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2" t="s">
        <v>118</v>
      </c>
      <c r="BK422" s="222">
        <f>ROUND(I422*H422,2)</f>
        <v>0</v>
      </c>
      <c r="BL422" s="12" t="s">
        <v>315</v>
      </c>
      <c r="BM422" s="12" t="s">
        <v>1308</v>
      </c>
    </row>
    <row r="423" s="1" customFormat="1" ht="16.5" customHeight="1">
      <c r="B423" s="33"/>
      <c r="C423" s="211" t="s">
        <v>1309</v>
      </c>
      <c r="D423" s="211" t="s">
        <v>144</v>
      </c>
      <c r="E423" s="212" t="s">
        <v>1310</v>
      </c>
      <c r="F423" s="213" t="s">
        <v>1311</v>
      </c>
      <c r="G423" s="214" t="s">
        <v>162</v>
      </c>
      <c r="H423" s="215">
        <v>12.5</v>
      </c>
      <c r="I423" s="216"/>
      <c r="J423" s="217">
        <f>ROUND(I423*H423,2)</f>
        <v>0</v>
      </c>
      <c r="K423" s="213" t="s">
        <v>148</v>
      </c>
      <c r="L423" s="38"/>
      <c r="M423" s="218" t="s">
        <v>1</v>
      </c>
      <c r="N423" s="219" t="s">
        <v>42</v>
      </c>
      <c r="O423" s="74"/>
      <c r="P423" s="220">
        <f>O423*H423</f>
        <v>0</v>
      </c>
      <c r="Q423" s="220">
        <v>0.00012</v>
      </c>
      <c r="R423" s="220">
        <f>Q423*H423</f>
        <v>0.0015</v>
      </c>
      <c r="S423" s="220">
        <v>0</v>
      </c>
      <c r="T423" s="221">
        <f>S423*H423</f>
        <v>0</v>
      </c>
      <c r="AR423" s="12" t="s">
        <v>315</v>
      </c>
      <c r="AT423" s="12" t="s">
        <v>144</v>
      </c>
      <c r="AU423" s="12" t="s">
        <v>118</v>
      </c>
      <c r="AY423" s="12" t="s">
        <v>141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12" t="s">
        <v>118</v>
      </c>
      <c r="BK423" s="222">
        <f>ROUND(I423*H423,2)</f>
        <v>0</v>
      </c>
      <c r="BL423" s="12" t="s">
        <v>315</v>
      </c>
      <c r="BM423" s="12" t="s">
        <v>1312</v>
      </c>
    </row>
    <row r="424" s="1" customFormat="1" ht="16.5" customHeight="1">
      <c r="B424" s="33"/>
      <c r="C424" s="211" t="s">
        <v>1313</v>
      </c>
      <c r="D424" s="211" t="s">
        <v>144</v>
      </c>
      <c r="E424" s="212" t="s">
        <v>1314</v>
      </c>
      <c r="F424" s="213" t="s">
        <v>1315</v>
      </c>
      <c r="G424" s="214" t="s">
        <v>162</v>
      </c>
      <c r="H424" s="215">
        <v>12.5</v>
      </c>
      <c r="I424" s="216"/>
      <c r="J424" s="217">
        <f>ROUND(I424*H424,2)</f>
        <v>0</v>
      </c>
      <c r="K424" s="213" t="s">
        <v>148</v>
      </c>
      <c r="L424" s="38"/>
      <c r="M424" s="218" t="s">
        <v>1</v>
      </c>
      <c r="N424" s="219" t="s">
        <v>42</v>
      </c>
      <c r="O424" s="74"/>
      <c r="P424" s="220">
        <f>O424*H424</f>
        <v>0</v>
      </c>
      <c r="Q424" s="220">
        <v>0.00012</v>
      </c>
      <c r="R424" s="220">
        <f>Q424*H424</f>
        <v>0.0015</v>
      </c>
      <c r="S424" s="220">
        <v>0</v>
      </c>
      <c r="T424" s="221">
        <f>S424*H424</f>
        <v>0</v>
      </c>
      <c r="AR424" s="12" t="s">
        <v>315</v>
      </c>
      <c r="AT424" s="12" t="s">
        <v>144</v>
      </c>
      <c r="AU424" s="12" t="s">
        <v>118</v>
      </c>
      <c r="AY424" s="12" t="s">
        <v>141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12" t="s">
        <v>118</v>
      </c>
      <c r="BK424" s="222">
        <f>ROUND(I424*H424,2)</f>
        <v>0</v>
      </c>
      <c r="BL424" s="12" t="s">
        <v>315</v>
      </c>
      <c r="BM424" s="12" t="s">
        <v>1316</v>
      </c>
    </row>
    <row r="425" s="1" customFormat="1" ht="16.5" customHeight="1">
      <c r="B425" s="33"/>
      <c r="C425" s="211" t="s">
        <v>1317</v>
      </c>
      <c r="D425" s="211" t="s">
        <v>144</v>
      </c>
      <c r="E425" s="212" t="s">
        <v>1318</v>
      </c>
      <c r="F425" s="213" t="s">
        <v>1319</v>
      </c>
      <c r="G425" s="214" t="s">
        <v>162</v>
      </c>
      <c r="H425" s="215">
        <v>3.6400000000000001</v>
      </c>
      <c r="I425" s="216"/>
      <c r="J425" s="217">
        <f>ROUND(I425*H425,2)</f>
        <v>0</v>
      </c>
      <c r="K425" s="213" t="s">
        <v>148</v>
      </c>
      <c r="L425" s="38"/>
      <c r="M425" s="218" t="s">
        <v>1</v>
      </c>
      <c r="N425" s="219" t="s">
        <v>42</v>
      </c>
      <c r="O425" s="74"/>
      <c r="P425" s="220">
        <f>O425*H425</f>
        <v>0</v>
      </c>
      <c r="Q425" s="220">
        <v>6.9999999999999994E-05</v>
      </c>
      <c r="R425" s="220">
        <f>Q425*H425</f>
        <v>0.00025480000000000001</v>
      </c>
      <c r="S425" s="220">
        <v>0</v>
      </c>
      <c r="T425" s="221">
        <f>S425*H425</f>
        <v>0</v>
      </c>
      <c r="AR425" s="12" t="s">
        <v>315</v>
      </c>
      <c r="AT425" s="12" t="s">
        <v>144</v>
      </c>
      <c r="AU425" s="12" t="s">
        <v>118</v>
      </c>
      <c r="AY425" s="12" t="s">
        <v>141</v>
      </c>
      <c r="BE425" s="222">
        <f>IF(N425="základní",J425,0)</f>
        <v>0</v>
      </c>
      <c r="BF425" s="222">
        <f>IF(N425="snížená",J425,0)</f>
        <v>0</v>
      </c>
      <c r="BG425" s="222">
        <f>IF(N425="zákl. přenesená",J425,0)</f>
        <v>0</v>
      </c>
      <c r="BH425" s="222">
        <f>IF(N425="sníž. přenesená",J425,0)</f>
        <v>0</v>
      </c>
      <c r="BI425" s="222">
        <f>IF(N425="nulová",J425,0)</f>
        <v>0</v>
      </c>
      <c r="BJ425" s="12" t="s">
        <v>118</v>
      </c>
      <c r="BK425" s="222">
        <f>ROUND(I425*H425,2)</f>
        <v>0</v>
      </c>
      <c r="BL425" s="12" t="s">
        <v>315</v>
      </c>
      <c r="BM425" s="12" t="s">
        <v>1320</v>
      </c>
    </row>
    <row r="426" s="1" customFormat="1" ht="16.5" customHeight="1">
      <c r="B426" s="33"/>
      <c r="C426" s="211" t="s">
        <v>1321</v>
      </c>
      <c r="D426" s="211" t="s">
        <v>144</v>
      </c>
      <c r="E426" s="212" t="s">
        <v>1322</v>
      </c>
      <c r="F426" s="213" t="s">
        <v>1323</v>
      </c>
      <c r="G426" s="214" t="s">
        <v>162</v>
      </c>
      <c r="H426" s="215">
        <v>3.6400000000000001</v>
      </c>
      <c r="I426" s="216"/>
      <c r="J426" s="217">
        <f>ROUND(I426*H426,2)</f>
        <v>0</v>
      </c>
      <c r="K426" s="213" t="s">
        <v>148</v>
      </c>
      <c r="L426" s="38"/>
      <c r="M426" s="218" t="s">
        <v>1</v>
      </c>
      <c r="N426" s="219" t="s">
        <v>42</v>
      </c>
      <c r="O426" s="74"/>
      <c r="P426" s="220">
        <f>O426*H426</f>
        <v>0</v>
      </c>
      <c r="Q426" s="220">
        <v>0</v>
      </c>
      <c r="R426" s="220">
        <f>Q426*H426</f>
        <v>0</v>
      </c>
      <c r="S426" s="220">
        <v>0</v>
      </c>
      <c r="T426" s="221">
        <f>S426*H426</f>
        <v>0</v>
      </c>
      <c r="AR426" s="12" t="s">
        <v>315</v>
      </c>
      <c r="AT426" s="12" t="s">
        <v>144</v>
      </c>
      <c r="AU426" s="12" t="s">
        <v>118</v>
      </c>
      <c r="AY426" s="12" t="s">
        <v>141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2" t="s">
        <v>118</v>
      </c>
      <c r="BK426" s="222">
        <f>ROUND(I426*H426,2)</f>
        <v>0</v>
      </c>
      <c r="BL426" s="12" t="s">
        <v>315</v>
      </c>
      <c r="BM426" s="12" t="s">
        <v>1324</v>
      </c>
    </row>
    <row r="427" s="1" customFormat="1" ht="16.5" customHeight="1">
      <c r="B427" s="33"/>
      <c r="C427" s="211" t="s">
        <v>1325</v>
      </c>
      <c r="D427" s="211" t="s">
        <v>144</v>
      </c>
      <c r="E427" s="212" t="s">
        <v>1326</v>
      </c>
      <c r="F427" s="213" t="s">
        <v>1327</v>
      </c>
      <c r="G427" s="214" t="s">
        <v>162</v>
      </c>
      <c r="H427" s="215">
        <v>3.6400000000000001</v>
      </c>
      <c r="I427" s="216"/>
      <c r="J427" s="217">
        <f>ROUND(I427*H427,2)</f>
        <v>0</v>
      </c>
      <c r="K427" s="213" t="s">
        <v>148</v>
      </c>
      <c r="L427" s="38"/>
      <c r="M427" s="218" t="s">
        <v>1</v>
      </c>
      <c r="N427" s="219" t="s">
        <v>42</v>
      </c>
      <c r="O427" s="74"/>
      <c r="P427" s="220">
        <f>O427*H427</f>
        <v>0</v>
      </c>
      <c r="Q427" s="220">
        <v>2.0000000000000002E-05</v>
      </c>
      <c r="R427" s="220">
        <f>Q427*H427</f>
        <v>7.2800000000000008E-05</v>
      </c>
      <c r="S427" s="220">
        <v>0</v>
      </c>
      <c r="T427" s="221">
        <f>S427*H427</f>
        <v>0</v>
      </c>
      <c r="AR427" s="12" t="s">
        <v>315</v>
      </c>
      <c r="AT427" s="12" t="s">
        <v>144</v>
      </c>
      <c r="AU427" s="12" t="s">
        <v>118</v>
      </c>
      <c r="AY427" s="12" t="s">
        <v>141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2" t="s">
        <v>118</v>
      </c>
      <c r="BK427" s="222">
        <f>ROUND(I427*H427,2)</f>
        <v>0</v>
      </c>
      <c r="BL427" s="12" t="s">
        <v>315</v>
      </c>
      <c r="BM427" s="12" t="s">
        <v>1328</v>
      </c>
    </row>
    <row r="428" s="1" customFormat="1" ht="16.5" customHeight="1">
      <c r="B428" s="33"/>
      <c r="C428" s="211" t="s">
        <v>1329</v>
      </c>
      <c r="D428" s="211" t="s">
        <v>144</v>
      </c>
      <c r="E428" s="212" t="s">
        <v>1330</v>
      </c>
      <c r="F428" s="213" t="s">
        <v>1331</v>
      </c>
      <c r="G428" s="214" t="s">
        <v>162</v>
      </c>
      <c r="H428" s="215">
        <v>3.6400000000000001</v>
      </c>
      <c r="I428" s="216"/>
      <c r="J428" s="217">
        <f>ROUND(I428*H428,2)</f>
        <v>0</v>
      </c>
      <c r="K428" s="213" t="s">
        <v>148</v>
      </c>
      <c r="L428" s="38"/>
      <c r="M428" s="218" t="s">
        <v>1</v>
      </c>
      <c r="N428" s="219" t="s">
        <v>42</v>
      </c>
      <c r="O428" s="74"/>
      <c r="P428" s="220">
        <f>O428*H428</f>
        <v>0</v>
      </c>
      <c r="Q428" s="220">
        <v>0.00013999999999999999</v>
      </c>
      <c r="R428" s="220">
        <f>Q428*H428</f>
        <v>0.00050960000000000003</v>
      </c>
      <c r="S428" s="220">
        <v>0</v>
      </c>
      <c r="T428" s="221">
        <f>S428*H428</f>
        <v>0</v>
      </c>
      <c r="AR428" s="12" t="s">
        <v>315</v>
      </c>
      <c r="AT428" s="12" t="s">
        <v>144</v>
      </c>
      <c r="AU428" s="12" t="s">
        <v>118</v>
      </c>
      <c r="AY428" s="12" t="s">
        <v>141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12" t="s">
        <v>118</v>
      </c>
      <c r="BK428" s="222">
        <f>ROUND(I428*H428,2)</f>
        <v>0</v>
      </c>
      <c r="BL428" s="12" t="s">
        <v>315</v>
      </c>
      <c r="BM428" s="12" t="s">
        <v>1332</v>
      </c>
    </row>
    <row r="429" s="1" customFormat="1" ht="16.5" customHeight="1">
      <c r="B429" s="33"/>
      <c r="C429" s="211" t="s">
        <v>1333</v>
      </c>
      <c r="D429" s="211" t="s">
        <v>144</v>
      </c>
      <c r="E429" s="212" t="s">
        <v>1334</v>
      </c>
      <c r="F429" s="213" t="s">
        <v>1335</v>
      </c>
      <c r="G429" s="214" t="s">
        <v>162</v>
      </c>
      <c r="H429" s="215">
        <v>3.6400000000000001</v>
      </c>
      <c r="I429" s="216"/>
      <c r="J429" s="217">
        <f>ROUND(I429*H429,2)</f>
        <v>0</v>
      </c>
      <c r="K429" s="213" t="s">
        <v>148</v>
      </c>
      <c r="L429" s="38"/>
      <c r="M429" s="218" t="s">
        <v>1</v>
      </c>
      <c r="N429" s="219" t="s">
        <v>42</v>
      </c>
      <c r="O429" s="74"/>
      <c r="P429" s="220">
        <f>O429*H429</f>
        <v>0</v>
      </c>
      <c r="Q429" s="220">
        <v>0.00012999999999999999</v>
      </c>
      <c r="R429" s="220">
        <f>Q429*H429</f>
        <v>0.00047319999999999996</v>
      </c>
      <c r="S429" s="220">
        <v>0</v>
      </c>
      <c r="T429" s="221">
        <f>S429*H429</f>
        <v>0</v>
      </c>
      <c r="AR429" s="12" t="s">
        <v>315</v>
      </c>
      <c r="AT429" s="12" t="s">
        <v>144</v>
      </c>
      <c r="AU429" s="12" t="s">
        <v>118</v>
      </c>
      <c r="AY429" s="12" t="s">
        <v>141</v>
      </c>
      <c r="BE429" s="222">
        <f>IF(N429="základní",J429,0)</f>
        <v>0</v>
      </c>
      <c r="BF429" s="222">
        <f>IF(N429="snížená",J429,0)</f>
        <v>0</v>
      </c>
      <c r="BG429" s="222">
        <f>IF(N429="zákl. přenesená",J429,0)</f>
        <v>0</v>
      </c>
      <c r="BH429" s="222">
        <f>IF(N429="sníž. přenesená",J429,0)</f>
        <v>0</v>
      </c>
      <c r="BI429" s="222">
        <f>IF(N429="nulová",J429,0)</f>
        <v>0</v>
      </c>
      <c r="BJ429" s="12" t="s">
        <v>118</v>
      </c>
      <c r="BK429" s="222">
        <f>ROUND(I429*H429,2)</f>
        <v>0</v>
      </c>
      <c r="BL429" s="12" t="s">
        <v>315</v>
      </c>
      <c r="BM429" s="12" t="s">
        <v>1336</v>
      </c>
    </row>
    <row r="430" s="1" customFormat="1" ht="16.5" customHeight="1">
      <c r="B430" s="33"/>
      <c r="C430" s="211" t="s">
        <v>1337</v>
      </c>
      <c r="D430" s="211" t="s">
        <v>144</v>
      </c>
      <c r="E430" s="212" t="s">
        <v>1338</v>
      </c>
      <c r="F430" s="213" t="s">
        <v>1339</v>
      </c>
      <c r="G430" s="214" t="s">
        <v>162</v>
      </c>
      <c r="H430" s="215">
        <v>3.6400000000000001</v>
      </c>
      <c r="I430" s="216"/>
      <c r="J430" s="217">
        <f>ROUND(I430*H430,2)</f>
        <v>0</v>
      </c>
      <c r="K430" s="213" t="s">
        <v>148</v>
      </c>
      <c r="L430" s="38"/>
      <c r="M430" s="218" t="s">
        <v>1</v>
      </c>
      <c r="N430" s="219" t="s">
        <v>42</v>
      </c>
      <c r="O430" s="74"/>
      <c r="P430" s="220">
        <f>O430*H430</f>
        <v>0</v>
      </c>
      <c r="Q430" s="220">
        <v>0.00012999999999999999</v>
      </c>
      <c r="R430" s="220">
        <f>Q430*H430</f>
        <v>0.00047319999999999996</v>
      </c>
      <c r="S430" s="220">
        <v>0</v>
      </c>
      <c r="T430" s="221">
        <f>S430*H430</f>
        <v>0</v>
      </c>
      <c r="AR430" s="12" t="s">
        <v>315</v>
      </c>
      <c r="AT430" s="12" t="s">
        <v>144</v>
      </c>
      <c r="AU430" s="12" t="s">
        <v>118</v>
      </c>
      <c r="AY430" s="12" t="s">
        <v>141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2" t="s">
        <v>118</v>
      </c>
      <c r="BK430" s="222">
        <f>ROUND(I430*H430,2)</f>
        <v>0</v>
      </c>
      <c r="BL430" s="12" t="s">
        <v>315</v>
      </c>
      <c r="BM430" s="12" t="s">
        <v>1340</v>
      </c>
    </row>
    <row r="431" s="1" customFormat="1" ht="16.5" customHeight="1">
      <c r="B431" s="33"/>
      <c r="C431" s="211" t="s">
        <v>1341</v>
      </c>
      <c r="D431" s="211" t="s">
        <v>144</v>
      </c>
      <c r="E431" s="212" t="s">
        <v>1342</v>
      </c>
      <c r="F431" s="213" t="s">
        <v>1343</v>
      </c>
      <c r="G431" s="214" t="s">
        <v>262</v>
      </c>
      <c r="H431" s="215">
        <v>3.6400000000000001</v>
      </c>
      <c r="I431" s="216"/>
      <c r="J431" s="217">
        <f>ROUND(I431*H431,2)</f>
        <v>0</v>
      </c>
      <c r="K431" s="213" t="s">
        <v>148</v>
      </c>
      <c r="L431" s="38"/>
      <c r="M431" s="218" t="s">
        <v>1</v>
      </c>
      <c r="N431" s="219" t="s">
        <v>42</v>
      </c>
      <c r="O431" s="74"/>
      <c r="P431" s="220">
        <f>O431*H431</f>
        <v>0</v>
      </c>
      <c r="Q431" s="220">
        <v>3.0000000000000001E-05</v>
      </c>
      <c r="R431" s="220">
        <f>Q431*H431</f>
        <v>0.00010920000000000001</v>
      </c>
      <c r="S431" s="220">
        <v>0</v>
      </c>
      <c r="T431" s="221">
        <f>S431*H431</f>
        <v>0</v>
      </c>
      <c r="AR431" s="12" t="s">
        <v>315</v>
      </c>
      <c r="AT431" s="12" t="s">
        <v>144</v>
      </c>
      <c r="AU431" s="12" t="s">
        <v>118</v>
      </c>
      <c r="AY431" s="12" t="s">
        <v>141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12" t="s">
        <v>118</v>
      </c>
      <c r="BK431" s="222">
        <f>ROUND(I431*H431,2)</f>
        <v>0</v>
      </c>
      <c r="BL431" s="12" t="s">
        <v>315</v>
      </c>
      <c r="BM431" s="12" t="s">
        <v>1344</v>
      </c>
    </row>
    <row r="432" s="1" customFormat="1" ht="16.5" customHeight="1">
      <c r="B432" s="33"/>
      <c r="C432" s="211" t="s">
        <v>1345</v>
      </c>
      <c r="D432" s="211" t="s">
        <v>144</v>
      </c>
      <c r="E432" s="212" t="s">
        <v>1346</v>
      </c>
      <c r="F432" s="213" t="s">
        <v>1347</v>
      </c>
      <c r="G432" s="214" t="s">
        <v>162</v>
      </c>
      <c r="H432" s="215">
        <v>3.6400000000000001</v>
      </c>
      <c r="I432" s="216"/>
      <c r="J432" s="217">
        <f>ROUND(I432*H432,2)</f>
        <v>0</v>
      </c>
      <c r="K432" s="213" t="s">
        <v>148</v>
      </c>
      <c r="L432" s="38"/>
      <c r="M432" s="218" t="s">
        <v>1</v>
      </c>
      <c r="N432" s="219" t="s">
        <v>42</v>
      </c>
      <c r="O432" s="74"/>
      <c r="P432" s="220">
        <f>O432*H432</f>
        <v>0</v>
      </c>
      <c r="Q432" s="220">
        <v>0</v>
      </c>
      <c r="R432" s="220">
        <f>Q432*H432</f>
        <v>0</v>
      </c>
      <c r="S432" s="220">
        <v>0</v>
      </c>
      <c r="T432" s="221">
        <f>S432*H432</f>
        <v>0</v>
      </c>
      <c r="AR432" s="12" t="s">
        <v>315</v>
      </c>
      <c r="AT432" s="12" t="s">
        <v>144</v>
      </c>
      <c r="AU432" s="12" t="s">
        <v>118</v>
      </c>
      <c r="AY432" s="12" t="s">
        <v>141</v>
      </c>
      <c r="BE432" s="222">
        <f>IF(N432="základní",J432,0)</f>
        <v>0</v>
      </c>
      <c r="BF432" s="222">
        <f>IF(N432="snížená",J432,0)</f>
        <v>0</v>
      </c>
      <c r="BG432" s="222">
        <f>IF(N432="zákl. přenesená",J432,0)</f>
        <v>0</v>
      </c>
      <c r="BH432" s="222">
        <f>IF(N432="sníž. přenesená",J432,0)</f>
        <v>0</v>
      </c>
      <c r="BI432" s="222">
        <f>IF(N432="nulová",J432,0)</f>
        <v>0</v>
      </c>
      <c r="BJ432" s="12" t="s">
        <v>118</v>
      </c>
      <c r="BK432" s="222">
        <f>ROUND(I432*H432,2)</f>
        <v>0</v>
      </c>
      <c r="BL432" s="12" t="s">
        <v>315</v>
      </c>
      <c r="BM432" s="12" t="s">
        <v>1348</v>
      </c>
    </row>
    <row r="433" s="1" customFormat="1" ht="16.5" customHeight="1">
      <c r="B433" s="33"/>
      <c r="C433" s="211" t="s">
        <v>1349</v>
      </c>
      <c r="D433" s="211" t="s">
        <v>144</v>
      </c>
      <c r="E433" s="212" t="s">
        <v>1350</v>
      </c>
      <c r="F433" s="213" t="s">
        <v>1351</v>
      </c>
      <c r="G433" s="214" t="s">
        <v>162</v>
      </c>
      <c r="H433" s="215">
        <v>16.719999999999999</v>
      </c>
      <c r="I433" s="216"/>
      <c r="J433" s="217">
        <f>ROUND(I433*H433,2)</f>
        <v>0</v>
      </c>
      <c r="K433" s="213" t="s">
        <v>148</v>
      </c>
      <c r="L433" s="38"/>
      <c r="M433" s="218" t="s">
        <v>1</v>
      </c>
      <c r="N433" s="219" t="s">
        <v>42</v>
      </c>
      <c r="O433" s="74"/>
      <c r="P433" s="220">
        <f>O433*H433</f>
        <v>0</v>
      </c>
      <c r="Q433" s="220">
        <v>9.0000000000000006E-05</v>
      </c>
      <c r="R433" s="220">
        <f>Q433*H433</f>
        <v>0.0015047999999999999</v>
      </c>
      <c r="S433" s="220">
        <v>0</v>
      </c>
      <c r="T433" s="221">
        <f>S433*H433</f>
        <v>0</v>
      </c>
      <c r="AR433" s="12" t="s">
        <v>315</v>
      </c>
      <c r="AT433" s="12" t="s">
        <v>144</v>
      </c>
      <c r="AU433" s="12" t="s">
        <v>118</v>
      </c>
      <c r="AY433" s="12" t="s">
        <v>141</v>
      </c>
      <c r="BE433" s="222">
        <f>IF(N433="základní",J433,0)</f>
        <v>0</v>
      </c>
      <c r="BF433" s="222">
        <f>IF(N433="snížená",J433,0)</f>
        <v>0</v>
      </c>
      <c r="BG433" s="222">
        <f>IF(N433="zákl. přenesená",J433,0)</f>
        <v>0</v>
      </c>
      <c r="BH433" s="222">
        <f>IF(N433="sníž. přenesená",J433,0)</f>
        <v>0</v>
      </c>
      <c r="BI433" s="222">
        <f>IF(N433="nulová",J433,0)</f>
        <v>0</v>
      </c>
      <c r="BJ433" s="12" t="s">
        <v>118</v>
      </c>
      <c r="BK433" s="222">
        <f>ROUND(I433*H433,2)</f>
        <v>0</v>
      </c>
      <c r="BL433" s="12" t="s">
        <v>315</v>
      </c>
      <c r="BM433" s="12" t="s">
        <v>1352</v>
      </c>
    </row>
    <row r="434" s="1" customFormat="1" ht="16.5" customHeight="1">
      <c r="B434" s="33"/>
      <c r="C434" s="211" t="s">
        <v>1353</v>
      </c>
      <c r="D434" s="211" t="s">
        <v>144</v>
      </c>
      <c r="E434" s="212" t="s">
        <v>1354</v>
      </c>
      <c r="F434" s="213" t="s">
        <v>1355</v>
      </c>
      <c r="G434" s="214" t="s">
        <v>162</v>
      </c>
      <c r="H434" s="215">
        <v>16.719999999999999</v>
      </c>
      <c r="I434" s="216"/>
      <c r="J434" s="217">
        <f>ROUND(I434*H434,2)</f>
        <v>0</v>
      </c>
      <c r="K434" s="213" t="s">
        <v>148</v>
      </c>
      <c r="L434" s="38"/>
      <c r="M434" s="218" t="s">
        <v>1</v>
      </c>
      <c r="N434" s="219" t="s">
        <v>42</v>
      </c>
      <c r="O434" s="74"/>
      <c r="P434" s="220">
        <f>O434*H434</f>
        <v>0</v>
      </c>
      <c r="Q434" s="220">
        <v>9.0000000000000006E-05</v>
      </c>
      <c r="R434" s="220">
        <f>Q434*H434</f>
        <v>0.0015047999999999999</v>
      </c>
      <c r="S434" s="220">
        <v>0</v>
      </c>
      <c r="T434" s="221">
        <f>S434*H434</f>
        <v>0</v>
      </c>
      <c r="AR434" s="12" t="s">
        <v>315</v>
      </c>
      <c r="AT434" s="12" t="s">
        <v>144</v>
      </c>
      <c r="AU434" s="12" t="s">
        <v>118</v>
      </c>
      <c r="AY434" s="12" t="s">
        <v>141</v>
      </c>
      <c r="BE434" s="222">
        <f>IF(N434="základní",J434,0)</f>
        <v>0</v>
      </c>
      <c r="BF434" s="222">
        <f>IF(N434="snížená",J434,0)</f>
        <v>0</v>
      </c>
      <c r="BG434" s="222">
        <f>IF(N434="zákl. přenesená",J434,0)</f>
        <v>0</v>
      </c>
      <c r="BH434" s="222">
        <f>IF(N434="sníž. přenesená",J434,0)</f>
        <v>0</v>
      </c>
      <c r="BI434" s="222">
        <f>IF(N434="nulová",J434,0)</f>
        <v>0</v>
      </c>
      <c r="BJ434" s="12" t="s">
        <v>118</v>
      </c>
      <c r="BK434" s="222">
        <f>ROUND(I434*H434,2)</f>
        <v>0</v>
      </c>
      <c r="BL434" s="12" t="s">
        <v>315</v>
      </c>
      <c r="BM434" s="12" t="s">
        <v>1356</v>
      </c>
    </row>
    <row r="435" s="1" customFormat="1" ht="16.5" customHeight="1">
      <c r="B435" s="33"/>
      <c r="C435" s="211" t="s">
        <v>1357</v>
      </c>
      <c r="D435" s="211" t="s">
        <v>144</v>
      </c>
      <c r="E435" s="212" t="s">
        <v>1358</v>
      </c>
      <c r="F435" s="213" t="s">
        <v>1359</v>
      </c>
      <c r="G435" s="214" t="s">
        <v>262</v>
      </c>
      <c r="H435" s="215">
        <v>57.899999999999999</v>
      </c>
      <c r="I435" s="216"/>
      <c r="J435" s="217">
        <f>ROUND(I435*H435,2)</f>
        <v>0</v>
      </c>
      <c r="K435" s="213" t="s">
        <v>148</v>
      </c>
      <c r="L435" s="38"/>
      <c r="M435" s="218" t="s">
        <v>1</v>
      </c>
      <c r="N435" s="219" t="s">
        <v>42</v>
      </c>
      <c r="O435" s="74"/>
      <c r="P435" s="220">
        <f>O435*H435</f>
        <v>0</v>
      </c>
      <c r="Q435" s="220">
        <v>0</v>
      </c>
      <c r="R435" s="220">
        <f>Q435*H435</f>
        <v>0</v>
      </c>
      <c r="S435" s="220">
        <v>0</v>
      </c>
      <c r="T435" s="221">
        <f>S435*H435</f>
        <v>0</v>
      </c>
      <c r="AR435" s="12" t="s">
        <v>315</v>
      </c>
      <c r="AT435" s="12" t="s">
        <v>144</v>
      </c>
      <c r="AU435" s="12" t="s">
        <v>118</v>
      </c>
      <c r="AY435" s="12" t="s">
        <v>141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12" t="s">
        <v>118</v>
      </c>
      <c r="BK435" s="222">
        <f>ROUND(I435*H435,2)</f>
        <v>0</v>
      </c>
      <c r="BL435" s="12" t="s">
        <v>315</v>
      </c>
      <c r="BM435" s="12" t="s">
        <v>1360</v>
      </c>
    </row>
    <row r="436" s="1" customFormat="1" ht="16.5" customHeight="1">
      <c r="B436" s="33"/>
      <c r="C436" s="211" t="s">
        <v>1361</v>
      </c>
      <c r="D436" s="211" t="s">
        <v>144</v>
      </c>
      <c r="E436" s="212" t="s">
        <v>1362</v>
      </c>
      <c r="F436" s="213" t="s">
        <v>1363</v>
      </c>
      <c r="G436" s="214" t="s">
        <v>162</v>
      </c>
      <c r="H436" s="215">
        <v>16.719999999999999</v>
      </c>
      <c r="I436" s="216"/>
      <c r="J436" s="217">
        <f>ROUND(I436*H436,2)</f>
        <v>0</v>
      </c>
      <c r="K436" s="213" t="s">
        <v>148</v>
      </c>
      <c r="L436" s="38"/>
      <c r="M436" s="218" t="s">
        <v>1</v>
      </c>
      <c r="N436" s="219" t="s">
        <v>42</v>
      </c>
      <c r="O436" s="74"/>
      <c r="P436" s="220">
        <f>O436*H436</f>
        <v>0</v>
      </c>
      <c r="Q436" s="220">
        <v>0.00017000000000000001</v>
      </c>
      <c r="R436" s="220">
        <f>Q436*H436</f>
        <v>0.0028424000000000001</v>
      </c>
      <c r="S436" s="220">
        <v>0</v>
      </c>
      <c r="T436" s="221">
        <f>S436*H436</f>
        <v>0</v>
      </c>
      <c r="AR436" s="12" t="s">
        <v>315</v>
      </c>
      <c r="AT436" s="12" t="s">
        <v>144</v>
      </c>
      <c r="AU436" s="12" t="s">
        <v>118</v>
      </c>
      <c r="AY436" s="12" t="s">
        <v>141</v>
      </c>
      <c r="BE436" s="222">
        <f>IF(N436="základní",J436,0)</f>
        <v>0</v>
      </c>
      <c r="BF436" s="222">
        <f>IF(N436="snížená",J436,0)</f>
        <v>0</v>
      </c>
      <c r="BG436" s="222">
        <f>IF(N436="zákl. přenesená",J436,0)</f>
        <v>0</v>
      </c>
      <c r="BH436" s="222">
        <f>IF(N436="sníž. přenesená",J436,0)</f>
        <v>0</v>
      </c>
      <c r="BI436" s="222">
        <f>IF(N436="nulová",J436,0)</f>
        <v>0</v>
      </c>
      <c r="BJ436" s="12" t="s">
        <v>118</v>
      </c>
      <c r="BK436" s="222">
        <f>ROUND(I436*H436,2)</f>
        <v>0</v>
      </c>
      <c r="BL436" s="12" t="s">
        <v>315</v>
      </c>
      <c r="BM436" s="12" t="s">
        <v>1364</v>
      </c>
    </row>
    <row r="437" s="1" customFormat="1" ht="16.5" customHeight="1">
      <c r="B437" s="33"/>
      <c r="C437" s="211" t="s">
        <v>1365</v>
      </c>
      <c r="D437" s="211" t="s">
        <v>144</v>
      </c>
      <c r="E437" s="212" t="s">
        <v>1366</v>
      </c>
      <c r="F437" s="213" t="s">
        <v>1367</v>
      </c>
      <c r="G437" s="214" t="s">
        <v>262</v>
      </c>
      <c r="H437" s="215">
        <v>57.899999999999999</v>
      </c>
      <c r="I437" s="216"/>
      <c r="J437" s="217">
        <f>ROUND(I437*H437,2)</f>
        <v>0</v>
      </c>
      <c r="K437" s="213" t="s">
        <v>148</v>
      </c>
      <c r="L437" s="38"/>
      <c r="M437" s="218" t="s">
        <v>1</v>
      </c>
      <c r="N437" s="219" t="s">
        <v>42</v>
      </c>
      <c r="O437" s="74"/>
      <c r="P437" s="220">
        <f>O437*H437</f>
        <v>0</v>
      </c>
      <c r="Q437" s="220">
        <v>2.0000000000000002E-05</v>
      </c>
      <c r="R437" s="220">
        <f>Q437*H437</f>
        <v>0.001158</v>
      </c>
      <c r="S437" s="220">
        <v>0</v>
      </c>
      <c r="T437" s="221">
        <f>S437*H437</f>
        <v>0</v>
      </c>
      <c r="AR437" s="12" t="s">
        <v>315</v>
      </c>
      <c r="AT437" s="12" t="s">
        <v>144</v>
      </c>
      <c r="AU437" s="12" t="s">
        <v>118</v>
      </c>
      <c r="AY437" s="12" t="s">
        <v>141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2" t="s">
        <v>118</v>
      </c>
      <c r="BK437" s="222">
        <f>ROUND(I437*H437,2)</f>
        <v>0</v>
      </c>
      <c r="BL437" s="12" t="s">
        <v>315</v>
      </c>
      <c r="BM437" s="12" t="s">
        <v>1368</v>
      </c>
    </row>
    <row r="438" s="1" customFormat="1" ht="16.5" customHeight="1">
      <c r="B438" s="33"/>
      <c r="C438" s="211" t="s">
        <v>1369</v>
      </c>
      <c r="D438" s="211" t="s">
        <v>144</v>
      </c>
      <c r="E438" s="212" t="s">
        <v>1370</v>
      </c>
      <c r="F438" s="213" t="s">
        <v>1371</v>
      </c>
      <c r="G438" s="214" t="s">
        <v>262</v>
      </c>
      <c r="H438" s="215">
        <v>57.899999999999999</v>
      </c>
      <c r="I438" s="216"/>
      <c r="J438" s="217">
        <f>ROUND(I438*H438,2)</f>
        <v>0</v>
      </c>
      <c r="K438" s="213" t="s">
        <v>148</v>
      </c>
      <c r="L438" s="38"/>
      <c r="M438" s="218" t="s">
        <v>1</v>
      </c>
      <c r="N438" s="219" t="s">
        <v>42</v>
      </c>
      <c r="O438" s="74"/>
      <c r="P438" s="220">
        <f>O438*H438</f>
        <v>0</v>
      </c>
      <c r="Q438" s="220">
        <v>6.0000000000000002E-05</v>
      </c>
      <c r="R438" s="220">
        <f>Q438*H438</f>
        <v>0.0034740000000000001</v>
      </c>
      <c r="S438" s="220">
        <v>0</v>
      </c>
      <c r="T438" s="221">
        <f>S438*H438</f>
        <v>0</v>
      </c>
      <c r="AR438" s="12" t="s">
        <v>315</v>
      </c>
      <c r="AT438" s="12" t="s">
        <v>144</v>
      </c>
      <c r="AU438" s="12" t="s">
        <v>118</v>
      </c>
      <c r="AY438" s="12" t="s">
        <v>141</v>
      </c>
      <c r="BE438" s="222">
        <f>IF(N438="základní",J438,0)</f>
        <v>0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2" t="s">
        <v>118</v>
      </c>
      <c r="BK438" s="222">
        <f>ROUND(I438*H438,2)</f>
        <v>0</v>
      </c>
      <c r="BL438" s="12" t="s">
        <v>315</v>
      </c>
      <c r="BM438" s="12" t="s">
        <v>1372</v>
      </c>
    </row>
    <row r="439" s="1" customFormat="1" ht="16.5" customHeight="1">
      <c r="B439" s="33"/>
      <c r="C439" s="211" t="s">
        <v>1373</v>
      </c>
      <c r="D439" s="211" t="s">
        <v>144</v>
      </c>
      <c r="E439" s="212" t="s">
        <v>1374</v>
      </c>
      <c r="F439" s="213" t="s">
        <v>1375</v>
      </c>
      <c r="G439" s="214" t="s">
        <v>162</v>
      </c>
      <c r="H439" s="215">
        <v>16.719999999999999</v>
      </c>
      <c r="I439" s="216"/>
      <c r="J439" s="217">
        <f>ROUND(I439*H439,2)</f>
        <v>0</v>
      </c>
      <c r="K439" s="213" t="s">
        <v>148</v>
      </c>
      <c r="L439" s="38"/>
      <c r="M439" s="218" t="s">
        <v>1</v>
      </c>
      <c r="N439" s="219" t="s">
        <v>42</v>
      </c>
      <c r="O439" s="74"/>
      <c r="P439" s="220">
        <f>O439*H439</f>
        <v>0</v>
      </c>
      <c r="Q439" s="220">
        <v>0.00042999999999999999</v>
      </c>
      <c r="R439" s="220">
        <f>Q439*H439</f>
        <v>0.0071895999999999991</v>
      </c>
      <c r="S439" s="220">
        <v>0</v>
      </c>
      <c r="T439" s="221">
        <f>S439*H439</f>
        <v>0</v>
      </c>
      <c r="AR439" s="12" t="s">
        <v>315</v>
      </c>
      <c r="AT439" s="12" t="s">
        <v>144</v>
      </c>
      <c r="AU439" s="12" t="s">
        <v>118</v>
      </c>
      <c r="AY439" s="12" t="s">
        <v>141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2" t="s">
        <v>118</v>
      </c>
      <c r="BK439" s="222">
        <f>ROUND(I439*H439,2)</f>
        <v>0</v>
      </c>
      <c r="BL439" s="12" t="s">
        <v>315</v>
      </c>
      <c r="BM439" s="12" t="s">
        <v>1376</v>
      </c>
    </row>
    <row r="440" s="1" customFormat="1" ht="16.5" customHeight="1">
      <c r="B440" s="33"/>
      <c r="C440" s="211" t="s">
        <v>1377</v>
      </c>
      <c r="D440" s="211" t="s">
        <v>144</v>
      </c>
      <c r="E440" s="212" t="s">
        <v>1378</v>
      </c>
      <c r="F440" s="213" t="s">
        <v>1379</v>
      </c>
      <c r="G440" s="214" t="s">
        <v>262</v>
      </c>
      <c r="H440" s="215">
        <v>57.899999999999999</v>
      </c>
      <c r="I440" s="216"/>
      <c r="J440" s="217">
        <f>ROUND(I440*H440,2)</f>
        <v>0</v>
      </c>
      <c r="K440" s="213" t="s">
        <v>148</v>
      </c>
      <c r="L440" s="38"/>
      <c r="M440" s="218" t="s">
        <v>1</v>
      </c>
      <c r="N440" s="219" t="s">
        <v>42</v>
      </c>
      <c r="O440" s="74"/>
      <c r="P440" s="220">
        <f>O440*H440</f>
        <v>0</v>
      </c>
      <c r="Q440" s="220">
        <v>2.0000000000000002E-05</v>
      </c>
      <c r="R440" s="220">
        <f>Q440*H440</f>
        <v>0.001158</v>
      </c>
      <c r="S440" s="220">
        <v>0</v>
      </c>
      <c r="T440" s="221">
        <f>S440*H440</f>
        <v>0</v>
      </c>
      <c r="AR440" s="12" t="s">
        <v>315</v>
      </c>
      <c r="AT440" s="12" t="s">
        <v>144</v>
      </c>
      <c r="AU440" s="12" t="s">
        <v>118</v>
      </c>
      <c r="AY440" s="12" t="s">
        <v>141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2" t="s">
        <v>118</v>
      </c>
      <c r="BK440" s="222">
        <f>ROUND(I440*H440,2)</f>
        <v>0</v>
      </c>
      <c r="BL440" s="12" t="s">
        <v>315</v>
      </c>
      <c r="BM440" s="12" t="s">
        <v>1380</v>
      </c>
    </row>
    <row r="441" s="1" customFormat="1" ht="16.5" customHeight="1">
      <c r="B441" s="33"/>
      <c r="C441" s="211" t="s">
        <v>1381</v>
      </c>
      <c r="D441" s="211" t="s">
        <v>144</v>
      </c>
      <c r="E441" s="212" t="s">
        <v>1382</v>
      </c>
      <c r="F441" s="213" t="s">
        <v>1383</v>
      </c>
      <c r="G441" s="214" t="s">
        <v>262</v>
      </c>
      <c r="H441" s="215">
        <v>57.899999999999999</v>
      </c>
      <c r="I441" s="216"/>
      <c r="J441" s="217">
        <f>ROUND(I441*H441,2)</f>
        <v>0</v>
      </c>
      <c r="K441" s="213" t="s">
        <v>148</v>
      </c>
      <c r="L441" s="38"/>
      <c r="M441" s="218" t="s">
        <v>1</v>
      </c>
      <c r="N441" s="219" t="s">
        <v>42</v>
      </c>
      <c r="O441" s="74"/>
      <c r="P441" s="220">
        <f>O441*H441</f>
        <v>0</v>
      </c>
      <c r="Q441" s="220">
        <v>0</v>
      </c>
      <c r="R441" s="220">
        <f>Q441*H441</f>
        <v>0</v>
      </c>
      <c r="S441" s="220">
        <v>0</v>
      </c>
      <c r="T441" s="221">
        <f>S441*H441</f>
        <v>0</v>
      </c>
      <c r="AR441" s="12" t="s">
        <v>315</v>
      </c>
      <c r="AT441" s="12" t="s">
        <v>144</v>
      </c>
      <c r="AU441" s="12" t="s">
        <v>118</v>
      </c>
      <c r="AY441" s="12" t="s">
        <v>141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12" t="s">
        <v>118</v>
      </c>
      <c r="BK441" s="222">
        <f>ROUND(I441*H441,2)</f>
        <v>0</v>
      </c>
      <c r="BL441" s="12" t="s">
        <v>315</v>
      </c>
      <c r="BM441" s="12" t="s">
        <v>1384</v>
      </c>
    </row>
    <row r="442" s="1" customFormat="1" ht="16.5" customHeight="1">
      <c r="B442" s="33"/>
      <c r="C442" s="211" t="s">
        <v>1385</v>
      </c>
      <c r="D442" s="211" t="s">
        <v>144</v>
      </c>
      <c r="E442" s="212" t="s">
        <v>1386</v>
      </c>
      <c r="F442" s="213" t="s">
        <v>1387</v>
      </c>
      <c r="G442" s="214" t="s">
        <v>162</v>
      </c>
      <c r="H442" s="215">
        <v>4.2610000000000001</v>
      </c>
      <c r="I442" s="216"/>
      <c r="J442" s="217">
        <f>ROUND(I442*H442,2)</f>
        <v>0</v>
      </c>
      <c r="K442" s="213" t="s">
        <v>148</v>
      </c>
      <c r="L442" s="38"/>
      <c r="M442" s="218" t="s">
        <v>1</v>
      </c>
      <c r="N442" s="219" t="s">
        <v>42</v>
      </c>
      <c r="O442" s="74"/>
      <c r="P442" s="220">
        <f>O442*H442</f>
        <v>0</v>
      </c>
      <c r="Q442" s="220">
        <v>0</v>
      </c>
      <c r="R442" s="220">
        <f>Q442*H442</f>
        <v>0</v>
      </c>
      <c r="S442" s="220">
        <v>0</v>
      </c>
      <c r="T442" s="221">
        <f>S442*H442</f>
        <v>0</v>
      </c>
      <c r="AR442" s="12" t="s">
        <v>315</v>
      </c>
      <c r="AT442" s="12" t="s">
        <v>144</v>
      </c>
      <c r="AU442" s="12" t="s">
        <v>118</v>
      </c>
      <c r="AY442" s="12" t="s">
        <v>141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2" t="s">
        <v>118</v>
      </c>
      <c r="BK442" s="222">
        <f>ROUND(I442*H442,2)</f>
        <v>0</v>
      </c>
      <c r="BL442" s="12" t="s">
        <v>315</v>
      </c>
      <c r="BM442" s="12" t="s">
        <v>1388</v>
      </c>
    </row>
    <row r="443" s="10" customFormat="1" ht="22.8" customHeight="1">
      <c r="B443" s="195"/>
      <c r="C443" s="196"/>
      <c r="D443" s="197" t="s">
        <v>69</v>
      </c>
      <c r="E443" s="209" t="s">
        <v>1389</v>
      </c>
      <c r="F443" s="209" t="s">
        <v>1390</v>
      </c>
      <c r="G443" s="196"/>
      <c r="H443" s="196"/>
      <c r="I443" s="199"/>
      <c r="J443" s="210">
        <f>BK443</f>
        <v>0</v>
      </c>
      <c r="K443" s="196"/>
      <c r="L443" s="201"/>
      <c r="M443" s="202"/>
      <c r="N443" s="203"/>
      <c r="O443" s="203"/>
      <c r="P443" s="204">
        <f>SUM(P444:P456)</f>
        <v>0</v>
      </c>
      <c r="Q443" s="203"/>
      <c r="R443" s="204">
        <f>SUM(R444:R456)</f>
        <v>0.40819416000000003</v>
      </c>
      <c r="S443" s="203"/>
      <c r="T443" s="205">
        <f>SUM(T444:T456)</f>
        <v>0.12822684000000001</v>
      </c>
      <c r="AR443" s="206" t="s">
        <v>118</v>
      </c>
      <c r="AT443" s="207" t="s">
        <v>69</v>
      </c>
      <c r="AU443" s="207" t="s">
        <v>78</v>
      </c>
      <c r="AY443" s="206" t="s">
        <v>141</v>
      </c>
      <c r="BK443" s="208">
        <f>SUM(BK444:BK456)</f>
        <v>0</v>
      </c>
    </row>
    <row r="444" s="1" customFormat="1" ht="16.5" customHeight="1">
      <c r="B444" s="33"/>
      <c r="C444" s="211" t="s">
        <v>1391</v>
      </c>
      <c r="D444" s="211" t="s">
        <v>144</v>
      </c>
      <c r="E444" s="212" t="s">
        <v>1392</v>
      </c>
      <c r="F444" s="213" t="s">
        <v>1393</v>
      </c>
      <c r="G444" s="214" t="s">
        <v>162</v>
      </c>
      <c r="H444" s="215">
        <v>278.75400000000002</v>
      </c>
      <c r="I444" s="216"/>
      <c r="J444" s="217">
        <f>ROUND(I444*H444,2)</f>
        <v>0</v>
      </c>
      <c r="K444" s="213" t="s">
        <v>148</v>
      </c>
      <c r="L444" s="38"/>
      <c r="M444" s="218" t="s">
        <v>1</v>
      </c>
      <c r="N444" s="219" t="s">
        <v>42</v>
      </c>
      <c r="O444" s="74"/>
      <c r="P444" s="220">
        <f>O444*H444</f>
        <v>0</v>
      </c>
      <c r="Q444" s="220">
        <v>0</v>
      </c>
      <c r="R444" s="220">
        <f>Q444*H444</f>
        <v>0</v>
      </c>
      <c r="S444" s="220">
        <v>0</v>
      </c>
      <c r="T444" s="221">
        <f>S444*H444</f>
        <v>0</v>
      </c>
      <c r="AR444" s="12" t="s">
        <v>315</v>
      </c>
      <c r="AT444" s="12" t="s">
        <v>144</v>
      </c>
      <c r="AU444" s="12" t="s">
        <v>118</v>
      </c>
      <c r="AY444" s="12" t="s">
        <v>141</v>
      </c>
      <c r="BE444" s="222">
        <f>IF(N444="základní",J444,0)</f>
        <v>0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12" t="s">
        <v>118</v>
      </c>
      <c r="BK444" s="222">
        <f>ROUND(I444*H444,2)</f>
        <v>0</v>
      </c>
      <c r="BL444" s="12" t="s">
        <v>315</v>
      </c>
      <c r="BM444" s="12" t="s">
        <v>1394</v>
      </c>
    </row>
    <row r="445" s="1" customFormat="1" ht="16.5" customHeight="1">
      <c r="B445" s="33"/>
      <c r="C445" s="211" t="s">
        <v>1395</v>
      </c>
      <c r="D445" s="211" t="s">
        <v>144</v>
      </c>
      <c r="E445" s="212" t="s">
        <v>1396</v>
      </c>
      <c r="F445" s="213" t="s">
        <v>1397</v>
      </c>
      <c r="G445" s="214" t="s">
        <v>162</v>
      </c>
      <c r="H445" s="215">
        <v>278.75400000000002</v>
      </c>
      <c r="I445" s="216"/>
      <c r="J445" s="217">
        <f>ROUND(I445*H445,2)</f>
        <v>0</v>
      </c>
      <c r="K445" s="213" t="s">
        <v>148</v>
      </c>
      <c r="L445" s="38"/>
      <c r="M445" s="218" t="s">
        <v>1</v>
      </c>
      <c r="N445" s="219" t="s">
        <v>42</v>
      </c>
      <c r="O445" s="74"/>
      <c r="P445" s="220">
        <f>O445*H445</f>
        <v>0</v>
      </c>
      <c r="Q445" s="220">
        <v>0</v>
      </c>
      <c r="R445" s="220">
        <f>Q445*H445</f>
        <v>0</v>
      </c>
      <c r="S445" s="220">
        <v>0.00014999999999999999</v>
      </c>
      <c r="T445" s="221">
        <f>S445*H445</f>
        <v>0.041813099999999999</v>
      </c>
      <c r="AR445" s="12" t="s">
        <v>315</v>
      </c>
      <c r="AT445" s="12" t="s">
        <v>144</v>
      </c>
      <c r="AU445" s="12" t="s">
        <v>118</v>
      </c>
      <c r="AY445" s="12" t="s">
        <v>141</v>
      </c>
      <c r="BE445" s="222">
        <f>IF(N445="základní",J445,0)</f>
        <v>0</v>
      </c>
      <c r="BF445" s="222">
        <f>IF(N445="snížená",J445,0)</f>
        <v>0</v>
      </c>
      <c r="BG445" s="222">
        <f>IF(N445="zákl. přenesená",J445,0)</f>
        <v>0</v>
      </c>
      <c r="BH445" s="222">
        <f>IF(N445="sníž. přenesená",J445,0)</f>
        <v>0</v>
      </c>
      <c r="BI445" s="222">
        <f>IF(N445="nulová",J445,0)</f>
        <v>0</v>
      </c>
      <c r="BJ445" s="12" t="s">
        <v>118</v>
      </c>
      <c r="BK445" s="222">
        <f>ROUND(I445*H445,2)</f>
        <v>0</v>
      </c>
      <c r="BL445" s="12" t="s">
        <v>315</v>
      </c>
      <c r="BM445" s="12" t="s">
        <v>1398</v>
      </c>
    </row>
    <row r="446" s="1" customFormat="1" ht="16.5" customHeight="1">
      <c r="B446" s="33"/>
      <c r="C446" s="211" t="s">
        <v>1399</v>
      </c>
      <c r="D446" s="211" t="s">
        <v>144</v>
      </c>
      <c r="E446" s="212" t="s">
        <v>1400</v>
      </c>
      <c r="F446" s="213" t="s">
        <v>1401</v>
      </c>
      <c r="G446" s="214" t="s">
        <v>162</v>
      </c>
      <c r="H446" s="215">
        <v>278.75400000000002</v>
      </c>
      <c r="I446" s="216"/>
      <c r="J446" s="217">
        <f>ROUND(I446*H446,2)</f>
        <v>0</v>
      </c>
      <c r="K446" s="213" t="s">
        <v>148</v>
      </c>
      <c r="L446" s="38"/>
      <c r="M446" s="218" t="s">
        <v>1</v>
      </c>
      <c r="N446" s="219" t="s">
        <v>42</v>
      </c>
      <c r="O446" s="74"/>
      <c r="P446" s="220">
        <f>O446*H446</f>
        <v>0</v>
      </c>
      <c r="Q446" s="220">
        <v>0.001</v>
      </c>
      <c r="R446" s="220">
        <f>Q446*H446</f>
        <v>0.278754</v>
      </c>
      <c r="S446" s="220">
        <v>0.00031</v>
      </c>
      <c r="T446" s="221">
        <f>S446*H446</f>
        <v>0.086413740000000003</v>
      </c>
      <c r="AR446" s="12" t="s">
        <v>315</v>
      </c>
      <c r="AT446" s="12" t="s">
        <v>144</v>
      </c>
      <c r="AU446" s="12" t="s">
        <v>118</v>
      </c>
      <c r="AY446" s="12" t="s">
        <v>141</v>
      </c>
      <c r="BE446" s="222">
        <f>IF(N446="základní",J446,0)</f>
        <v>0</v>
      </c>
      <c r="BF446" s="222">
        <f>IF(N446="snížená",J446,0)</f>
        <v>0</v>
      </c>
      <c r="BG446" s="222">
        <f>IF(N446="zákl. přenesená",J446,0)</f>
        <v>0</v>
      </c>
      <c r="BH446" s="222">
        <f>IF(N446="sníž. přenesená",J446,0)</f>
        <v>0</v>
      </c>
      <c r="BI446" s="222">
        <f>IF(N446="nulová",J446,0)</f>
        <v>0</v>
      </c>
      <c r="BJ446" s="12" t="s">
        <v>118</v>
      </c>
      <c r="BK446" s="222">
        <f>ROUND(I446*H446,2)</f>
        <v>0</v>
      </c>
      <c r="BL446" s="12" t="s">
        <v>315</v>
      </c>
      <c r="BM446" s="12" t="s">
        <v>1402</v>
      </c>
    </row>
    <row r="447" s="1" customFormat="1" ht="16.5" customHeight="1">
      <c r="B447" s="33"/>
      <c r="C447" s="211" t="s">
        <v>1403</v>
      </c>
      <c r="D447" s="211" t="s">
        <v>144</v>
      </c>
      <c r="E447" s="212" t="s">
        <v>1404</v>
      </c>
      <c r="F447" s="213" t="s">
        <v>1405</v>
      </c>
      <c r="G447" s="214" t="s">
        <v>162</v>
      </c>
      <c r="H447" s="215">
        <v>278.75400000000002</v>
      </c>
      <c r="I447" s="216"/>
      <c r="J447" s="217">
        <f>ROUND(I447*H447,2)</f>
        <v>0</v>
      </c>
      <c r="K447" s="213" t="s">
        <v>148</v>
      </c>
      <c r="L447" s="38"/>
      <c r="M447" s="218" t="s">
        <v>1</v>
      </c>
      <c r="N447" s="219" t="s">
        <v>42</v>
      </c>
      <c r="O447" s="74"/>
      <c r="P447" s="220">
        <f>O447*H447</f>
        <v>0</v>
      </c>
      <c r="Q447" s="220">
        <v>0</v>
      </c>
      <c r="R447" s="220">
        <f>Q447*H447</f>
        <v>0</v>
      </c>
      <c r="S447" s="220">
        <v>0</v>
      </c>
      <c r="T447" s="221">
        <f>S447*H447</f>
        <v>0</v>
      </c>
      <c r="AR447" s="12" t="s">
        <v>315</v>
      </c>
      <c r="AT447" s="12" t="s">
        <v>144</v>
      </c>
      <c r="AU447" s="12" t="s">
        <v>118</v>
      </c>
      <c r="AY447" s="12" t="s">
        <v>141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12" t="s">
        <v>118</v>
      </c>
      <c r="BK447" s="222">
        <f>ROUND(I447*H447,2)</f>
        <v>0</v>
      </c>
      <c r="BL447" s="12" t="s">
        <v>315</v>
      </c>
      <c r="BM447" s="12" t="s">
        <v>1406</v>
      </c>
    </row>
    <row r="448" s="1" customFormat="1" ht="16.5" customHeight="1">
      <c r="B448" s="33"/>
      <c r="C448" s="211" t="s">
        <v>1407</v>
      </c>
      <c r="D448" s="211" t="s">
        <v>144</v>
      </c>
      <c r="E448" s="212" t="s">
        <v>1408</v>
      </c>
      <c r="F448" s="213" t="s">
        <v>1409</v>
      </c>
      <c r="G448" s="214" t="s">
        <v>262</v>
      </c>
      <c r="H448" s="215">
        <v>121.33199999999999</v>
      </c>
      <c r="I448" s="216"/>
      <c r="J448" s="217">
        <f>ROUND(I448*H448,2)</f>
        <v>0</v>
      </c>
      <c r="K448" s="213" t="s">
        <v>148</v>
      </c>
      <c r="L448" s="38"/>
      <c r="M448" s="218" t="s">
        <v>1</v>
      </c>
      <c r="N448" s="219" t="s">
        <v>42</v>
      </c>
      <c r="O448" s="74"/>
      <c r="P448" s="220">
        <f>O448*H448</f>
        <v>0</v>
      </c>
      <c r="Q448" s="220">
        <v>1.0000000000000001E-05</v>
      </c>
      <c r="R448" s="220">
        <f>Q448*H448</f>
        <v>0.0012133199999999999</v>
      </c>
      <c r="S448" s="220">
        <v>0</v>
      </c>
      <c r="T448" s="221">
        <f>S448*H448</f>
        <v>0</v>
      </c>
      <c r="AR448" s="12" t="s">
        <v>315</v>
      </c>
      <c r="AT448" s="12" t="s">
        <v>144</v>
      </c>
      <c r="AU448" s="12" t="s">
        <v>118</v>
      </c>
      <c r="AY448" s="12" t="s">
        <v>141</v>
      </c>
      <c r="BE448" s="222">
        <f>IF(N448="základní",J448,0)</f>
        <v>0</v>
      </c>
      <c r="BF448" s="222">
        <f>IF(N448="snížená",J448,0)</f>
        <v>0</v>
      </c>
      <c r="BG448" s="222">
        <f>IF(N448="zákl. přenesená",J448,0)</f>
        <v>0</v>
      </c>
      <c r="BH448" s="222">
        <f>IF(N448="sníž. přenesená",J448,0)</f>
        <v>0</v>
      </c>
      <c r="BI448" s="222">
        <f>IF(N448="nulová",J448,0)</f>
        <v>0</v>
      </c>
      <c r="BJ448" s="12" t="s">
        <v>118</v>
      </c>
      <c r="BK448" s="222">
        <f>ROUND(I448*H448,2)</f>
        <v>0</v>
      </c>
      <c r="BL448" s="12" t="s">
        <v>315</v>
      </c>
      <c r="BM448" s="12" t="s">
        <v>1410</v>
      </c>
    </row>
    <row r="449" s="1" customFormat="1" ht="16.5" customHeight="1">
      <c r="B449" s="33"/>
      <c r="C449" s="211" t="s">
        <v>1411</v>
      </c>
      <c r="D449" s="211" t="s">
        <v>144</v>
      </c>
      <c r="E449" s="212" t="s">
        <v>1412</v>
      </c>
      <c r="F449" s="213" t="s">
        <v>1413</v>
      </c>
      <c r="G449" s="214" t="s">
        <v>262</v>
      </c>
      <c r="H449" s="215">
        <v>21.332000000000001</v>
      </c>
      <c r="I449" s="216"/>
      <c r="J449" s="217">
        <f>ROUND(I449*H449,2)</f>
        <v>0</v>
      </c>
      <c r="K449" s="213" t="s">
        <v>148</v>
      </c>
      <c r="L449" s="38"/>
      <c r="M449" s="218" t="s">
        <v>1</v>
      </c>
      <c r="N449" s="219" t="s">
        <v>42</v>
      </c>
      <c r="O449" s="74"/>
      <c r="P449" s="220">
        <f>O449*H449</f>
        <v>0</v>
      </c>
      <c r="Q449" s="220">
        <v>0</v>
      </c>
      <c r="R449" s="220">
        <f>Q449*H449</f>
        <v>0</v>
      </c>
      <c r="S449" s="220">
        <v>0</v>
      </c>
      <c r="T449" s="221">
        <f>S449*H449</f>
        <v>0</v>
      </c>
      <c r="AR449" s="12" t="s">
        <v>315</v>
      </c>
      <c r="AT449" s="12" t="s">
        <v>144</v>
      </c>
      <c r="AU449" s="12" t="s">
        <v>118</v>
      </c>
      <c r="AY449" s="12" t="s">
        <v>141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2" t="s">
        <v>118</v>
      </c>
      <c r="BK449" s="222">
        <f>ROUND(I449*H449,2)</f>
        <v>0</v>
      </c>
      <c r="BL449" s="12" t="s">
        <v>315</v>
      </c>
      <c r="BM449" s="12" t="s">
        <v>1414</v>
      </c>
    </row>
    <row r="450" s="1" customFormat="1" ht="16.5" customHeight="1">
      <c r="B450" s="33"/>
      <c r="C450" s="223" t="s">
        <v>1415</v>
      </c>
      <c r="D450" s="223" t="s">
        <v>151</v>
      </c>
      <c r="E450" s="224" t="s">
        <v>1416</v>
      </c>
      <c r="F450" s="225" t="s">
        <v>1417</v>
      </c>
      <c r="G450" s="226" t="s">
        <v>262</v>
      </c>
      <c r="H450" s="227">
        <v>21.332000000000001</v>
      </c>
      <c r="I450" s="228"/>
      <c r="J450" s="229">
        <f>ROUND(I450*H450,2)</f>
        <v>0</v>
      </c>
      <c r="K450" s="225" t="s">
        <v>148</v>
      </c>
      <c r="L450" s="230"/>
      <c r="M450" s="231" t="s">
        <v>1</v>
      </c>
      <c r="N450" s="232" t="s">
        <v>42</v>
      </c>
      <c r="O450" s="74"/>
      <c r="P450" s="220">
        <f>O450*H450</f>
        <v>0</v>
      </c>
      <c r="Q450" s="220">
        <v>0</v>
      </c>
      <c r="R450" s="220">
        <f>Q450*H450</f>
        <v>0</v>
      </c>
      <c r="S450" s="220">
        <v>0</v>
      </c>
      <c r="T450" s="221">
        <f>S450*H450</f>
        <v>0</v>
      </c>
      <c r="AR450" s="12" t="s">
        <v>282</v>
      </c>
      <c r="AT450" s="12" t="s">
        <v>151</v>
      </c>
      <c r="AU450" s="12" t="s">
        <v>118</v>
      </c>
      <c r="AY450" s="12" t="s">
        <v>141</v>
      </c>
      <c r="BE450" s="222">
        <f>IF(N450="základní",J450,0)</f>
        <v>0</v>
      </c>
      <c r="BF450" s="222">
        <f>IF(N450="snížená",J450,0)</f>
        <v>0</v>
      </c>
      <c r="BG450" s="222">
        <f>IF(N450="zákl. přenesená",J450,0)</f>
        <v>0</v>
      </c>
      <c r="BH450" s="222">
        <f>IF(N450="sníž. přenesená",J450,0)</f>
        <v>0</v>
      </c>
      <c r="BI450" s="222">
        <f>IF(N450="nulová",J450,0)</f>
        <v>0</v>
      </c>
      <c r="BJ450" s="12" t="s">
        <v>118</v>
      </c>
      <c r="BK450" s="222">
        <f>ROUND(I450*H450,2)</f>
        <v>0</v>
      </c>
      <c r="BL450" s="12" t="s">
        <v>315</v>
      </c>
      <c r="BM450" s="12" t="s">
        <v>1418</v>
      </c>
    </row>
    <row r="451" s="1" customFormat="1" ht="16.5" customHeight="1">
      <c r="B451" s="33"/>
      <c r="C451" s="211" t="s">
        <v>1419</v>
      </c>
      <c r="D451" s="211" t="s">
        <v>144</v>
      </c>
      <c r="E451" s="212" t="s">
        <v>1420</v>
      </c>
      <c r="F451" s="213" t="s">
        <v>1421</v>
      </c>
      <c r="G451" s="214" t="s">
        <v>162</v>
      </c>
      <c r="H451" s="215">
        <v>62.421999999999997</v>
      </c>
      <c r="I451" s="216"/>
      <c r="J451" s="217">
        <f>ROUND(I451*H451,2)</f>
        <v>0</v>
      </c>
      <c r="K451" s="213" t="s">
        <v>148</v>
      </c>
      <c r="L451" s="38"/>
      <c r="M451" s="218" t="s">
        <v>1</v>
      </c>
      <c r="N451" s="219" t="s">
        <v>42</v>
      </c>
      <c r="O451" s="74"/>
      <c r="P451" s="220">
        <f>O451*H451</f>
        <v>0</v>
      </c>
      <c r="Q451" s="220">
        <v>0</v>
      </c>
      <c r="R451" s="220">
        <f>Q451*H451</f>
        <v>0</v>
      </c>
      <c r="S451" s="220">
        <v>0</v>
      </c>
      <c r="T451" s="221">
        <f>S451*H451</f>
        <v>0</v>
      </c>
      <c r="AR451" s="12" t="s">
        <v>315</v>
      </c>
      <c r="AT451" s="12" t="s">
        <v>144</v>
      </c>
      <c r="AU451" s="12" t="s">
        <v>118</v>
      </c>
      <c r="AY451" s="12" t="s">
        <v>141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12" t="s">
        <v>118</v>
      </c>
      <c r="BK451" s="222">
        <f>ROUND(I451*H451,2)</f>
        <v>0</v>
      </c>
      <c r="BL451" s="12" t="s">
        <v>315</v>
      </c>
      <c r="BM451" s="12" t="s">
        <v>1422</v>
      </c>
    </row>
    <row r="452" s="1" customFormat="1" ht="16.5" customHeight="1">
      <c r="B452" s="33"/>
      <c r="C452" s="223" t="s">
        <v>1423</v>
      </c>
      <c r="D452" s="223" t="s">
        <v>151</v>
      </c>
      <c r="E452" s="224" t="s">
        <v>1424</v>
      </c>
      <c r="F452" s="225" t="s">
        <v>1425</v>
      </c>
      <c r="G452" s="226" t="s">
        <v>162</v>
      </c>
      <c r="H452" s="227">
        <v>75.049000000000007</v>
      </c>
      <c r="I452" s="228"/>
      <c r="J452" s="229">
        <f>ROUND(I452*H452,2)</f>
        <v>0</v>
      </c>
      <c r="K452" s="225" t="s">
        <v>148</v>
      </c>
      <c r="L452" s="230"/>
      <c r="M452" s="231" t="s">
        <v>1</v>
      </c>
      <c r="N452" s="232" t="s">
        <v>42</v>
      </c>
      <c r="O452" s="74"/>
      <c r="P452" s="220">
        <f>O452*H452</f>
        <v>0</v>
      </c>
      <c r="Q452" s="220">
        <v>0</v>
      </c>
      <c r="R452" s="220">
        <f>Q452*H452</f>
        <v>0</v>
      </c>
      <c r="S452" s="220">
        <v>0</v>
      </c>
      <c r="T452" s="221">
        <f>S452*H452</f>
        <v>0</v>
      </c>
      <c r="AR452" s="12" t="s">
        <v>282</v>
      </c>
      <c r="AT452" s="12" t="s">
        <v>151</v>
      </c>
      <c r="AU452" s="12" t="s">
        <v>118</v>
      </c>
      <c r="AY452" s="12" t="s">
        <v>141</v>
      </c>
      <c r="BE452" s="222">
        <f>IF(N452="základní",J452,0)</f>
        <v>0</v>
      </c>
      <c r="BF452" s="222">
        <f>IF(N452="snížená",J452,0)</f>
        <v>0</v>
      </c>
      <c r="BG452" s="222">
        <f>IF(N452="zákl. přenesená",J452,0)</f>
        <v>0</v>
      </c>
      <c r="BH452" s="222">
        <f>IF(N452="sníž. přenesená",J452,0)</f>
        <v>0</v>
      </c>
      <c r="BI452" s="222">
        <f>IF(N452="nulová",J452,0)</f>
        <v>0</v>
      </c>
      <c r="BJ452" s="12" t="s">
        <v>118</v>
      </c>
      <c r="BK452" s="222">
        <f>ROUND(I452*H452,2)</f>
        <v>0</v>
      </c>
      <c r="BL452" s="12" t="s">
        <v>315</v>
      </c>
      <c r="BM452" s="12" t="s">
        <v>1426</v>
      </c>
    </row>
    <row r="453" s="1" customFormat="1" ht="16.5" customHeight="1">
      <c r="B453" s="33"/>
      <c r="C453" s="211" t="s">
        <v>1427</v>
      </c>
      <c r="D453" s="211" t="s">
        <v>144</v>
      </c>
      <c r="E453" s="212" t="s">
        <v>1428</v>
      </c>
      <c r="F453" s="213" t="s">
        <v>1429</v>
      </c>
      <c r="G453" s="214" t="s">
        <v>162</v>
      </c>
      <c r="H453" s="215">
        <v>9.0530000000000008</v>
      </c>
      <c r="I453" s="216"/>
      <c r="J453" s="217">
        <f>ROUND(I453*H453,2)</f>
        <v>0</v>
      </c>
      <c r="K453" s="213" t="s">
        <v>148</v>
      </c>
      <c r="L453" s="38"/>
      <c r="M453" s="218" t="s">
        <v>1</v>
      </c>
      <c r="N453" s="219" t="s">
        <v>42</v>
      </c>
      <c r="O453" s="74"/>
      <c r="P453" s="220">
        <f>O453*H453</f>
        <v>0</v>
      </c>
      <c r="Q453" s="220">
        <v>0</v>
      </c>
      <c r="R453" s="220">
        <f>Q453*H453</f>
        <v>0</v>
      </c>
      <c r="S453" s="220">
        <v>0</v>
      </c>
      <c r="T453" s="221">
        <f>S453*H453</f>
        <v>0</v>
      </c>
      <c r="AR453" s="12" t="s">
        <v>315</v>
      </c>
      <c r="AT453" s="12" t="s">
        <v>144</v>
      </c>
      <c r="AU453" s="12" t="s">
        <v>118</v>
      </c>
      <c r="AY453" s="12" t="s">
        <v>141</v>
      </c>
      <c r="BE453" s="222">
        <f>IF(N453="základní",J453,0)</f>
        <v>0</v>
      </c>
      <c r="BF453" s="222">
        <f>IF(N453="snížená",J453,0)</f>
        <v>0</v>
      </c>
      <c r="BG453" s="222">
        <f>IF(N453="zákl. přenesená",J453,0)</f>
        <v>0</v>
      </c>
      <c r="BH453" s="222">
        <f>IF(N453="sníž. přenesená",J453,0)</f>
        <v>0</v>
      </c>
      <c r="BI453" s="222">
        <f>IF(N453="nulová",J453,0)</f>
        <v>0</v>
      </c>
      <c r="BJ453" s="12" t="s">
        <v>118</v>
      </c>
      <c r="BK453" s="222">
        <f>ROUND(I453*H453,2)</f>
        <v>0</v>
      </c>
      <c r="BL453" s="12" t="s">
        <v>315</v>
      </c>
      <c r="BM453" s="12" t="s">
        <v>1430</v>
      </c>
    </row>
    <row r="454" s="1" customFormat="1" ht="16.5" customHeight="1">
      <c r="B454" s="33"/>
      <c r="C454" s="211" t="s">
        <v>1431</v>
      </c>
      <c r="D454" s="211" t="s">
        <v>144</v>
      </c>
      <c r="E454" s="212" t="s">
        <v>1432</v>
      </c>
      <c r="F454" s="213" t="s">
        <v>1433</v>
      </c>
      <c r="G454" s="214" t="s">
        <v>162</v>
      </c>
      <c r="H454" s="215">
        <v>278.75400000000002</v>
      </c>
      <c r="I454" s="216"/>
      <c r="J454" s="217">
        <f>ROUND(I454*H454,2)</f>
        <v>0</v>
      </c>
      <c r="K454" s="213" t="s">
        <v>148</v>
      </c>
      <c r="L454" s="38"/>
      <c r="M454" s="218" t="s">
        <v>1</v>
      </c>
      <c r="N454" s="219" t="s">
        <v>42</v>
      </c>
      <c r="O454" s="74"/>
      <c r="P454" s="220">
        <f>O454*H454</f>
        <v>0</v>
      </c>
      <c r="Q454" s="220">
        <v>0.00020000000000000001</v>
      </c>
      <c r="R454" s="220">
        <f>Q454*H454</f>
        <v>0.055750800000000003</v>
      </c>
      <c r="S454" s="220">
        <v>0</v>
      </c>
      <c r="T454" s="221">
        <f>S454*H454</f>
        <v>0</v>
      </c>
      <c r="AR454" s="12" t="s">
        <v>315</v>
      </c>
      <c r="AT454" s="12" t="s">
        <v>144</v>
      </c>
      <c r="AU454" s="12" t="s">
        <v>118</v>
      </c>
      <c r="AY454" s="12" t="s">
        <v>141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12" t="s">
        <v>118</v>
      </c>
      <c r="BK454" s="222">
        <f>ROUND(I454*H454,2)</f>
        <v>0</v>
      </c>
      <c r="BL454" s="12" t="s">
        <v>315</v>
      </c>
      <c r="BM454" s="12" t="s">
        <v>1434</v>
      </c>
    </row>
    <row r="455" s="1" customFormat="1" ht="16.5" customHeight="1">
      <c r="B455" s="33"/>
      <c r="C455" s="211" t="s">
        <v>1435</v>
      </c>
      <c r="D455" s="211" t="s">
        <v>144</v>
      </c>
      <c r="E455" s="212" t="s">
        <v>1436</v>
      </c>
      <c r="F455" s="213" t="s">
        <v>1437</v>
      </c>
      <c r="G455" s="214" t="s">
        <v>162</v>
      </c>
      <c r="H455" s="215">
        <v>278.75400000000002</v>
      </c>
      <c r="I455" s="216"/>
      <c r="J455" s="217">
        <f>ROUND(I455*H455,2)</f>
        <v>0</v>
      </c>
      <c r="K455" s="213" t="s">
        <v>148</v>
      </c>
      <c r="L455" s="38"/>
      <c r="M455" s="218" t="s">
        <v>1</v>
      </c>
      <c r="N455" s="219" t="s">
        <v>42</v>
      </c>
      <c r="O455" s="74"/>
      <c r="P455" s="220">
        <f>O455*H455</f>
        <v>0</v>
      </c>
      <c r="Q455" s="220">
        <v>0.00025999999999999998</v>
      </c>
      <c r="R455" s="220">
        <f>Q455*H455</f>
        <v>0.072476040000000005</v>
      </c>
      <c r="S455" s="220">
        <v>0</v>
      </c>
      <c r="T455" s="221">
        <f>S455*H455</f>
        <v>0</v>
      </c>
      <c r="AR455" s="12" t="s">
        <v>315</v>
      </c>
      <c r="AT455" s="12" t="s">
        <v>144</v>
      </c>
      <c r="AU455" s="12" t="s">
        <v>118</v>
      </c>
      <c r="AY455" s="12" t="s">
        <v>141</v>
      </c>
      <c r="BE455" s="222">
        <f>IF(N455="základní",J455,0)</f>
        <v>0</v>
      </c>
      <c r="BF455" s="222">
        <f>IF(N455="snížená",J455,0)</f>
        <v>0</v>
      </c>
      <c r="BG455" s="222">
        <f>IF(N455="zákl. přenesená",J455,0)</f>
        <v>0</v>
      </c>
      <c r="BH455" s="222">
        <f>IF(N455="sníž. přenesená",J455,0)</f>
        <v>0</v>
      </c>
      <c r="BI455" s="222">
        <f>IF(N455="nulová",J455,0)</f>
        <v>0</v>
      </c>
      <c r="BJ455" s="12" t="s">
        <v>118</v>
      </c>
      <c r="BK455" s="222">
        <f>ROUND(I455*H455,2)</f>
        <v>0</v>
      </c>
      <c r="BL455" s="12" t="s">
        <v>315</v>
      </c>
      <c r="BM455" s="12" t="s">
        <v>1438</v>
      </c>
    </row>
    <row r="456" s="1" customFormat="1" ht="16.5" customHeight="1">
      <c r="B456" s="33"/>
      <c r="C456" s="211" t="s">
        <v>1439</v>
      </c>
      <c r="D456" s="211" t="s">
        <v>144</v>
      </c>
      <c r="E456" s="212" t="s">
        <v>1440</v>
      </c>
      <c r="F456" s="213" t="s">
        <v>1441</v>
      </c>
      <c r="G456" s="214" t="s">
        <v>162</v>
      </c>
      <c r="H456" s="215">
        <v>62.076000000000001</v>
      </c>
      <c r="I456" s="216"/>
      <c r="J456" s="217">
        <f>ROUND(I456*H456,2)</f>
        <v>0</v>
      </c>
      <c r="K456" s="213" t="s">
        <v>148</v>
      </c>
      <c r="L456" s="38"/>
      <c r="M456" s="218" t="s">
        <v>1</v>
      </c>
      <c r="N456" s="219" t="s">
        <v>42</v>
      </c>
      <c r="O456" s="74"/>
      <c r="P456" s="220">
        <f>O456*H456</f>
        <v>0</v>
      </c>
      <c r="Q456" s="220">
        <v>0</v>
      </c>
      <c r="R456" s="220">
        <f>Q456*H456</f>
        <v>0</v>
      </c>
      <c r="S456" s="220">
        <v>0</v>
      </c>
      <c r="T456" s="221">
        <f>S456*H456</f>
        <v>0</v>
      </c>
      <c r="AR456" s="12" t="s">
        <v>315</v>
      </c>
      <c r="AT456" s="12" t="s">
        <v>144</v>
      </c>
      <c r="AU456" s="12" t="s">
        <v>118</v>
      </c>
      <c r="AY456" s="12" t="s">
        <v>141</v>
      </c>
      <c r="BE456" s="222">
        <f>IF(N456="základní",J456,0)</f>
        <v>0</v>
      </c>
      <c r="BF456" s="222">
        <f>IF(N456="snížená",J456,0)</f>
        <v>0</v>
      </c>
      <c r="BG456" s="222">
        <f>IF(N456="zákl. přenesená",J456,0)</f>
        <v>0</v>
      </c>
      <c r="BH456" s="222">
        <f>IF(N456="sníž. přenesená",J456,0)</f>
        <v>0</v>
      </c>
      <c r="BI456" s="222">
        <f>IF(N456="nulová",J456,0)</f>
        <v>0</v>
      </c>
      <c r="BJ456" s="12" t="s">
        <v>118</v>
      </c>
      <c r="BK456" s="222">
        <f>ROUND(I456*H456,2)</f>
        <v>0</v>
      </c>
      <c r="BL456" s="12" t="s">
        <v>315</v>
      </c>
      <c r="BM456" s="12" t="s">
        <v>1442</v>
      </c>
    </row>
    <row r="457" s="10" customFormat="1" ht="25.92" customHeight="1">
      <c r="B457" s="195"/>
      <c r="C457" s="196"/>
      <c r="D457" s="197" t="s">
        <v>69</v>
      </c>
      <c r="E457" s="198" t="s">
        <v>1443</v>
      </c>
      <c r="F457" s="198" t="s">
        <v>1444</v>
      </c>
      <c r="G457" s="196"/>
      <c r="H457" s="196"/>
      <c r="I457" s="199"/>
      <c r="J457" s="200">
        <f>BK457</f>
        <v>0</v>
      </c>
      <c r="K457" s="196"/>
      <c r="L457" s="201"/>
      <c r="M457" s="202"/>
      <c r="N457" s="203"/>
      <c r="O457" s="203"/>
      <c r="P457" s="204">
        <f>SUM(P458:P459)</f>
        <v>0</v>
      </c>
      <c r="Q457" s="203"/>
      <c r="R457" s="204">
        <f>SUM(R458:R459)</f>
        <v>0</v>
      </c>
      <c r="S457" s="203"/>
      <c r="T457" s="205">
        <f>SUM(T458:T459)</f>
        <v>0</v>
      </c>
      <c r="AR457" s="206" t="s">
        <v>149</v>
      </c>
      <c r="AT457" s="207" t="s">
        <v>69</v>
      </c>
      <c r="AU457" s="207" t="s">
        <v>70</v>
      </c>
      <c r="AY457" s="206" t="s">
        <v>141</v>
      </c>
      <c r="BK457" s="208">
        <f>SUM(BK458:BK459)</f>
        <v>0</v>
      </c>
    </row>
    <row r="458" s="1" customFormat="1" ht="16.5" customHeight="1">
      <c r="B458" s="33"/>
      <c r="C458" s="211" t="s">
        <v>1445</v>
      </c>
      <c r="D458" s="211" t="s">
        <v>144</v>
      </c>
      <c r="E458" s="212" t="s">
        <v>1446</v>
      </c>
      <c r="F458" s="213" t="s">
        <v>1447</v>
      </c>
      <c r="G458" s="214" t="s">
        <v>1448</v>
      </c>
      <c r="H458" s="215">
        <v>4</v>
      </c>
      <c r="I458" s="216"/>
      <c r="J458" s="217">
        <f>ROUND(I458*H458,2)</f>
        <v>0</v>
      </c>
      <c r="K458" s="213" t="s">
        <v>148</v>
      </c>
      <c r="L458" s="38"/>
      <c r="M458" s="218" t="s">
        <v>1</v>
      </c>
      <c r="N458" s="219" t="s">
        <v>42</v>
      </c>
      <c r="O458" s="74"/>
      <c r="P458" s="220">
        <f>O458*H458</f>
        <v>0</v>
      </c>
      <c r="Q458" s="220">
        <v>0</v>
      </c>
      <c r="R458" s="220">
        <f>Q458*H458</f>
        <v>0</v>
      </c>
      <c r="S458" s="220">
        <v>0</v>
      </c>
      <c r="T458" s="221">
        <f>S458*H458</f>
        <v>0</v>
      </c>
      <c r="AR458" s="12" t="s">
        <v>1449</v>
      </c>
      <c r="AT458" s="12" t="s">
        <v>144</v>
      </c>
      <c r="AU458" s="12" t="s">
        <v>78</v>
      </c>
      <c r="AY458" s="12" t="s">
        <v>141</v>
      </c>
      <c r="BE458" s="222">
        <f>IF(N458="základní",J458,0)</f>
        <v>0</v>
      </c>
      <c r="BF458" s="222">
        <f>IF(N458="snížená",J458,0)</f>
        <v>0</v>
      </c>
      <c r="BG458" s="222">
        <f>IF(N458="zákl. přenesená",J458,0)</f>
        <v>0</v>
      </c>
      <c r="BH458" s="222">
        <f>IF(N458="sníž. přenesená",J458,0)</f>
        <v>0</v>
      </c>
      <c r="BI458" s="222">
        <f>IF(N458="nulová",J458,0)</f>
        <v>0</v>
      </c>
      <c r="BJ458" s="12" t="s">
        <v>118</v>
      </c>
      <c r="BK458" s="222">
        <f>ROUND(I458*H458,2)</f>
        <v>0</v>
      </c>
      <c r="BL458" s="12" t="s">
        <v>1449</v>
      </c>
      <c r="BM458" s="12" t="s">
        <v>1450</v>
      </c>
    </row>
    <row r="459" s="1" customFormat="1" ht="16.5" customHeight="1">
      <c r="B459" s="33"/>
      <c r="C459" s="211" t="s">
        <v>1451</v>
      </c>
      <c r="D459" s="211" t="s">
        <v>144</v>
      </c>
      <c r="E459" s="212" t="s">
        <v>1452</v>
      </c>
      <c r="F459" s="213" t="s">
        <v>1453</v>
      </c>
      <c r="G459" s="214" t="s">
        <v>1448</v>
      </c>
      <c r="H459" s="215">
        <v>8</v>
      </c>
      <c r="I459" s="216"/>
      <c r="J459" s="217">
        <f>ROUND(I459*H459,2)</f>
        <v>0</v>
      </c>
      <c r="K459" s="213" t="s">
        <v>148</v>
      </c>
      <c r="L459" s="38"/>
      <c r="M459" s="233" t="s">
        <v>1</v>
      </c>
      <c r="N459" s="234" t="s">
        <v>42</v>
      </c>
      <c r="O459" s="235"/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AR459" s="12" t="s">
        <v>1449</v>
      </c>
      <c r="AT459" s="12" t="s">
        <v>144</v>
      </c>
      <c r="AU459" s="12" t="s">
        <v>78</v>
      </c>
      <c r="AY459" s="12" t="s">
        <v>141</v>
      </c>
      <c r="BE459" s="222">
        <f>IF(N459="základní",J459,0)</f>
        <v>0</v>
      </c>
      <c r="BF459" s="222">
        <f>IF(N459="snížená",J459,0)</f>
        <v>0</v>
      </c>
      <c r="BG459" s="222">
        <f>IF(N459="zákl. přenesená",J459,0)</f>
        <v>0</v>
      </c>
      <c r="BH459" s="222">
        <f>IF(N459="sníž. přenesená",J459,0)</f>
        <v>0</v>
      </c>
      <c r="BI459" s="222">
        <f>IF(N459="nulová",J459,0)</f>
        <v>0</v>
      </c>
      <c r="BJ459" s="12" t="s">
        <v>118</v>
      </c>
      <c r="BK459" s="222">
        <f>ROUND(I459*H459,2)</f>
        <v>0</v>
      </c>
      <c r="BL459" s="12" t="s">
        <v>1449</v>
      </c>
      <c r="BM459" s="12" t="s">
        <v>1454</v>
      </c>
    </row>
    <row r="460" s="1" customFormat="1" ht="6.96" customHeight="1">
      <c r="B460" s="52"/>
      <c r="C460" s="53"/>
      <c r="D460" s="53"/>
      <c r="E460" s="53"/>
      <c r="F460" s="53"/>
      <c r="G460" s="53"/>
      <c r="H460" s="53"/>
      <c r="I460" s="149"/>
      <c r="J460" s="53"/>
      <c r="K460" s="53"/>
      <c r="L460" s="38"/>
    </row>
  </sheetData>
  <sheetProtection sheet="1" autoFilter="0" formatColumns="0" formatRows="0" objects="1" scenarios="1" spinCount="100000" saltValue="KnwmWTw4ZK+RHZpf196pchm40fAiMoJ6/9n0ZT0676HziOXRTPGgdTF/nblhKRNxGELT06Nu+71OqyGzhZmBWQ==" hashValue="F2oVym1jJeWDvQpjGmse6BauFHi5h4jf+9g6s1hPCZAofwQpYDYRki3HrKdPrY+FttoZxs/vM4HXux4cLmeulA==" algorithmName="SHA-512" password="CC35"/>
  <autoFilter ref="C116:K459"/>
  <mergeCells count="14">
    <mergeCell ref="E7:H7"/>
    <mergeCell ref="E9:H9"/>
    <mergeCell ref="E18:H18"/>
    <mergeCell ref="E27:H27"/>
    <mergeCell ref="E50:H50"/>
    <mergeCell ref="E52:H52"/>
    <mergeCell ref="D91:F91"/>
    <mergeCell ref="D92:F92"/>
    <mergeCell ref="D93:F93"/>
    <mergeCell ref="D94:F94"/>
    <mergeCell ref="D95:F95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2019-02-11T10:11:37Z</dcterms:created>
  <dcterms:modified xsi:type="dcterms:W3CDTF">2019-02-11T10:11:39Z</dcterms:modified>
</cp:coreProperties>
</file>