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830" windowHeight="11160" tabRatio="974" activeTab="0"/>
  </bookViews>
  <sheets>
    <sheet name="Rekapitulace stavby" sheetId="1" r:id="rId1"/>
    <sheet name="01 - VEDLEJŠÍ A OSTATNÍ N..." sheetId="2" r:id="rId2"/>
    <sheet name="02 - BOURACÍ A ZEMNÍ PRÁCE" sheetId="3" r:id="rId3"/>
    <sheet name="03 - STAVEBNÍ PRÁCE" sheetId="4" r:id="rId4"/>
    <sheet name="04 - ZDRAVOTNĚ TECHNICKÉ ..." sheetId="5" r:id="rId5"/>
    <sheet name="05 - PLYN" sheetId="6" r:id="rId6"/>
    <sheet name="06 - VYTÁPĚNÍ" sheetId="7" r:id="rId7"/>
    <sheet name="07 - VZDUCHOTECHNIKA" sheetId="8" r:id="rId8"/>
    <sheet name="08 - ELEKTROINSTALACE" sheetId="9" r:id="rId9"/>
    <sheet name="09 - EXTERIEROVÉ ÚPRAVY" sheetId="10" r:id="rId10"/>
    <sheet name="10 - REKONSTRUKCE GARÁŽE" sheetId="11" r:id="rId11"/>
    <sheet name="11 - ZAHRADA" sheetId="12" r:id="rId12"/>
    <sheet name="Seznam figur" sheetId="13" r:id="rId13"/>
  </sheets>
  <definedNames>
    <definedName name="_xlnm._FilterDatabase" localSheetId="1" hidden="1">'01 - VEDLEJŠÍ A OSTATNÍ N...'!$C$120:$K$149</definedName>
    <definedName name="_xlnm._FilterDatabase" localSheetId="2" hidden="1">'02 - BOURACÍ A ZEMNÍ PRÁCE'!$C$127:$K$492</definedName>
    <definedName name="_xlnm._FilterDatabase" localSheetId="3" hidden="1">'03 - STAVEBNÍ PRÁCE'!$C$140:$K$1266</definedName>
    <definedName name="_xlnm._FilterDatabase" localSheetId="4" hidden="1">'04 - ZDRAVOTNĚ TECHNICKÉ ...'!$C$121:$K$245</definedName>
    <definedName name="_xlnm._FilterDatabase" localSheetId="5" hidden="1">'05 - PLYN'!$C$117:$K$126</definedName>
    <definedName name="_xlnm._FilterDatabase" localSheetId="6" hidden="1">'06 - VYTÁPĚNÍ'!$C$123:$K$242</definedName>
    <definedName name="_xlnm._FilterDatabase" localSheetId="7" hidden="1">'07 - VZDUCHOTECHNIKA'!$C$119:$K$195</definedName>
    <definedName name="_xlnm._FilterDatabase" localSheetId="8" hidden="1">'08 - ELEKTROINSTALACE'!$C$125:$K$217</definedName>
    <definedName name="_xlnm._FilterDatabase" localSheetId="9" hidden="1">'09 - EXTERIEROVÉ ÚPRAVY'!$C$133:$K$315</definedName>
    <definedName name="_xlnm._FilterDatabase" localSheetId="10" hidden="1">'10 - REKONSTRUKCE GARÁŽE'!$C$124:$K$162</definedName>
    <definedName name="_xlnm._FilterDatabase" localSheetId="11" hidden="1">'11 - ZAHRADA'!$C$120:$K$150</definedName>
    <definedName name="_xlnm.Print_Area" localSheetId="1">'01 - VEDLEJŠÍ A OSTATNÍ N...'!$C$4:$J$39,'01 - VEDLEJŠÍ A OSTATNÍ N...'!$C$50:$J$76,'01 - VEDLEJŠÍ A OSTATNÍ N...'!$C$82:$J$102,'01 - VEDLEJŠÍ A OSTATNÍ N...'!$C$108:$K$149</definedName>
    <definedName name="_xlnm.Print_Area" localSheetId="2">'02 - BOURACÍ A ZEMNÍ PRÁCE'!$C$4:$J$39,'02 - BOURACÍ A ZEMNÍ PRÁCE'!$C$50:$J$76,'02 - BOURACÍ A ZEMNÍ PRÁCE'!$C$82:$J$109,'02 - BOURACÍ A ZEMNÍ PRÁCE'!$C$115:$K$492</definedName>
    <definedName name="_xlnm.Print_Area" localSheetId="3">'03 - STAVEBNÍ PRÁCE'!$C$4:$J$39,'03 - STAVEBNÍ PRÁCE'!$C$50:$J$76,'03 - STAVEBNÍ PRÁCE'!$C$82:$J$122,'03 - STAVEBNÍ PRÁCE'!$C$128:$K$1266</definedName>
    <definedName name="_xlnm.Print_Area" localSheetId="4">'04 - ZDRAVOTNĚ TECHNICKÉ ...'!$C$4:$J$39,'04 - ZDRAVOTNĚ TECHNICKÉ ...'!$C$50:$J$76,'04 - ZDRAVOTNĚ TECHNICKÉ ...'!$C$82:$J$103,'04 - ZDRAVOTNĚ TECHNICKÉ ...'!$C$109:$K$245</definedName>
    <definedName name="_xlnm.Print_Area" localSheetId="5">'05 - PLYN'!$C$4:$J$39,'05 - PLYN'!$C$50:$J$76,'05 - PLYN'!$C$82:$J$99,'05 - PLYN'!$C$105:$K$126</definedName>
    <definedName name="_xlnm.Print_Area" localSheetId="6">'06 - VYTÁPĚNÍ'!$C$4:$J$39,'06 - VYTÁPĚNÍ'!$C$50:$J$76,'06 - VYTÁPĚNÍ'!$C$82:$J$105,'06 - VYTÁPĚNÍ'!$C$111:$K$242</definedName>
    <definedName name="_xlnm.Print_Area" localSheetId="7">'07 - VZDUCHOTECHNIKA'!$C$4:$J$39,'07 - VZDUCHOTECHNIKA'!$C$50:$J$76,'07 - VZDUCHOTECHNIKA'!$C$82:$J$101,'07 - VZDUCHOTECHNIKA'!$C$107:$K$195</definedName>
    <definedName name="_xlnm.Print_Area" localSheetId="8">'08 - ELEKTROINSTALACE'!$C$4:$J$39,'08 - ELEKTROINSTALACE'!$C$50:$J$76,'08 - ELEKTROINSTALACE'!$C$82:$J$107,'08 - ELEKTROINSTALACE'!$C$113:$K$217</definedName>
    <definedName name="_xlnm.Print_Area" localSheetId="9">'09 - EXTERIEROVÉ ÚPRAVY'!$C$4:$J$39,'09 - EXTERIEROVÉ ÚPRAVY'!$C$50:$J$76,'09 - EXTERIEROVÉ ÚPRAVY'!$C$82:$J$115,'09 - EXTERIEROVÉ ÚPRAVY'!$C$121:$K$315</definedName>
    <definedName name="_xlnm.Print_Area" localSheetId="10">'10 - REKONSTRUKCE GARÁŽE'!$C$4:$J$39,'10 - REKONSTRUKCE GARÁŽE'!$C$50:$J$76,'10 - REKONSTRUKCE GARÁŽE'!$C$82:$J$106,'10 - REKONSTRUKCE GARÁŽE'!$C$112:$K$162</definedName>
    <definedName name="_xlnm.Print_Area" localSheetId="11">'11 - ZAHRADA'!$C$4:$J$39,'11 - ZAHRADA'!$C$50:$J$76,'11 - ZAHRADA'!$C$82:$J$102,'11 - ZAHRADA'!$C$108:$K$150</definedName>
    <definedName name="_xlnm.Print_Area" localSheetId="0">'Rekapitulace stavby'!$D$4:$AO$76,'Rekapitulace stavby'!$C$82:$AQ$106</definedName>
    <definedName name="_xlnm.Print_Area" localSheetId="12">'Seznam figur'!$C$4:$G$85</definedName>
    <definedName name="_xlnm.Print_Titles" localSheetId="0">'Rekapitulace stavby'!$92:$92</definedName>
    <definedName name="_xlnm.Print_Titles" localSheetId="1">'01 - VEDLEJŠÍ A OSTATNÍ N...'!$120:$120</definedName>
    <definedName name="_xlnm.Print_Titles" localSheetId="2">'02 - BOURACÍ A ZEMNÍ PRÁCE'!$127:$127</definedName>
    <definedName name="_xlnm.Print_Titles" localSheetId="3">'03 - STAVEBNÍ PRÁCE'!$140:$140</definedName>
    <definedName name="_xlnm.Print_Titles" localSheetId="4">'04 - ZDRAVOTNĚ TECHNICKÉ ...'!$121:$121</definedName>
    <definedName name="_xlnm.Print_Titles" localSheetId="5">'05 - PLYN'!$117:$117</definedName>
    <definedName name="_xlnm.Print_Titles" localSheetId="6">'06 - VYTÁPĚNÍ'!$123:$123</definedName>
    <definedName name="_xlnm.Print_Titles" localSheetId="7">'07 - VZDUCHOTECHNIKA'!$119:$119</definedName>
    <definedName name="_xlnm.Print_Titles" localSheetId="8">'08 - ELEKTROINSTALACE'!$125:$125</definedName>
    <definedName name="_xlnm.Print_Titles" localSheetId="9">'09 - EXTERIEROVÉ ÚPRAVY'!$133:$133</definedName>
    <definedName name="_xlnm.Print_Titles" localSheetId="10">'10 - REKONSTRUKCE GARÁŽE'!$124:$124</definedName>
    <definedName name="_xlnm.Print_Titles" localSheetId="11">'11 - ZAHRADA'!$120:$120</definedName>
    <definedName name="_xlnm.Print_Titles" localSheetId="12">'Seznam figur'!$9:$9</definedName>
  </definedNames>
  <calcPr calcId="162913"/>
</workbook>
</file>

<file path=xl/sharedStrings.xml><?xml version="1.0" encoding="utf-8"?>
<sst xmlns="http://schemas.openxmlformats.org/spreadsheetml/2006/main" count="26455" uniqueCount="4133">
  <si>
    <t>Export Komplet</t>
  </si>
  <si>
    <t/>
  </si>
  <si>
    <t>2.0</t>
  </si>
  <si>
    <t>False</t>
  </si>
  <si>
    <t>{01b08f89-89ad-482f-8ce0-9fcd8a9b73d6}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</si>
  <si>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</si>
  <si>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</si>
  <si>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</si>
  <si>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</si>
  <si>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</si>
  <si>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</si>
  <si>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</si>
  <si>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</si>
  <si>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</si>
  <si>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01_2022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</si>
  <si>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</si>
  <si>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</si>
  <si>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T.G.MASARYKA NAVÝŠENÍ KAPACITY O 2 TŘÍDY (vila Pamela)</t>
  </si>
  <si>
    <t>KSO:</t>
  </si>
  <si>
    <t>801 32</t>
  </si>
  <si>
    <t>CC-CZ:</t>
  </si>
  <si>
    <t>1263</t>
  </si>
  <si>
    <t>Místo:</t>
  </si>
  <si>
    <t>Ruzyňská 26/253, Praha 6 - Ruzyně</t>
  </si>
  <si>
    <t>Datum:</t>
  </si>
  <si>
    <t>2. 11. 2021</t>
  </si>
  <si>
    <t>Zadavatel:</t>
  </si>
  <si>
    <t>IČ:</t>
  </si>
  <si>
    <t>MĚSTSKÁ ČÁST PRAHA 6</t>
  </si>
  <si>
    <t>DIČ:</t>
  </si>
  <si>
    <t>Uchazeč:</t>
  </si>
  <si>
    <t>Vyplň údaj</t>
  </si>
  <si>
    <t>Projektant:</t>
  </si>
  <si>
    <t>QUADRA PROJECT s.r.o.</t>
  </si>
  <si>
    <t>True</t>
  </si>
  <si>
    <t>Zpracovatel:</t>
  </si>
  <si>
    <t>Vladimír Mrázek</t>
  </si>
  <si>
    <t>Poznámka:</t>
  </si>
  <si>
    <t>Soupis prací je sestaven s využitím položek Cenové soustavy ÚRS (cenová úroveň 2022/I). Veškeré další informace vymezující popis a podmínky použití těchto položek z Cenové soustavy, které nejsou uvedeny přímo v soupisu prací, jsou neomezeně dálkově k dispozici na webu www.podminky.urs.cz. Položky soupisu prací, které nemají ve sloupci „Cenová soustava“ veden žádný údaj, nepochází z Cenové soustavy ÚRS.
Soupis prací je zpracován v rozsahu a podrobnosti projektu 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</si>
  <si>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</si>
  <si>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</si>
  <si>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</si>
  <si>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</si>
  <si>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</si>
  <si>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</si>
  <si>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</si>
  <si>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</si>
  <si>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</si>
  <si>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</si>
  <si>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</si>
  <si>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</si>
  <si>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</si>
  <si>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</si>
  <si>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</si>
  <si>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</si>
  <si>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</si>
  <si>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</si>
  <si>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</si>
  <si>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</si>
  <si>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</si>
  <si>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</si>
  <si>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</si>
  <si>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</si>
  <si>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</si>
  <si>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</si>
  <si>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</si>
  <si>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</si>
  <si>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</si>
  <si>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</si>
  <si>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</si>
  <si>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</si>
  <si>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</si>
  <si>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</si>
  <si>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</si>
  <si>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</si>
  <si>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</si>
  <si>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</si>
  <si>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</si>
  <si>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</si>
  <si>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</si>
  <si>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</si>
  <si>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</si>
  <si>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</si>
  <si>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</si>
  <si>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</si>
  <si>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</si>
  <si>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</si>
  <si>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</si>
  <si>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{7a9f55bc-b25f-408a-905b-b270ed3740fc}</t>
  </si>
  <si>
    <t>2</t>
  </si>
  <si>
    <t>02</t>
  </si>
  <si>
    <t>BOURACÍ A ZEMNÍ PRÁCE</t>
  </si>
  <si>
    <t>{16e7c915-04e3-4cf4-a669-f370cca24e44}</t>
  </si>
  <si>
    <t>03</t>
  </si>
  <si>
    <t>STAVEBNÍ PRÁCE</t>
  </si>
  <si>
    <t>{5ff1cbdb-c9d3-480b-b163-39a2da9228ee}</t>
  </si>
  <si>
    <t>04</t>
  </si>
  <si>
    <t>ZDRAVOTNĚ TECHNICKÉ INSTALACE</t>
  </si>
  <si>
    <t>{6a75697b-1023-45a7-a7f1-e4f3543c6cd1}</t>
  </si>
  <si>
    <t>05</t>
  </si>
  <si>
    <t>PLYN</t>
  </si>
  <si>
    <t>{b9fb0ee8-66cd-4256-beb6-6b8d5c1e29a6}</t>
  </si>
  <si>
    <t>06</t>
  </si>
  <si>
    <t>VYTÁPĚNÍ</t>
  </si>
  <si>
    <t>{7ab57d86-b8e4-4d98-b5e6-e7824a61b9be}</t>
  </si>
  <si>
    <t>07</t>
  </si>
  <si>
    <t>VZDUCHOTECHNIKA</t>
  </si>
  <si>
    <t>{f41bc668-c1a1-4f7f-9872-c7b66843af69}</t>
  </si>
  <si>
    <t>08</t>
  </si>
  <si>
    <t>ELEKTROINSTALACE</t>
  </si>
  <si>
    <t>{0d0979b3-f1f1-46a2-9de8-83d1199a0dbd}</t>
  </si>
  <si>
    <t>09</t>
  </si>
  <si>
    <t>EXTERIEROVÉ ÚPRAVY</t>
  </si>
  <si>
    <t>{bcd07561-6623-4f85-adb6-447f58ca0466}</t>
  </si>
  <si>
    <t>10</t>
  </si>
  <si>
    <t>REKONSTRUKCE GARÁŽE</t>
  </si>
  <si>
    <t>{cb4e038a-b03b-445c-be41-148c04b884bb}</t>
  </si>
  <si>
    <t>11</t>
  </si>
  <si>
    <t>ZAHRADA</t>
  </si>
  <si>
    <t>{3fc5072c-8f84-4698-be63-7c4959a9fcd7}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</si>
  <si>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</si>
  <si>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</si>
  <si>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</si>
  <si>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</si>
  <si>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</si>
  <si>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</si>
  <si>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</si>
  <si>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</si>
  <si>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</si>
  <si>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</si>
  <si>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</si>
  <si>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</si>
  <si>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</si>
  <si>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</si>
  <si>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</si>
  <si>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</si>
  <si>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</si>
  <si>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</si>
  <si>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</si>
  <si>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</si>
  <si>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</si>
  <si>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</si>
  <si>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</si>
  <si>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</si>
  <si>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</si>
  <si>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</si>
  <si>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</si>
  <si>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</si>
  <si>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</si>
  <si>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</si>
  <si>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</si>
  <si>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</si>
  <si>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</si>
  <si>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</si>
  <si>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</si>
  <si>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soubor</t>
  </si>
  <si>
    <t>1024</t>
  </si>
  <si>
    <t>-831225891</t>
  </si>
  <si>
    <t>P</t>
  </si>
  <si>
    <t>Poznámka k položce:
Aktualizace digitální dokumentace DPS v dwg a doc a pdf, vč. 2x tištěného paré</t>
  </si>
  <si>
    <t>0132551</t>
  </si>
  <si>
    <t>Dílenská dokumentace - Zámečnické výrobky</t>
  </si>
  <si>
    <t>-2111398147</t>
  </si>
  <si>
    <t>3</t>
  </si>
  <si>
    <t>0132552</t>
  </si>
  <si>
    <t>Dílenská dokumentace - Truhlářské výrobky</t>
  </si>
  <si>
    <t>2079824640</t>
  </si>
  <si>
    <t>4</t>
  </si>
  <si>
    <t>0132553</t>
  </si>
  <si>
    <t>Dílenská dokumentace - Skleněná zábradlí</t>
  </si>
  <si>
    <t>-214720827</t>
  </si>
  <si>
    <t>0132554</t>
  </si>
  <si>
    <t>Dílenská dokumentace - Výkres výztuže</t>
  </si>
  <si>
    <t>-1436500133</t>
  </si>
  <si>
    <t>6</t>
  </si>
  <si>
    <t>0132555</t>
  </si>
  <si>
    <t>Dílenská dokumentace - Exteriérové schodiště</t>
  </si>
  <si>
    <t>831320921</t>
  </si>
  <si>
    <t>7</t>
  </si>
  <si>
    <t>0132556</t>
  </si>
  <si>
    <t>Dílenská dokumentace na provádění sanací vč. technologického postupu a statického zajištění po dobu provádění</t>
  </si>
  <si>
    <t>696006122</t>
  </si>
  <si>
    <t>VRN3</t>
  </si>
  <si>
    <t>Zařízení staveniště</t>
  </si>
  <si>
    <t>8</t>
  </si>
  <si>
    <t>030001000</t>
  </si>
  <si>
    <t>-909844012</t>
  </si>
  <si>
    <t>Poznámka k položce:
V rámci ZS jsou obsaženy veškeré činnosti a opatření nezbytné pro zajištění stavby
- Náklady na stavební buňky
- Skládky na staveništi
- Náklady na provoz a údržbu vybavení staveniště
- Připojení staveniště na inženýrské sítě
- Zabezpečení staveniště
- Staveništní mechanizace
- Energie pro zařízení staveniště
- Informační tabule na staveništi
- Zrušení zařízení staveniště
- Rozebrání, bourání a odvoz zařízení staveniště</t>
  </si>
  <si>
    <t>VRN4</t>
  </si>
  <si>
    <t>Inženýrská činnost</t>
  </si>
  <si>
    <t>9</t>
  </si>
  <si>
    <t>04310301</t>
  </si>
  <si>
    <t>Protokol z měření hluku</t>
  </si>
  <si>
    <t>1633686855</t>
  </si>
  <si>
    <t>Poznámka k položce:
protokol z měření hluku, provedeném držitelem osvědčení o akreditace nebo držitelem autorizace, který prokáže, že v chráněním vnitřním prostoru staveb (v učebnách) není překročem při provozu zdrojů hluku při nastavení na maximální možný ýkon (chlazení) hygianický limit akustického tlaku</t>
  </si>
  <si>
    <t>04310302</t>
  </si>
  <si>
    <t>93114718</t>
  </si>
  <si>
    <t>Poznámka k položce:
protokol o měření hluku, který prokáže, že v chráněném venkovním prostoru staveb není z provozu stacionárních zdrojů objektu (venkovní jednotky chlazení) překročen hygienický limit hluku pro denní dobu</t>
  </si>
  <si>
    <t>04310303</t>
  </si>
  <si>
    <t>Doklad o splnění požadavků na zajištění vhodných akustických podmínek meřením doby dozvuku (v kmenových učebnách)</t>
  </si>
  <si>
    <t>715917784</t>
  </si>
  <si>
    <t>12</t>
  </si>
  <si>
    <t>04310304</t>
  </si>
  <si>
    <t>Protokol z měření umělého osvětlení v učebnách, že umělá složka v těchto prostorech bude odpovídat navrženým hodnotám</t>
  </si>
  <si>
    <t>-1618839709</t>
  </si>
  <si>
    <t>VRN9</t>
  </si>
  <si>
    <t>Ostatní náklady</t>
  </si>
  <si>
    <t>13</t>
  </si>
  <si>
    <t>09100301</t>
  </si>
  <si>
    <t>Náklady na vzorky</t>
  </si>
  <si>
    <t>1667619588</t>
  </si>
  <si>
    <t>Poznámka k položce:
Požadavky na vzorkování:
Veškeré nové nášlapné vrstvy v objektu budou vzorkovány.
Budou vzorkovány veškeré doplňky podlah (přechodové lišty).
Veškeré keramické obklady budou vzorkovány. (dlaždice, barva spárovací hmoty)
Dveře budou vzorkovány. (kování, barevnost zárubní i křídel, bezpečnostní polep)
Sanitární příčky budou vzorkovány. (kování, barevnost, kotvení ke stěně)
Prosklené příčky budou vzorkovány. (kování, barevnost, bezpečnostní polep)
Požadavky na vzorkování ostatních výrobků jsou uvedeny v Tabulce ostatních výrobků.
Budou vzorkována svítidla.
Budou vzorkovány nové fasádní omítky a malby fasády. (fasáda – silikátová malba, soklová oblast - silikonová vnější malba (dle specifikace sanačních hmot), spotřeba 0,4 kg/m2, odstín dle vzorníku výrobce - in-situ provést 3 vzorky odstínů)
Budou vzorkovány veškeré zařizovací předměty a baterie. (jsou požadovány baterie s keramickou kartuší)
Budou vzorkována otopná tělesa.
Budou vzorkovány vypínače a zásuvky.</t>
  </si>
  <si>
    <t>14</t>
  </si>
  <si>
    <t>0910041</t>
  </si>
  <si>
    <t xml:space="preserve">Vytýčení a ochrana inženýrských sítí </t>
  </si>
  <si>
    <t>747646768</t>
  </si>
  <si>
    <t>0910042</t>
  </si>
  <si>
    <t xml:space="preserve">Zajištění všech podkladů ke kolaudaci </t>
  </si>
  <si>
    <t>615251413</t>
  </si>
  <si>
    <t>16</t>
  </si>
  <si>
    <t>0910043</t>
  </si>
  <si>
    <t xml:space="preserve">Fotodokumentace průběhu stavby </t>
  </si>
  <si>
    <t>1426793056</t>
  </si>
  <si>
    <t>17</t>
  </si>
  <si>
    <t>0910044</t>
  </si>
  <si>
    <t xml:space="preserve">Pasportizace před započetím stavby </t>
  </si>
  <si>
    <t>-2137252905</t>
  </si>
  <si>
    <t>18</t>
  </si>
  <si>
    <t>0910045</t>
  </si>
  <si>
    <t xml:space="preserve">Provedení všech předepsaných sond a průzkumů </t>
  </si>
  <si>
    <t>1673749986</t>
  </si>
  <si>
    <t>02 - BOURACÍ A ZEMNÍ PRÁCE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</si>
  <si>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</si>
  <si>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</si>
  <si>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</si>
  <si>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</si>
  <si>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</si>
  <si>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</si>
  <si>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</si>
  <si>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</si>
  <si>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</si>
  <si>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</si>
  <si>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775 - Podlahy skládané</t>
  </si>
  <si>
    <t xml:space="preserve">    776 - Podlahy povlakové</t>
  </si>
  <si>
    <t>HSV</t>
  </si>
  <si>
    <t>Práce a dodávky HSV</t>
  </si>
  <si>
    <t>Zemní práce</t>
  </si>
  <si>
    <t>132112211</t>
  </si>
  <si>
    <t>Hloubení rýh š do 2000 mm v soudržných horninách třídy těžitelnosti I, skupiny 1 a 2 ručně</t>
  </si>
  <si>
    <t>m3</t>
  </si>
  <si>
    <t>1244685364</t>
  </si>
  <si>
    <t>VV</t>
  </si>
  <si>
    <t>+1,1*0,9*(1,7+2,7+8,6+2,7+4,5+1,2+2*1,5+1,5+1,2+4,5+10,5+5,3)</t>
  </si>
  <si>
    <t>+0,9*0,9*(2*1,0)+0,5*0,9*2,0</t>
  </si>
  <si>
    <t>Součet</t>
  </si>
  <si>
    <t>162251101</t>
  </si>
  <si>
    <t>Vodorovné přemístění do 20 m výkopku/sypaniny z horniny třídy těžitelnosti I skupiny 1 až 3</t>
  </si>
  <si>
    <t>CS ÚRS 2022 01</t>
  </si>
  <si>
    <t>1644397911</t>
  </si>
  <si>
    <t>167111101</t>
  </si>
  <si>
    <t>Nakládání výkopku z hornin třídy těžitelnosti I skupiny 1 až 3 ručně</t>
  </si>
  <si>
    <t>-404191885</t>
  </si>
  <si>
    <t>174111101</t>
  </si>
  <si>
    <t>Zásyp jam, šachet rýh nebo kolem objektů sypaninou se zhutněním ručně</t>
  </si>
  <si>
    <t>-1928131129</t>
  </si>
  <si>
    <t>Úpravy povrchů, podlahy a osazování výplní</t>
  </si>
  <si>
    <t>629995101</t>
  </si>
  <si>
    <t>Očištění vnějších ploch tlakovou vodou</t>
  </si>
  <si>
    <t>m2</t>
  </si>
  <si>
    <t>658461736</t>
  </si>
  <si>
    <t>"4"</t>
  </si>
  <si>
    <t>"pohled SV"</t>
  </si>
  <si>
    <t>+2,0*2,7+5,2*1,6+1,5*2,1+0,8*3,3</t>
  </si>
  <si>
    <t>+5,7*1,25+0,8*3,0+0,8*0,7+1,2*1,5+0,8*2,5</t>
  </si>
  <si>
    <t>+6,6*5,6+7,0*0,9+4,0*1,0</t>
  </si>
  <si>
    <t>-(0,5*0,5+0,9*2,25*10+0,55*2,3*2)</t>
  </si>
  <si>
    <t>"pohled SZ"</t>
  </si>
  <si>
    <t>+2,2*3,7+1,8*2,2*2</t>
  </si>
  <si>
    <t>+7,0*4,65+5,0*1,0-0,5*1,8*2-0,7*1,8</t>
  </si>
  <si>
    <t>+1,8*1,0+0,8*2,3</t>
  </si>
  <si>
    <t>-(1,2*2,1+0,3*0,8*2+0,55*1,7*2+0,55*2,2*2+0,7*2,5+0,7*2,2)</t>
  </si>
  <si>
    <t>"pohled JZ"</t>
  </si>
  <si>
    <t>-(0,55*2,3*2)</t>
  </si>
  <si>
    <t>"pohled JV"</t>
  </si>
  <si>
    <t>+5,7*5,5</t>
  </si>
  <si>
    <t>+1,0*5,0*2</t>
  </si>
  <si>
    <t>-(0,6*2,2*6)</t>
  </si>
  <si>
    <t>Ostatní konstrukce a práce, bourání</t>
  </si>
  <si>
    <t>911001</t>
  </si>
  <si>
    <t>Zakrývání a opatření proti prachu - např geotextilie</t>
  </si>
  <si>
    <t>-202572266</t>
  </si>
  <si>
    <t>91110001</t>
  </si>
  <si>
    <t>Provizorní podepření konstrukcí</t>
  </si>
  <si>
    <t>-1055877285</t>
  </si>
  <si>
    <t>Poznámka k položce:
20ks dř.hranolů 160/160 mm - dl 4m</t>
  </si>
  <si>
    <t>962031132</t>
  </si>
  <si>
    <t>Bourání příček z cihel pálených na MVC tl do 100 mm</t>
  </si>
  <si>
    <t>231628916</t>
  </si>
  <si>
    <t>"1PP"</t>
  </si>
  <si>
    <t>+2,6*(1,5+2,9+2,8+2,5+2*0,8+4,1)</t>
  </si>
  <si>
    <t>+2,3*1,2</t>
  </si>
  <si>
    <t>-0,6*2,0*4-0,8*2,0*2</t>
  </si>
  <si>
    <t>"přizdívka soklu"</t>
  </si>
  <si>
    <t>"pozn 7"+0,55*(1,5+1,1+2*3,2+8,0)+0,7*0,7+0,9*1,1</t>
  </si>
  <si>
    <t>"pozn 8"+0,55*(3,6+3,5+0,5+0,14+3,4+1,9+1,2+0,9+1,3+2,5+3,5)</t>
  </si>
  <si>
    <t>Mezisoučet</t>
  </si>
  <si>
    <t>"1NP"</t>
  </si>
  <si>
    <t>+3,0*(2*3,8+0,5+0,1+4,0+3,3+1,1+2*3,8)</t>
  </si>
  <si>
    <t>+2,1*(0,8+1,2)</t>
  </si>
  <si>
    <t>"sokl"+0,8*2,0</t>
  </si>
  <si>
    <t>-0,6*2,0*3+0,8*2,0*4</t>
  </si>
  <si>
    <t>"2NP"</t>
  </si>
  <si>
    <t>+3,0*(1,0+6,0+3,8+2,6+1,2+2*4,0+2*1,5+2,9+2,2+2*3,8+4,3+0,7)</t>
  </si>
  <si>
    <t>"předstěna"+1,9*1,5+1,1*1,9</t>
  </si>
  <si>
    <t>-0,6*2,0*7-0,7*2,0*1-0,8*2,0*2-1,1*2,0-1,6*0,8</t>
  </si>
  <si>
    <t>"3NP"</t>
  </si>
  <si>
    <t>+0,7*(0,3+2,3+3,9+4,0+2,4)</t>
  </si>
  <si>
    <t>"předstěna"+1,3*1,7</t>
  </si>
  <si>
    <t>962031133</t>
  </si>
  <si>
    <t>Bourání příček z cihel pálených na MVC tl do 150 mm</t>
  </si>
  <si>
    <t>-198443621</t>
  </si>
  <si>
    <t>+2,6*(1,1+0,35)</t>
  </si>
  <si>
    <t>-0,6*2,0</t>
  </si>
  <si>
    <t>962032231</t>
  </si>
  <si>
    <t>Bourání zdiva z cihel pálených nebo vápenopískových na MV nebo MVC přes 1 m3</t>
  </si>
  <si>
    <t>1081601633</t>
  </si>
  <si>
    <t>"1NP"+0,36*3,0*4,4-0,36*1,0*2,1</t>
  </si>
  <si>
    <t>"2NP"+0,19*3,0*4,5-0,19*0,8*2,0</t>
  </si>
  <si>
    <t>"venk schody"+2,0</t>
  </si>
  <si>
    <t>96301152</t>
  </si>
  <si>
    <t>Bourání stropních  nosníků ocelových - strop 1NP - I profily 180</t>
  </si>
  <si>
    <t>m</t>
  </si>
  <si>
    <t>-337921146</t>
  </si>
  <si>
    <t>+4,0*21</t>
  </si>
  <si>
    <t>96305301</t>
  </si>
  <si>
    <t>Bourání ŽB schodiště 1-3NP</t>
  </si>
  <si>
    <t>-53090683</t>
  </si>
  <si>
    <t>96305302</t>
  </si>
  <si>
    <t>Ubourání vstupního ramene 1NP</t>
  </si>
  <si>
    <t>kus</t>
  </si>
  <si>
    <t>1922506762</t>
  </si>
  <si>
    <t>96305303</t>
  </si>
  <si>
    <t>Vybourání venkovních vyrovnávacích stupňů</t>
  </si>
  <si>
    <t>669410887</t>
  </si>
  <si>
    <t>+2*1,8+2*1,6+3*0,8+3*1,0</t>
  </si>
  <si>
    <t>96305304</t>
  </si>
  <si>
    <t>Ubourání stupně venk schodiště</t>
  </si>
  <si>
    <t>85370463</t>
  </si>
  <si>
    <t>9650813</t>
  </si>
  <si>
    <t>Otryskání beton mazaniny</t>
  </si>
  <si>
    <t>-1154103834</t>
  </si>
  <si>
    <t>"3NP"+8,3+7,5</t>
  </si>
  <si>
    <t>966032921</t>
  </si>
  <si>
    <t>Odsekání říms podokenních nebo přesokenních předsazených přes 80 mm</t>
  </si>
  <si>
    <t>-1892928763</t>
  </si>
  <si>
    <t>+4*1,5</t>
  </si>
  <si>
    <t>9689101</t>
  </si>
  <si>
    <t>Vybourání okna vč vnitř parapetu - 505/1120 mm</t>
  </si>
  <si>
    <t>-1781941500</t>
  </si>
  <si>
    <t>19</t>
  </si>
  <si>
    <t>9689102</t>
  </si>
  <si>
    <t>Vybourání okna vč vnitř parapetu - 525/1120 mm</t>
  </si>
  <si>
    <t>-1227195836</t>
  </si>
  <si>
    <t>20</t>
  </si>
  <si>
    <t>9689103</t>
  </si>
  <si>
    <t>Vybourání okna vč vnitř parapetu - 615/900 mm</t>
  </si>
  <si>
    <t>2043650449</t>
  </si>
  <si>
    <t>9689104</t>
  </si>
  <si>
    <t>Vybourání okna vč vnitř parapetu - 665/1780 mm</t>
  </si>
  <si>
    <t>-1341200739</t>
  </si>
  <si>
    <t>22</t>
  </si>
  <si>
    <t>9689105</t>
  </si>
  <si>
    <t>Vybourání okna vč vnitř parapetu - 1375/1810 mm</t>
  </si>
  <si>
    <t>-1783400591</t>
  </si>
  <si>
    <t>23</t>
  </si>
  <si>
    <t>9689106</t>
  </si>
  <si>
    <t>Vybourání okna vč vnitř parapetu - 1375/1790 mm</t>
  </si>
  <si>
    <t>1748723682</t>
  </si>
  <si>
    <t>24</t>
  </si>
  <si>
    <t>9689107</t>
  </si>
  <si>
    <t>Vybourání okna vč vnitř parapetu - 1500/1810 mm</t>
  </si>
  <si>
    <t>-2013420700</t>
  </si>
  <si>
    <t>25</t>
  </si>
  <si>
    <t>96891103</t>
  </si>
  <si>
    <t>Vybourání soklu pod VZT jednotku</t>
  </si>
  <si>
    <t>350618349</t>
  </si>
  <si>
    <t>26</t>
  </si>
  <si>
    <t>971033541</t>
  </si>
  <si>
    <t>Vybourání otvorů ve zdivu cihelném pl do 1 m2 na MVC nebo MV tl do 300 mm</t>
  </si>
  <si>
    <t>1817147771</t>
  </si>
  <si>
    <t>+0,3*0,75*0,75*3</t>
  </si>
  <si>
    <t>27</t>
  </si>
  <si>
    <t>971033561</t>
  </si>
  <si>
    <t>Vybourání otvorů ve zdivu cihelném pl do 1 m2 na MVC nebo MV tl do 600 mm</t>
  </si>
  <si>
    <t>-1413534707</t>
  </si>
  <si>
    <t>"1PP"+0,6*0,3*1,0</t>
  </si>
  <si>
    <t>"1NP"+0,5*0,9*0,9*4</t>
  </si>
  <si>
    <t>"2NP"+0,5*0,9*0,9*4</t>
  </si>
  <si>
    <t>28</t>
  </si>
  <si>
    <t>971033641</t>
  </si>
  <si>
    <t>Vybourání otvorů ve zdivu cihelném pl do 4 m2 na MVC nebo MV tl do 300 mm</t>
  </si>
  <si>
    <t>32819873</t>
  </si>
  <si>
    <t>"2NP"+0,3*0,9*2,2</t>
  </si>
  <si>
    <t>29</t>
  </si>
  <si>
    <t>971033651</t>
  </si>
  <si>
    <t>Vybourání otvorů ve zdivu cihelném pl do 4 m2 na MVC nebo MV tl do 600 mm</t>
  </si>
  <si>
    <t>129168785</t>
  </si>
  <si>
    <t>"1NP"+0,52*1,1*2,2</t>
  </si>
  <si>
    <t>"2NP"+0,52*1,1*2,2</t>
  </si>
  <si>
    <t>30</t>
  </si>
  <si>
    <t>96301151</t>
  </si>
  <si>
    <t>Bourání stropů z tvárnic pálených do nosníků ocelových tl do 80 mm vč nosníků</t>
  </si>
  <si>
    <t>-1331306949</t>
  </si>
  <si>
    <t>"nad 1PP"+4,0*8,5+4,0*10,7-1,1*1,0+4,0*8,5+6,0</t>
  </si>
  <si>
    <t>31</t>
  </si>
  <si>
    <t>965042121</t>
  </si>
  <si>
    <t>Bourání podkladů pod dlažby nebo mazanin betonových nebo z litého asfaltu tl do 100 mm pl do 1 m2</t>
  </si>
  <si>
    <t>2116862392</t>
  </si>
  <si>
    <t>"1NP"+0,025*0,96</t>
  </si>
  <si>
    <t>32</t>
  </si>
  <si>
    <t>965042131</t>
  </si>
  <si>
    <t>Bourání podkladů pod dlažby nebo mazanin betonových nebo z litého asfaltu tl do 100 mm pl do 4 m2</t>
  </si>
  <si>
    <t>1193292697</t>
  </si>
  <si>
    <t>"1PP"+0,08*1,13</t>
  </si>
  <si>
    <t>"1NP"+0,075*1,36</t>
  </si>
  <si>
    <t>33</t>
  </si>
  <si>
    <t>965042141</t>
  </si>
  <si>
    <t>Bourání podkladů pod dlažby nebo mazanin betonových nebo z litého asfaltu tl do 100 mm pl přes 4 m2</t>
  </si>
  <si>
    <t>-673307483</t>
  </si>
  <si>
    <t>"1PP"+0,1*(5,82+13,37+21,93+14,22+12,4+2*1,4+3*1,0+11,89)</t>
  </si>
  <si>
    <t>"1NP"+0,1*(4,0*8,5+4,0*10,7-1,1*1,0+4,0*8,5+6,0)</t>
  </si>
  <si>
    <t>"2NP"+0,1*(4,0*8,6*2+6,0+4,0*12,0-4,0*2,0)</t>
  </si>
  <si>
    <t>34</t>
  </si>
  <si>
    <t>965049111</t>
  </si>
  <si>
    <t>Příplatek k bourání betonových mazanin za bourání mazanin se svařovanou sítí tl do 100 mm</t>
  </si>
  <si>
    <t>-389784910</t>
  </si>
  <si>
    <t>"1NP"+0,10*(4,0*8,5+4,0*10,7-1,1*1,0+4,0*8,5+6,0)</t>
  </si>
  <si>
    <t>35</t>
  </si>
  <si>
    <t>965081213</t>
  </si>
  <si>
    <t>Bourání podlah z dlaždic keramických nebo xylolitových tl do 10 mm plochy přes 1 m2</t>
  </si>
  <si>
    <t>-1634835622</t>
  </si>
  <si>
    <t>"1PP"+1,7*1,8+5,82+12,4+2*1,4+3*1,0</t>
  </si>
  <si>
    <t>"1NP"+3,3*1,1+2,05</t>
  </si>
  <si>
    <t>"2NP"+11,7+6,4+2,8+6,8+3*1,2+2,2</t>
  </si>
  <si>
    <t>"3NP"+7,2+8,4+3,7+4,8+1,1</t>
  </si>
  <si>
    <t>36</t>
  </si>
  <si>
    <t>965082923</t>
  </si>
  <si>
    <t>Odstranění násypů pod podlahami tl do 100 mm pl přes 2 m2</t>
  </si>
  <si>
    <t>659123010</t>
  </si>
  <si>
    <t>37</t>
  </si>
  <si>
    <t>96703173</t>
  </si>
  <si>
    <t>Přisekání plošné soklu tl do 100 mm (cihly/beton)</t>
  </si>
  <si>
    <t>1599648428</t>
  </si>
  <si>
    <t>"pozn 7"+0,5*(1,5+1,1+2*3,5+8,4)+0,5*0,7+0,2*1,1</t>
  </si>
  <si>
    <t>"pozn 8"+0,5*(3,6+3,5+0,5+0,14+3,4+1,9+1,2+0,9+1,3+2,5+3,5)</t>
  </si>
  <si>
    <t>38</t>
  </si>
  <si>
    <t>967031734</t>
  </si>
  <si>
    <t>Přisekání plošné zdiva z cihel pálených na MV nebo MVC tl do 300 mm</t>
  </si>
  <si>
    <t>-535675018</t>
  </si>
  <si>
    <t>"1PP"+2,1*0,55*2</t>
  </si>
  <si>
    <t>39</t>
  </si>
  <si>
    <t>96891001</t>
  </si>
  <si>
    <t>Vybourání dveří 1kř vč zárubně a prahu</t>
  </si>
  <si>
    <t>-783332240</t>
  </si>
  <si>
    <t>"1PP"+13</t>
  </si>
  <si>
    <t>"1NP"+9</t>
  </si>
  <si>
    <t>"2NP"+17</t>
  </si>
  <si>
    <t>"3NP"+3</t>
  </si>
  <si>
    <t>40</t>
  </si>
  <si>
    <t>96891002</t>
  </si>
  <si>
    <t>Vybourání dveří 2kř vč zárubně a prahu</t>
  </si>
  <si>
    <t>-984912540</t>
  </si>
  <si>
    <t>"1NP"+1</t>
  </si>
  <si>
    <t>41</t>
  </si>
  <si>
    <t>968910021</t>
  </si>
  <si>
    <t>Vybourání prahu</t>
  </si>
  <si>
    <t>-1893488848</t>
  </si>
  <si>
    <t>42</t>
  </si>
  <si>
    <t>96891003</t>
  </si>
  <si>
    <t>Vybourání dřevěného obložení soklu</t>
  </si>
  <si>
    <t>-540663985</t>
  </si>
  <si>
    <t>"pozn 8"+(3,6+3,5+0,5+0,14+3,4+1,9+1,2+0,9+1,3+2,5+3,5)</t>
  </si>
  <si>
    <t>43</t>
  </si>
  <si>
    <t>96891004</t>
  </si>
  <si>
    <t>Vybourání truhlářského schodiště 1PP</t>
  </si>
  <si>
    <t>-1344115539</t>
  </si>
  <si>
    <t>44</t>
  </si>
  <si>
    <t>968910041</t>
  </si>
  <si>
    <t>Vybourání posuvné skříňové stěny 1PP</t>
  </si>
  <si>
    <t>-528721839</t>
  </si>
  <si>
    <t>45</t>
  </si>
  <si>
    <t>96891101</t>
  </si>
  <si>
    <t>Vybourání kompletní konstrukce vstupu vč zastřešení</t>
  </si>
  <si>
    <t>1484734964</t>
  </si>
  <si>
    <t>Poznámka k položce:
- makrolon 24m2
- ocelová kce. cca 100kg</t>
  </si>
  <si>
    <t>46</t>
  </si>
  <si>
    <t>968911011</t>
  </si>
  <si>
    <t xml:space="preserve">Vybourání kovových dvířek na zahradu 2ks(polykarbonát), demontáž zámeč.výplně z jaklů </t>
  </si>
  <si>
    <t>1226187229</t>
  </si>
  <si>
    <t>47</t>
  </si>
  <si>
    <t>96893001</t>
  </si>
  <si>
    <t>Vybourání schodišť madel</t>
  </si>
  <si>
    <t>-1154123665</t>
  </si>
  <si>
    <t>48</t>
  </si>
  <si>
    <t>96893002</t>
  </si>
  <si>
    <t>Vybourání schodišť zábradlí</t>
  </si>
  <si>
    <t>-1104684507</t>
  </si>
  <si>
    <t>49</t>
  </si>
  <si>
    <t>96891005</t>
  </si>
  <si>
    <t>Vybourání sololitového obkladu</t>
  </si>
  <si>
    <t>2132005377</t>
  </si>
  <si>
    <t>+2,2*(3,3+2*1,0+5,0)-0,6*2,0</t>
  </si>
  <si>
    <t>+5,82</t>
  </si>
  <si>
    <t>50</t>
  </si>
  <si>
    <t>96892001</t>
  </si>
  <si>
    <t>Vybourání kuchyňské linky</t>
  </si>
  <si>
    <t>-1932929812</t>
  </si>
  <si>
    <t>51</t>
  </si>
  <si>
    <t>968910042</t>
  </si>
  <si>
    <t>Vybourání posuvné skříňové stěny 1NP</t>
  </si>
  <si>
    <t>572726608</t>
  </si>
  <si>
    <t>52</t>
  </si>
  <si>
    <t>96891102</t>
  </si>
  <si>
    <t>Vybourání okenních mříží 1PP</t>
  </si>
  <si>
    <t>-1145800334</t>
  </si>
  <si>
    <t>53</t>
  </si>
  <si>
    <t>9689501</t>
  </si>
  <si>
    <t>Vybourání klepířských prvků na fasádě - rš 350 mm</t>
  </si>
  <si>
    <t>-1591145282</t>
  </si>
  <si>
    <t>54</t>
  </si>
  <si>
    <t>973031324</t>
  </si>
  <si>
    <t>Vysekání kapes ve zdivu cihelném na MV nebo MVC pl do 0,10 m2 hl do 150 mm</t>
  </si>
  <si>
    <t>1764728743</t>
  </si>
  <si>
    <t>"fasáda"+24</t>
  </si>
  <si>
    <t>55</t>
  </si>
  <si>
    <t>973031326</t>
  </si>
  <si>
    <t>Vysekání kapes ve zdivu cihelném na MV nebo MVC pl do 0,10 m2 hl do 450 mm</t>
  </si>
  <si>
    <t>-561948601</t>
  </si>
  <si>
    <t>56</t>
  </si>
  <si>
    <t>977151127</t>
  </si>
  <si>
    <t>Jádrové vrty diamantovými korunkami do stavebních materiálů D přes 225 do 250 mm</t>
  </si>
  <si>
    <t>-1215766760</t>
  </si>
  <si>
    <t>+24*0,5</t>
  </si>
  <si>
    <t>57</t>
  </si>
  <si>
    <t>977312112</t>
  </si>
  <si>
    <t>Řezání stávajících betonových mazanin vyztužených hl do 100 mm</t>
  </si>
  <si>
    <t>-447695286</t>
  </si>
  <si>
    <t>"3NP"+1,6+2,5</t>
  </si>
  <si>
    <t>58</t>
  </si>
  <si>
    <t>9773311</t>
  </si>
  <si>
    <t xml:space="preserve">Frézování komínového průduchu </t>
  </si>
  <si>
    <t>869538700</t>
  </si>
  <si>
    <t>2*15,5</t>
  </si>
  <si>
    <t>59</t>
  </si>
  <si>
    <t>978013191</t>
  </si>
  <si>
    <t>Otlučení (osekání) vnitřní vápenné nebo vápenocementové omítky stěn v rozsahu přes 50 do 100 %</t>
  </si>
  <si>
    <t>-844736363</t>
  </si>
  <si>
    <t>+2,0*(2*3,9+2*5,9)</t>
  </si>
  <si>
    <t>+2,15*(2*3,9+2*3,2)</t>
  </si>
  <si>
    <t>+2,0*(2*6,3+2,5+0,3+4,0)</t>
  </si>
  <si>
    <t>+2,5*(2,5+0,3+4,9+1,0+3,5+2,5+2,7+3,8)</t>
  </si>
  <si>
    <t>+2,0*(1,3+2,0+3,9+4,0+8,5)+2,5*(5,2)</t>
  </si>
  <si>
    <t>"obklady"-41,36</t>
  </si>
  <si>
    <t>+3,0*(5,0+2*1,0+2*2,7+2*3,9+4,4+1,3+4,5+11,5+4,0+6,0+2*8,6+2*3,9)-3,0*2,0*2</t>
  </si>
  <si>
    <t>"obklady"-8,8</t>
  </si>
  <si>
    <t>+3,0*(5,0+2*1,0+2*2,7+4,5+4,0+4,4+1,3+4,5+11,5+4,0+6,0+2*4,0+2*8,6)-3,0*2,0*2</t>
  </si>
  <si>
    <t>"obklady"-41,07</t>
  </si>
  <si>
    <t>+2,0*(2*3,7+2*4,0)</t>
  </si>
  <si>
    <t>60</t>
  </si>
  <si>
    <t>978015391</t>
  </si>
  <si>
    <t>Otlučení (osekání) vnější vápenné nebo vápenocementové omítky stupně členitosti 1 a 2 v rozsahu přes 80 do 100 %</t>
  </si>
  <si>
    <t>1638908851</t>
  </si>
  <si>
    <t>"1"</t>
  </si>
  <si>
    <t>+1,3*2,7+1,2*2,7+1,8*(2*0,6+6,8)</t>
  </si>
  <si>
    <t>-0,6*0,6*3</t>
  </si>
  <si>
    <t>+0,2*(0,6*3)*3</t>
  </si>
  <si>
    <t>+1,0*4,5*2</t>
  </si>
  <si>
    <t>-1,0*0,6-1,3*0,5</t>
  </si>
  <si>
    <t>+0,3*(1,0+2*0,6+1,3+2*0,5)</t>
  </si>
  <si>
    <t>+1,4*(4,7+4,5+1,4+1,3)</t>
  </si>
  <si>
    <t>+2,0*1,3*2+2,3*2,0</t>
  </si>
  <si>
    <t>-0,9*0,9*2-1,0*2,1</t>
  </si>
  <si>
    <t>+0,3*(6*0,6+1,0+2*2,1)</t>
  </si>
  <si>
    <t>+1,2*9,8</t>
  </si>
  <si>
    <t>"2,6"</t>
  </si>
  <si>
    <t>+1,25*5,9*2</t>
  </si>
  <si>
    <t>"římsa"+1,0*3,2*2</t>
  </si>
  <si>
    <t>+5,9*2,8+5,9*3,0</t>
  </si>
  <si>
    <t>+0,5*2,2*2+0,5*4,7</t>
  </si>
  <si>
    <t>"římsa"+1,0*5,0*2</t>
  </si>
  <si>
    <t>-(1,3*1,7*4)</t>
  </si>
  <si>
    <t>+5,9*4,0</t>
  </si>
  <si>
    <t>"římsa"+1,0*10,5</t>
  </si>
  <si>
    <t>-(0,55*1,7*2)</t>
  </si>
  <si>
    <t>+1,1*3,0*2+0,8*3,0*2</t>
  </si>
  <si>
    <t>"3"</t>
  </si>
  <si>
    <t>+0,8*5,9*4</t>
  </si>
  <si>
    <t>+5,9*0,9*2+5,9*0,8*2</t>
  </si>
  <si>
    <t>+5,9*2,9*2</t>
  </si>
  <si>
    <t>-(0,9*2,1*2)</t>
  </si>
  <si>
    <t>"5"</t>
  </si>
  <si>
    <t>+0,6*2,7*2</t>
  </si>
  <si>
    <t>+0,6*4,5*2</t>
  </si>
  <si>
    <t>+0,6*9,8</t>
  </si>
  <si>
    <t>+0,6*0,9*2+0,6*0,8*2</t>
  </si>
  <si>
    <t>61</t>
  </si>
  <si>
    <t>978021191</t>
  </si>
  <si>
    <t>Otlučení (osekání) cementových omítek vnitřních stěn v rozsahu do 100 %</t>
  </si>
  <si>
    <t>-1629999013</t>
  </si>
  <si>
    <t>62</t>
  </si>
  <si>
    <t>978023411</t>
  </si>
  <si>
    <t>Vyškrabání spár zdiva cihelného mimo komínového</t>
  </si>
  <si>
    <t>442531668</t>
  </si>
  <si>
    <t>"1PP"+235,39</t>
  </si>
  <si>
    <t>"1"+67,39</t>
  </si>
  <si>
    <t>63</t>
  </si>
  <si>
    <t>978059541</t>
  </si>
  <si>
    <t>Odsekání a odebrání obkladů stěn z vnitřních obkládaček plochy přes 1 m2</t>
  </si>
  <si>
    <t>-765483611</t>
  </si>
  <si>
    <t>"pozn 7"+0,8*(1,5+1,1+2*3,2+8,3)+1,0*0,7+1,2*1,1</t>
  </si>
  <si>
    <t>+2,5*(2,4+2,7+2,4+1,0+1,7)</t>
  </si>
  <si>
    <t>+2,0*(3,3+1,1)</t>
  </si>
  <si>
    <t>+2,1*(2,6+1,0+2,9+1,8+0,6+2,3+1,5)</t>
  </si>
  <si>
    <t>+2,7*(2*3,0+4,0)-1,0*2,2*3-3,0*2,0</t>
  </si>
  <si>
    <t>+2,0*(2*1,3+0,8+4*2,0-0,6+3,2)</t>
  </si>
  <si>
    <t>"parapety"+2*0,3</t>
  </si>
  <si>
    <t>64</t>
  </si>
  <si>
    <t>9780601</t>
  </si>
  <si>
    <t>Stávající režné zdivo - odstranění malby</t>
  </si>
  <si>
    <t>-1703292288</t>
  </si>
  <si>
    <t>65</t>
  </si>
  <si>
    <t>98991001</t>
  </si>
  <si>
    <t>Vybourání ZTI (voda, kanalizace, plyn) - rozvody, zařizovací předměty</t>
  </si>
  <si>
    <t>-425358001</t>
  </si>
  <si>
    <t>Poznámka k položce:
- zařizovací předměty - 27 ks
- rozvody - cca 100 m
- vč. veškerého příslušenství</t>
  </si>
  <si>
    <t>66</t>
  </si>
  <si>
    <t>98991002</t>
  </si>
  <si>
    <t>Vybourání ÚT - rozvody, tělesa</t>
  </si>
  <si>
    <t>687564435</t>
  </si>
  <si>
    <t>Poznámka k položce:
- 2x kotel
- radiátory 25 ks
- rozvody - cca 100 m
- vč. veškerého příslušenství</t>
  </si>
  <si>
    <t>67</t>
  </si>
  <si>
    <t>98991003</t>
  </si>
  <si>
    <t>Vybourání elektroinstalace - rozvody, svítidla, rozvaděče</t>
  </si>
  <si>
    <t>-1460702856</t>
  </si>
  <si>
    <t>Poznámka k položce:
- svítidla 20 ks
- rozvaděč 5 ks
- rozvody - cca 500 m
- vč. veškerého příslušenství</t>
  </si>
  <si>
    <t>68</t>
  </si>
  <si>
    <t>98991004</t>
  </si>
  <si>
    <t>Vybourání VZT</t>
  </si>
  <si>
    <t>1216441151</t>
  </si>
  <si>
    <t>Poznámka k položce:
- potrubí  60x30, dl. 8m
- 1x jednotka VZT
- 9m  vložka v komíně
- vč. veškerého příslušenství</t>
  </si>
  <si>
    <t>997</t>
  </si>
  <si>
    <t>Přesun sutě</t>
  </si>
  <si>
    <t>69</t>
  </si>
  <si>
    <t>997013113</t>
  </si>
  <si>
    <t>Vnitrostaveništní doprava suti a vybouraných hmot pro budovy v přes 9 do 12 m s použitím mechanizace</t>
  </si>
  <si>
    <t>t</t>
  </si>
  <si>
    <t>1303980009</t>
  </si>
  <si>
    <t>70</t>
  </si>
  <si>
    <t>997013501</t>
  </si>
  <si>
    <t>Odvoz suti a vybouraných hmot na skládku nebo meziskládku do 1 km se složením</t>
  </si>
  <si>
    <t>-2054429614</t>
  </si>
  <si>
    <t>71</t>
  </si>
  <si>
    <t>997013509</t>
  </si>
  <si>
    <t>Příplatek k odvozu suti a vybouraných hmot na skládku ZKD 1 km přes 1 km</t>
  </si>
  <si>
    <t>-1128654170</t>
  </si>
  <si>
    <t>Poznámka k položce:
+30 km - indexováno v jednotkové ceně</t>
  </si>
  <si>
    <t>72</t>
  </si>
  <si>
    <t>997013601</t>
  </si>
  <si>
    <t>Poplatek za uložení na skládce (skládkovné) stavebního odpadu betonového kód odpadu 17 01 01</t>
  </si>
  <si>
    <t>-1262777602</t>
  </si>
  <si>
    <t>73</t>
  </si>
  <si>
    <t>997013602</t>
  </si>
  <si>
    <t>Poplatek za uložení na skládce (skládkovné) stavebního odpadu železobetonového kód odpadu 17 01 01</t>
  </si>
  <si>
    <t>1422280022</t>
  </si>
  <si>
    <t>74</t>
  </si>
  <si>
    <t>997013603</t>
  </si>
  <si>
    <t>Poplatek za uložení na skládce (skládkovné) stavebního odpadu cihelného kód odpadu 17 01 02</t>
  </si>
  <si>
    <t>-686152849</t>
  </si>
  <si>
    <t>75</t>
  </si>
  <si>
    <t>997013607</t>
  </si>
  <si>
    <t>Poplatek za uložení na skládce (skládkovné) stavebního odpadu keramického kód odpadu 17 01 03</t>
  </si>
  <si>
    <t>940116052</t>
  </si>
  <si>
    <t>76</t>
  </si>
  <si>
    <t>997013645</t>
  </si>
  <si>
    <t>Poplatek za uložení na skládce (skládkovné) odpadu asfaltového bez dehtu kód odpadu 17 03 02</t>
  </si>
  <si>
    <t>-1635992642</t>
  </si>
  <si>
    <t>77</t>
  </si>
  <si>
    <t>997013811</t>
  </si>
  <si>
    <t>Poplatek za uložení na skládce (skládkovné) stavebního odpadu dřevěného kód odpadu 17 02 01</t>
  </si>
  <si>
    <t>-1099171921</t>
  </si>
  <si>
    <t>78</t>
  </si>
  <si>
    <t>997013812</t>
  </si>
  <si>
    <t>Poplatek za uložení na skládce (skládkovné) stavebního odpadu na bázi sádry kód odpadu 17 08 02</t>
  </si>
  <si>
    <t>745750572</t>
  </si>
  <si>
    <t>79</t>
  </si>
  <si>
    <t>997013814</t>
  </si>
  <si>
    <t>Poplatek za uložení na skládce (skládkovné) stavebního odpadu izolací kód odpadu 17 06 04</t>
  </si>
  <si>
    <t>1590718170</t>
  </si>
  <si>
    <t>80</t>
  </si>
  <si>
    <t>997013631</t>
  </si>
  <si>
    <t>Poplatek za uložení na skládce (skládkovné) stavebního odpadu směsného kód odpadu 17 09 04</t>
  </si>
  <si>
    <t>-1973501898</t>
  </si>
  <si>
    <t>+272,564</t>
  </si>
  <si>
    <t>-(70,134+12,22+65,256+11,349+1,316+8,719+1,779+0,44)</t>
  </si>
  <si>
    <t>PSV</t>
  </si>
  <si>
    <t>Práce a dodávky PSV</t>
  </si>
  <si>
    <t>711</t>
  </si>
  <si>
    <t>Izolace proti vodě, vlhkosti a plynům</t>
  </si>
  <si>
    <t>81</t>
  </si>
  <si>
    <t>711131811</t>
  </si>
  <si>
    <t>Odstranění izolace proti zemní vlhkosti vodorovné</t>
  </si>
  <si>
    <t>-1960630621</t>
  </si>
  <si>
    <t>"pozn 7"+0,4*(1,5+1,1+2*3,2+8,0)+0,5*0,7+0,2*1,1</t>
  </si>
  <si>
    <t>"pozn 8"+0,4*(3,6+3,5+0,5+0,14+3,4+1,9+1,2+0,9+1,3+2,5+3,5)</t>
  </si>
  <si>
    <t>"1PP"+2*(5,82+13,37+21,93+14,22+12,4+2*1,4+3*1,0+11,89)</t>
  </si>
  <si>
    <t>"1NP"+(4,0*8,5+4,0*10,7-1,1*1,0+4,0*8,5+6,0)</t>
  </si>
  <si>
    <t>82</t>
  </si>
  <si>
    <t>711131821</t>
  </si>
  <si>
    <t>Odstranění izolace proti zemní vlhkosti svislé</t>
  </si>
  <si>
    <t>220656639</t>
  </si>
  <si>
    <t>713</t>
  </si>
  <si>
    <t>Izolace tepelné</t>
  </si>
  <si>
    <t>83</t>
  </si>
  <si>
    <t>713120811</t>
  </si>
  <si>
    <t>Odstranění tepelné izolace podlah volně kladené z vláknitých materiálů suchých tl do 100 mm</t>
  </si>
  <si>
    <t>374193555</t>
  </si>
  <si>
    <t>84</t>
  </si>
  <si>
    <t>713120821</t>
  </si>
  <si>
    <t>Odstranění tepelné izolace podlah volně kladené z polystyrenu suchého tl do 100 mm</t>
  </si>
  <si>
    <t>-821783524</t>
  </si>
  <si>
    <t>"1PP"+(5,82+13,37+21,93+14,22+12,4+2*1,4+3*1,0+11,89)</t>
  </si>
  <si>
    <t>85</t>
  </si>
  <si>
    <t>713130831</t>
  </si>
  <si>
    <t>Odstranění tepelné izolace stěn přibité nebo nastřelené z vláknitých materiálů tl do 100 mm</t>
  </si>
  <si>
    <t>-1645387803</t>
  </si>
  <si>
    <t>"3NP"+2,0*(2,5+1,4)</t>
  </si>
  <si>
    <t>762</t>
  </si>
  <si>
    <t>Konstrukce tesařské</t>
  </si>
  <si>
    <t>86</t>
  </si>
  <si>
    <t>762811811</t>
  </si>
  <si>
    <t>Demontáž záklopů stropů z hrubých prken tl do 32 mm</t>
  </si>
  <si>
    <t>-688301509</t>
  </si>
  <si>
    <t>"1NP"+4,0*8,6*2+6,0+4,0*12,0-4,0*2,0</t>
  </si>
  <si>
    <t>87</t>
  </si>
  <si>
    <t>762841812</t>
  </si>
  <si>
    <t>Demontáž podbíjení obkladů stropů a střech sklonu do 60° z hrubých prken s omítkou</t>
  </si>
  <si>
    <t>656033250</t>
  </si>
  <si>
    <t>88</t>
  </si>
  <si>
    <t>76284182</t>
  </si>
  <si>
    <t>Vybourání dřevěných trámů (rákosníků) - strop 1NP</t>
  </si>
  <si>
    <t>2050702699</t>
  </si>
  <si>
    <t>+4,0*21,0</t>
  </si>
  <si>
    <t>763</t>
  </si>
  <si>
    <t>Konstrukce suché výstavby</t>
  </si>
  <si>
    <t>89</t>
  </si>
  <si>
    <t>763121811</t>
  </si>
  <si>
    <t>Demontáž SDK předsazené/šachtové stěny s jednoduchou nosnou kcí opláštění jednoduché</t>
  </si>
  <si>
    <t>32661969</t>
  </si>
  <si>
    <t>"pozn 7"+0,5*(1,5+1,1+2*3,2+8,0)</t>
  </si>
  <si>
    <t>+2,0*(3,8+8,4)-0,6*0,9-1,1*0,6</t>
  </si>
  <si>
    <t>90</t>
  </si>
  <si>
    <t>763131831</t>
  </si>
  <si>
    <t>Demontáž SDK podhledu s jednovrstvou nosnou kcí z ocelových profilů opláštění jednoduché</t>
  </si>
  <si>
    <t>-643410652</t>
  </si>
  <si>
    <t>"1PP"+1,75*1,2</t>
  </si>
  <si>
    <t>"1NP"+12,04</t>
  </si>
  <si>
    <t>91</t>
  </si>
  <si>
    <t>76313191</t>
  </si>
  <si>
    <t>Demontáž SDK trámu</t>
  </si>
  <si>
    <t>-1921741989</t>
  </si>
  <si>
    <t>"1PP"+5,6</t>
  </si>
  <si>
    <t>92</t>
  </si>
  <si>
    <t>76313192</t>
  </si>
  <si>
    <t>Demontáž SDK římsy</t>
  </si>
  <si>
    <t>269742417</t>
  </si>
  <si>
    <t>"1NP"+3,0+4,0+4,0+2*6,5+2,5</t>
  </si>
  <si>
    <t>93</t>
  </si>
  <si>
    <t>76313193</t>
  </si>
  <si>
    <t>Demontáž SDK kapotáže VZT</t>
  </si>
  <si>
    <t>180073345</t>
  </si>
  <si>
    <t>"2NP"+1,5*4,0+1,1*2,7+1,5*1,5+1,0*0,65+1,4*1,5</t>
  </si>
  <si>
    <t>775</t>
  </si>
  <si>
    <t>Podlahy skládané</t>
  </si>
  <si>
    <t>94</t>
  </si>
  <si>
    <t>775541811</t>
  </si>
  <si>
    <t>Demontáž podlah plovoucích lepených do suti</t>
  </si>
  <si>
    <t>2044226413</t>
  </si>
  <si>
    <t>"1NP"+9,48</t>
  </si>
  <si>
    <t>776</t>
  </si>
  <si>
    <t>Podlahy povlakové</t>
  </si>
  <si>
    <t>95</t>
  </si>
  <si>
    <t>776201811</t>
  </si>
  <si>
    <t>Demontáž lepených povlakových podlah bez podložky ručně</t>
  </si>
  <si>
    <t>1308280640</t>
  </si>
  <si>
    <t>"1PP"+21,93+13,37+5,91</t>
  </si>
  <si>
    <t>"1NP"+10,32+20,42+9,93+12,04+12,01+3,38+32,45+1,5*0,5*5</t>
  </si>
  <si>
    <t>"2NP"+22,1+22,2+6,2+1,9+8,1+12,0+11,9</t>
  </si>
  <si>
    <t>"3NP"+9,6+2*13,1+2*5,4</t>
  </si>
  <si>
    <t>P_0_1_kerdl</t>
  </si>
  <si>
    <t>92,72</t>
  </si>
  <si>
    <t>P_0_2_nátěr</t>
  </si>
  <si>
    <t>11,42</t>
  </si>
  <si>
    <t>P_1_1_kerdl</t>
  </si>
  <si>
    <t>2,5</t>
  </si>
  <si>
    <t>P_1_1_kerdl_60_30</t>
  </si>
  <si>
    <t>37,86</t>
  </si>
  <si>
    <t>P_1_1_marmo_A1</t>
  </si>
  <si>
    <t>82,48</t>
  </si>
  <si>
    <t>P_1_1_marmo_A2</t>
  </si>
  <si>
    <t>96,52</t>
  </si>
  <si>
    <t>P_1_1_marmo_A3</t>
  </si>
  <si>
    <t>3,88</t>
  </si>
  <si>
    <t>03 - STAVEBNÍ PRÁCE</t>
  </si>
  <si>
    <t>P_1_2_marmo_A1</t>
  </si>
  <si>
    <t>6,49</t>
  </si>
  <si>
    <t>P_1_3a_kerdl</t>
  </si>
  <si>
    <t>3,51</t>
  </si>
  <si>
    <t>P_1_3b_rohož</t>
  </si>
  <si>
    <t>0,96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</si>
  <si>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</si>
  <si>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</si>
  <si>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</si>
  <si>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9.0 - Sanační opatření</t>
  </si>
  <si>
    <t xml:space="preserve">    998 - Přesun hmot</t>
  </si>
  <si>
    <t xml:space="preserve">    712 - Povlakové krytiny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</si>
  <si>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</si>
  <si>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</si>
  <si>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</si>
  <si>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</si>
  <si>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</si>
  <si>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</si>
  <si>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</si>
  <si>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</si>
  <si>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788 - Ostatní výrobky</t>
  </si>
  <si>
    <t>Zakládání</t>
  </si>
  <si>
    <t>274313711</t>
  </si>
  <si>
    <t>Základové pásy z betonu tř. C 20/25</t>
  </si>
  <si>
    <t>39548939</t>
  </si>
  <si>
    <t>+0,6*0,9*0,3</t>
  </si>
  <si>
    <t>274351121</t>
  </si>
  <si>
    <t>Zřízení bednění základových pasů rovného</t>
  </si>
  <si>
    <t>-228795865</t>
  </si>
  <si>
    <t>+0,6*(2*0,9+2*0,3)</t>
  </si>
  <si>
    <t>274351122</t>
  </si>
  <si>
    <t>Odstranění bednění základových pasů rovného</t>
  </si>
  <si>
    <t>-884772926</t>
  </si>
  <si>
    <t>275322511</t>
  </si>
  <si>
    <t>Základové patky ze ŽB se zvýšenými nároky na prostředí tř. C 25/30</t>
  </si>
  <si>
    <t>416064323</t>
  </si>
  <si>
    <t>+0,6*0,6*1,0*2</t>
  </si>
  <si>
    <t>275351121</t>
  </si>
  <si>
    <t>Zřízení bednění základových patek</t>
  </si>
  <si>
    <t>128938259</t>
  </si>
  <si>
    <t>+0,6*(2*0,6+2*1,0)*2</t>
  </si>
  <si>
    <t>275351122</t>
  </si>
  <si>
    <t>Odstranění bednění základových patek</t>
  </si>
  <si>
    <t>195891795</t>
  </si>
  <si>
    <t>275362021</t>
  </si>
  <si>
    <t>Výztuž základových patek svařovanými sítěmi Kari</t>
  </si>
  <si>
    <t>-1631518902</t>
  </si>
  <si>
    <t>+0,003*(0,6*0,6*4+1,0*0,6*8)*1,1</t>
  </si>
  <si>
    <t>Svislé a kompletní konstrukce</t>
  </si>
  <si>
    <t>310235241</t>
  </si>
  <si>
    <t>Zazdívka otvorů pl do 0,0225 m2 ve zdivu nadzákladovém cihlami pálenými tl do 300 mm</t>
  </si>
  <si>
    <t>9475247</t>
  </si>
  <si>
    <t>"1PP"+1</t>
  </si>
  <si>
    <t>310238211</t>
  </si>
  <si>
    <t>Zazdívka otvorů pl přes 0,25 do 1 m2 ve zdivu nadzákladovém cihlami pálenými na MVC</t>
  </si>
  <si>
    <t>-1432818479</t>
  </si>
  <si>
    <t>+0,6*0,9*0,9</t>
  </si>
  <si>
    <t>+0,6*1,2*0,6*2</t>
  </si>
  <si>
    <t>310239211</t>
  </si>
  <si>
    <t>Zazdívka otvorů pl přes 1 do 4 m2 ve zdivu nadzákladovém cihlami pálenými na MVC</t>
  </si>
  <si>
    <t>1036948675</t>
  </si>
  <si>
    <t>+0,30*1,5*1,5</t>
  </si>
  <si>
    <t>+0,45*0,7*1,8*2</t>
  </si>
  <si>
    <t>+0,40*1,0*2,2</t>
  </si>
  <si>
    <t>+0,60*3,0*0,9*2</t>
  </si>
  <si>
    <t>+0,35*1,0*2,2</t>
  </si>
  <si>
    <t>+0,20*1,0*2,2*2</t>
  </si>
  <si>
    <t>317235511</t>
  </si>
  <si>
    <t>Doplnění říms z cihelných příčkovek na MC vyložených do 300 mm</t>
  </si>
  <si>
    <t>1610847723</t>
  </si>
  <si>
    <t>"1NP"+2*3,0</t>
  </si>
  <si>
    <t>"2NP"+2*3,0</t>
  </si>
  <si>
    <t>319202321</t>
  </si>
  <si>
    <t>Vyrovnání nerovného povrchu zdiva tl přes 30 do 80 mm přizděním</t>
  </si>
  <si>
    <t>-1165915683</t>
  </si>
  <si>
    <t>+0,35*1,5</t>
  </si>
  <si>
    <t>319202331</t>
  </si>
  <si>
    <t>Vyrovnání nerovného povrchu zdiva tl přes 80 do 150 mm přizděním</t>
  </si>
  <si>
    <t>1463198573</t>
  </si>
  <si>
    <t>330321410</t>
  </si>
  <si>
    <t>Sloupy nebo pilíře ze ŽB tř. C 25/30 bez výztuže</t>
  </si>
  <si>
    <t>-2146088760</t>
  </si>
  <si>
    <t>+0,30*0,35*2,85</t>
  </si>
  <si>
    <t>+0,30*0,20*2,85</t>
  </si>
  <si>
    <t>+0,30*0,20*3,1</t>
  </si>
  <si>
    <t>331351115</t>
  </si>
  <si>
    <t>Zřízení bednění čtyřúhelníkových sloupů v do 4 m průřezu přes 0,04 do 0,08 m2</t>
  </si>
  <si>
    <t>1679755028</t>
  </si>
  <si>
    <t>+2,85*(2*0,3+0,2)</t>
  </si>
  <si>
    <t>+3,1*(0,3+0,2)</t>
  </si>
  <si>
    <t>331351116</t>
  </si>
  <si>
    <t>Odstranění bednění čtyřúhelníkových sloupů v do 4 m průřezu do 0,08 m2</t>
  </si>
  <si>
    <t>836254494</t>
  </si>
  <si>
    <t>331351121</t>
  </si>
  <si>
    <t>Zřízení bednění čtyřúhelníkových sloupů v do 4 m průřezu přes 0,08 do 0,16 m2</t>
  </si>
  <si>
    <t>843869767</t>
  </si>
  <si>
    <t>+2,85*(0,35+0,30+0,15)</t>
  </si>
  <si>
    <t>331351122</t>
  </si>
  <si>
    <t>Odstranění bednění čtyřúhelníkových sloupů v do 4 m průřezu přes 0,08 do 0,16 m2</t>
  </si>
  <si>
    <t>2061243971</t>
  </si>
  <si>
    <t>342244111</t>
  </si>
  <si>
    <t>Příčka z cihel děrovaných do P10 na maltu M5 tloušťky 115 mm</t>
  </si>
  <si>
    <t>-1273239331</t>
  </si>
  <si>
    <t>+2,6*(3,8+2*2,8+1,1+2,5)</t>
  </si>
  <si>
    <t>-0,6*2,0*5</t>
  </si>
  <si>
    <t>342272245</t>
  </si>
  <si>
    <t>Příčka z pórobetonových hladkých tvárnic na tenkovrstvou maltu tl 150 mm</t>
  </si>
  <si>
    <t>-1290157720</t>
  </si>
  <si>
    <t>+0,5*(2*1,5+2*1,0+2*1,2)</t>
  </si>
  <si>
    <t>+0,8*(2*1,5)</t>
  </si>
  <si>
    <t>+0,3*(2*1,3)</t>
  </si>
  <si>
    <t>346244353</t>
  </si>
  <si>
    <t>Obezdívka koupelnových van ploch rovných tl 75 mm z pórobetonových přesných tvárnic</t>
  </si>
  <si>
    <t>-182463937</t>
  </si>
  <si>
    <t>"3NP"+0,8*(1,8+0,8)</t>
  </si>
  <si>
    <t>34627222</t>
  </si>
  <si>
    <t>Zazdívka z pórobetonových tvárnic tl 75 mm</t>
  </si>
  <si>
    <t>-1682648667</t>
  </si>
  <si>
    <t>"3NP"+0,5*3,0</t>
  </si>
  <si>
    <t>346272256</t>
  </si>
  <si>
    <t>Přizdívka z pórobetonových tvárnic tl 150 mm</t>
  </si>
  <si>
    <t>-115183387</t>
  </si>
  <si>
    <t>+0,5*(1,0+1,7+2*3,5+8,0)</t>
  </si>
  <si>
    <t>+0,5*(3,3+1,6+2,2+3,8)</t>
  </si>
  <si>
    <t>+0,5*(3,7+3,5+0,6+1,5)</t>
  </si>
  <si>
    <t>3991001</t>
  </si>
  <si>
    <t>Zabetonování komínových průduchů</t>
  </si>
  <si>
    <t>1376601394</t>
  </si>
  <si>
    <t>+2*15,5</t>
  </si>
  <si>
    <t>Vodorovné konstrukce</t>
  </si>
  <si>
    <t>411321414</t>
  </si>
  <si>
    <t>Stropy deskové ze ŽB tř. C 25/30</t>
  </si>
  <si>
    <t>239715100</t>
  </si>
  <si>
    <t>+0,20*(12,5*8,5+1,2*3,3+3,6+1,2*0,8)</t>
  </si>
  <si>
    <t>+0,16*(3,7*1,7)</t>
  </si>
  <si>
    <t>"kapsy"+0,20*(0,5*0,2*9+1,0*0,2*6+0,8*0,2*1+1,3*0,2*1+0,2*0,2*2)</t>
  </si>
  <si>
    <t>"kapsy"+0,16*(0,5*0,2*2)</t>
  </si>
  <si>
    <t>+0,20*(12,5*8,6+3,7*1,6+1,0*3,2+3,6)</t>
  </si>
  <si>
    <t>"kapsy"+0,20*(1,0*0,2*7+0,8*0,2*2+1,2*0,2*3+1,05*0,2*2+3,5*0,2*2)</t>
  </si>
  <si>
    <t>411351011</t>
  </si>
  <si>
    <t>Zřízení bednění stropů deskových tl přes 5 do 25 cm bez podpěrné kce</t>
  </si>
  <si>
    <t>1400544396</t>
  </si>
  <si>
    <t>+(12,5*8,5+1,2*3,3+3,6+1,2*0,8)</t>
  </si>
  <si>
    <t>+(3,7*1,7)</t>
  </si>
  <si>
    <t>+(12,5*8,6+3,7*1,6+1,0*3,2+3,6)</t>
  </si>
  <si>
    <t>411351012</t>
  </si>
  <si>
    <t>Odstranění bednění stropů deskových tl přes 5 do 25 cm bez podpěrné kce</t>
  </si>
  <si>
    <t>431209828</t>
  </si>
  <si>
    <t>411354313</t>
  </si>
  <si>
    <t>Zřízení podpěrné konstrukce stropů výšky do 4 m tl přes 15 do 25 cm</t>
  </si>
  <si>
    <t>605140046</t>
  </si>
  <si>
    <t>411354314</t>
  </si>
  <si>
    <t>Odstranění podpěrné konstrukce stropů výšky do 4 m tl přes 15 do 25 cm</t>
  </si>
  <si>
    <t>1044424580</t>
  </si>
  <si>
    <t>411361821</t>
  </si>
  <si>
    <t>Výztuž stropů betonářskou ocelí 10 505</t>
  </si>
  <si>
    <t>1791670114</t>
  </si>
  <si>
    <t>"1PP"+0,041</t>
  </si>
  <si>
    <t>"1NP"+0,044</t>
  </si>
  <si>
    <t>41136183</t>
  </si>
  <si>
    <t>Nosný akustický prvek AP1 - D+M vč všech systémových detailů</t>
  </si>
  <si>
    <t>1721009223</t>
  </si>
  <si>
    <t>413321414</t>
  </si>
  <si>
    <t>Nosníky ze ŽB tř. C 25/30</t>
  </si>
  <si>
    <t>-541101962</t>
  </si>
  <si>
    <t>+0,20*0,60*(4,0)</t>
  </si>
  <si>
    <t>+0,2*0,2*(3,8)</t>
  </si>
  <si>
    <t>+0,3*0,3*(4,5)</t>
  </si>
  <si>
    <t>413351111</t>
  </si>
  <si>
    <t>Zřízení bednění nosníků a průvlaků bez podpěrné kce výšky do 100 cm</t>
  </si>
  <si>
    <t>-1371059861</t>
  </si>
  <si>
    <t>"boky"</t>
  </si>
  <si>
    <t>+2*0,44*(4,0)</t>
  </si>
  <si>
    <t>+2*0,2*(3,8)</t>
  </si>
  <si>
    <t>+2*0,3*(4,5)</t>
  </si>
  <si>
    <t>413351112</t>
  </si>
  <si>
    <t>Odstranění bednění nosníků a průvlaků bez podpěrné kce výšky do 100 cm</t>
  </si>
  <si>
    <t>-200446421</t>
  </si>
  <si>
    <t>41336182</t>
  </si>
  <si>
    <t>Výztuž žlb konstrukcí - desky, průvlaky, sloupy  betonářskou ocelí 10 505</t>
  </si>
  <si>
    <t>1228684917</t>
  </si>
  <si>
    <t>+2,450+2,65</t>
  </si>
  <si>
    <t>430321414</t>
  </si>
  <si>
    <t>Schodišťová konstrukce a rampa ze ŽB tř. C 25/30</t>
  </si>
  <si>
    <t>675637821</t>
  </si>
  <si>
    <t>"1PP/1NP"</t>
  </si>
  <si>
    <t>"rameno"+0,16*1,2*9,8</t>
  </si>
  <si>
    <t>"stupně"+0,3/2*0,2*(1,2*4+1,3*10+1,5*6)</t>
  </si>
  <si>
    <t>"1NP/2NP"</t>
  </si>
  <si>
    <t>"rameno"+0,16*1,2*9,5</t>
  </si>
  <si>
    <t>430361821</t>
  </si>
  <si>
    <t>Výztuž schodišťové konstrukce a rampy betonářskou ocelí 10 505</t>
  </si>
  <si>
    <t>815806068</t>
  </si>
  <si>
    <t>+0,160+0,140</t>
  </si>
  <si>
    <t>431351125</t>
  </si>
  <si>
    <t>Zřízení bednění podest schodišť a ramp křivočarých v do 4 m</t>
  </si>
  <si>
    <t>-750938772</t>
  </si>
  <si>
    <t>"rameno"+1,2*9,8</t>
  </si>
  <si>
    <t>"rameno"+1,2*9,5</t>
  </si>
  <si>
    <t>431351126</t>
  </si>
  <si>
    <t>Odstranění bednění podest schodišť a ramp křivočarých v do 4 m</t>
  </si>
  <si>
    <t>-940633587</t>
  </si>
  <si>
    <t>43135201</t>
  </si>
  <si>
    <t>Schodiště - spec prvky - pryžová podložka 370/10 mm - D+M vč všech systémových detailů</t>
  </si>
  <si>
    <t>-1283901807</t>
  </si>
  <si>
    <t>43135202</t>
  </si>
  <si>
    <t>Schodiště - spec prvky - akustický schodišťový prvek - D+M vč všech systémových detailů</t>
  </si>
  <si>
    <t>-795119361</t>
  </si>
  <si>
    <t>43135203</t>
  </si>
  <si>
    <t>Schodiště - spec prvky - akustická spárová deska - D+M vč všech systémových detailů</t>
  </si>
  <si>
    <t>-229744006</t>
  </si>
  <si>
    <t>434141212</t>
  </si>
  <si>
    <t>Schodišťový stupeň pórobetonový základní v 150 mm š 300 mm světlost schodiště do 900 mm</t>
  </si>
  <si>
    <t>1561956605</t>
  </si>
  <si>
    <t>434311115</t>
  </si>
  <si>
    <t>Schodišťové stupně dusané na terén z betonu tř. C 20/25 bez potěru</t>
  </si>
  <si>
    <t>-2083394812</t>
  </si>
  <si>
    <t>"1PP"+2*0,8</t>
  </si>
  <si>
    <t>434351141</t>
  </si>
  <si>
    <t>Zřízení bednění stupňů přímočarých schodišť</t>
  </si>
  <si>
    <t>727312318</t>
  </si>
  <si>
    <t>+1,6*0,5</t>
  </si>
  <si>
    <t>434351142</t>
  </si>
  <si>
    <t>Odstranění bednění stupňů přímočarých schodišť</t>
  </si>
  <si>
    <t>1191026109</t>
  </si>
  <si>
    <t>434351145</t>
  </si>
  <si>
    <t>Zřízení bednění stupňů křivočarých schodišť</t>
  </si>
  <si>
    <t>-1540457621</t>
  </si>
  <si>
    <t>"stupně"+0,5*(1,2*4+1,3*10+1,5*6)</t>
  </si>
  <si>
    <t>434351146</t>
  </si>
  <si>
    <t>Odstranění bednění stupňů křivočarých schodišť</t>
  </si>
  <si>
    <t>-925158090</t>
  </si>
  <si>
    <t>611311131</t>
  </si>
  <si>
    <t>Potažení vnitřních rovných stropů vápenným štukem tloušťky do 3 mm</t>
  </si>
  <si>
    <t>783769400</t>
  </si>
  <si>
    <t>+13,06+9,68+18,64+51,7-20,41+2,07+7,65</t>
  </si>
  <si>
    <t>"304"+5,11</t>
  </si>
  <si>
    <t>"305"+4,82-1,19</t>
  </si>
  <si>
    <t>"306"+1,7</t>
  </si>
  <si>
    <t>"308"+2,1*0,3+3,0*(3,0+1,3)</t>
  </si>
  <si>
    <t>"309"+10,04</t>
  </si>
  <si>
    <t>"310"+13,39</t>
  </si>
  <si>
    <t>"311"+2,2*0,4+3,0*(3,0+1,4)</t>
  </si>
  <si>
    <t>611321141</t>
  </si>
  <si>
    <t>Vápenocementová omítka štuková dvouvrstvá vnitřních stropů rovných nanášená ručně</t>
  </si>
  <si>
    <t>-362390550</t>
  </si>
  <si>
    <t>"1PP"+8,7+2,4+3,4+11,42+16,03+25,64+16,6+20,87+6,74</t>
  </si>
  <si>
    <t>"1NP"+7,66</t>
  </si>
  <si>
    <t>"3NP"+13,55</t>
  </si>
  <si>
    <t>611325422</t>
  </si>
  <si>
    <t>Oprava vnitřní vápenocementové štukové omítky stropů v rozsahu plochy přes 10 do 30 %</t>
  </si>
  <si>
    <t>1461627125</t>
  </si>
  <si>
    <t>612311131</t>
  </si>
  <si>
    <t>Potažení vnitřních stěn vápenným štukem tloušťky do 3 mm</t>
  </si>
  <si>
    <t>1011067496</t>
  </si>
  <si>
    <t>"304"+2,63*(2*4,0+2*1,3)</t>
  </si>
  <si>
    <t>-0,8*2,0-0,9*2,0-0,9*1,9</t>
  </si>
  <si>
    <t>"305"+2,63*(2*3,7+2*1,5+2*0,15)</t>
  </si>
  <si>
    <t>-0,65*1,9*2-0,8*2,1-0,9*1,9</t>
  </si>
  <si>
    <t>+0,33*(0,9+2*1,9)</t>
  </si>
  <si>
    <t>"306"+1,1*(2*1,3+2*0,9)</t>
  </si>
  <si>
    <t>"308"+2,63*(2,1+0,3)+1,1*(2,0+1,3)</t>
  </si>
  <si>
    <t>"309"+2,58*(2*4,0+2*5,0)</t>
  </si>
  <si>
    <t>-0,9*2,0-0,75*1,64*2-0,9*2,3</t>
  </si>
  <si>
    <t>+0,25*(2*0,75+4*1,64)+0,35*(0,9+2*2,3)</t>
  </si>
  <si>
    <t>"310"+2,63*(2*4,1+2*3,6)</t>
  </si>
  <si>
    <t>-0,8*2,0-0,7*1,9-0,8*1,66*2-0,85*2,3</t>
  </si>
  <si>
    <t>+0,25*(2*0,8+4*1,66)+0,35*(0,85+2*2,3)</t>
  </si>
  <si>
    <t>"311"+2,63*(2,2+0,4)+1,1*(1,9+1,7)</t>
  </si>
  <si>
    <t>612321111</t>
  </si>
  <si>
    <t>Vápenocementová omítka hrubá jednovrstvá zatřená vnitřních stěn nanášená ručně</t>
  </si>
  <si>
    <t>-2140026821</t>
  </si>
  <si>
    <t>"002"+2,5*(2*1,3+2*1,1+2*0,7+2*1,3)-0,6*2,0*3</t>
  </si>
  <si>
    <t>"003"+2,5*(2*1,3+2*1,1+2*1,0+2*1,1+2*0,8+2*1,3)-0,6*2,0*5</t>
  </si>
  <si>
    <t>"102"+1,5*(1,1+0,9)</t>
  </si>
  <si>
    <t>"103"+2,2*(2,3)</t>
  </si>
  <si>
    <t>"112"+2,1*(2,6)</t>
  </si>
  <si>
    <t>"106"+2,1*(2*1,5)</t>
  </si>
  <si>
    <t>"107"+2,1*(3,9+1,5)</t>
  </si>
  <si>
    <t>"203"+2,1*(2*1,5)</t>
  </si>
  <si>
    <t>"204"+2,1*(3,9+1,3)</t>
  </si>
  <si>
    <t>"209"+2,1*(2,5)</t>
  </si>
  <si>
    <t>"307"+2,1*(2*2,0+2*1,8)-0,8*1,8-0,65*1,9</t>
  </si>
  <si>
    <t>"306"+1,5*(2*1,3+2*0,9-0,65)</t>
  </si>
  <si>
    <t>"309"+0,6*2,8</t>
  </si>
  <si>
    <t>612321141</t>
  </si>
  <si>
    <t>Vápenocementová omítka štuková dvouvrstvá vnitřních stěn nanášená ručně</t>
  </si>
  <si>
    <t>1115820855</t>
  </si>
  <si>
    <t>"001"+2,46*(2,9)</t>
  </si>
  <si>
    <t>-0,6*2,0*2</t>
  </si>
  <si>
    <t>"005/007"+2,46*3,8*2</t>
  </si>
  <si>
    <t>"101"+3,0*(3,3+2,8)</t>
  </si>
  <si>
    <t>-0,45*0,85-1,4*2,1</t>
  </si>
  <si>
    <t>+0,3*(0,45+2*0,85+1,4+2*2,1)</t>
  </si>
  <si>
    <t>"103"+0,45*2,3</t>
  </si>
  <si>
    <t>"104"+3,0*(2*2,1)</t>
  </si>
  <si>
    <t>-0,7*2,0-0,9*2,1</t>
  </si>
  <si>
    <t>+0,3*2,1</t>
  </si>
  <si>
    <t>"106"+0,55*(2*1,5)</t>
  </si>
  <si>
    <t>"107"+0,55*(3,9+1,6)</t>
  </si>
  <si>
    <t>"108"+3,0*(4,1+4,0+0,8+0,5+0,4)+1,8*3,0</t>
  </si>
  <si>
    <t>-3,0*2,0-0,8*2,0</t>
  </si>
  <si>
    <t>+0,25*(3,0+2*2,0+1,0+2*2,2)</t>
  </si>
  <si>
    <t>"109"+3,0*(3,6+0,5+4,6+2*0,3+2*0,6+0,5+2*1,0+5,0)+2,7*(2*0,8+4,0)+1,8*2,7</t>
  </si>
  <si>
    <t>-0,8*2,3*3-3,0*2,0-1,0*2,3*5</t>
  </si>
  <si>
    <t>+0,3*(3*0,8+6*2,3+3,0+2*2,0+5*1,0+10*2,3)</t>
  </si>
  <si>
    <t>"110"+2,65*1,3</t>
  </si>
  <si>
    <t>"111"+3,0*(2,9+2,6)</t>
  </si>
  <si>
    <t>-0,7*2,0-1,4*1,8</t>
  </si>
  <si>
    <t>+0,2*(0,8+2*2,1)+0,25*(1,4+2*1,8)</t>
  </si>
  <si>
    <t>"112"+0,55*(2,3+0,9)</t>
  </si>
  <si>
    <t>"201"+3,35*(2*3,0+4,0)</t>
  </si>
  <si>
    <t>-0,8*2,0-0,7*1,8*2-0,8*2,6</t>
  </si>
  <si>
    <t>+0,25*(2*0,7+0,8+4*1,8+2*2,6)</t>
  </si>
  <si>
    <t>"202"+3,0*(2,5+1,8+0,3)</t>
  </si>
  <si>
    <t>"203"+0,55*(2*1,6)</t>
  </si>
  <si>
    <t>"204"+0,55*(3,8+1,3)</t>
  </si>
  <si>
    <t>"205"+3,1*(4,2+4,2+0,8+0,5+0,8)+1,8*3,0</t>
  </si>
  <si>
    <t>-0,8*1,8-0,8*2,0-3,0*2,0</t>
  </si>
  <si>
    <t>+0,3*(3,0+2*2,0+1,0+2*2,2+0,8+2*1,8)</t>
  </si>
  <si>
    <t>"206"+3,1*(3,5+2*1,3+4,0+4,5+2*1,0+5,0+1,4)+1,8*2,7</t>
  </si>
  <si>
    <t>-0,75*2,3*3-3,0*2,0-1,0*2,3*5</t>
  </si>
  <si>
    <t>+0,3*(3*0,75+6*2,3+3,0+2*2,0+5*1,0+10*2,3)</t>
  </si>
  <si>
    <t>"207"+3,1*1,3</t>
  </si>
  <si>
    <t>"208"+3,1*(3,0+2,9)</t>
  </si>
  <si>
    <t>-0,8*2,0-1,4*1,8</t>
  </si>
  <si>
    <t>+0,3*(1,0+2*2,1+1,4+2*1,8)</t>
  </si>
  <si>
    <t>"209"+0,55*(2,6+1,0)</t>
  </si>
  <si>
    <t>"301"+2,1*(2*4,0+2*3,8)</t>
  </si>
  <si>
    <t>-0,9*2,0-0,8*2,0*2-0,7*2,3*3</t>
  </si>
  <si>
    <t>+0,3*(3*0,7+6*2,3)</t>
  </si>
  <si>
    <t>612325422</t>
  </si>
  <si>
    <t>Oprava vnitřní vápenocementové štukové omítky stěn v rozsahu plochy přes 10 do 30 %</t>
  </si>
  <si>
    <t>-756235785</t>
  </si>
  <si>
    <t>62232111</t>
  </si>
  <si>
    <t>Vápenocementová omítka štuková dvouvrstvá vnějších stěn nanášená ručně (tl 20 mm)</t>
  </si>
  <si>
    <t>-527060468</t>
  </si>
  <si>
    <t>"2"</t>
  </si>
  <si>
    <t>62232112</t>
  </si>
  <si>
    <t>Vápenocementová omítka štuková dvouvrstvá vnějších stěn nanášená ručně (tl 50 mm)</t>
  </si>
  <si>
    <t>-288380362</t>
  </si>
  <si>
    <t>6223901</t>
  </si>
  <si>
    <t>Fasádní silikátový nátěr</t>
  </si>
  <si>
    <t>-2041970124</t>
  </si>
  <si>
    <t>+114,71+89,44+16,56</t>
  </si>
  <si>
    <t>6223902</t>
  </si>
  <si>
    <t>Stávající režné zdivo - obnova malby</t>
  </si>
  <si>
    <t>848585154</t>
  </si>
  <si>
    <t>629991011</t>
  </si>
  <si>
    <t>Zakrytí výplní otvorů a svislých ploch fólií přilepenou lepící páskou</t>
  </si>
  <si>
    <t>-1373470891</t>
  </si>
  <si>
    <t>"JV"+3,0*2,3*4+1,0*2,2+0,9*0,9*2+0,6*2,3*6+0,6*1,6*2+0,9*2,3</t>
  </si>
  <si>
    <t>"JZ"+0,9*2,1*2+0,6*1,8*2+0,6*2,3*2</t>
  </si>
  <si>
    <t>"SZ"+1,3*1,8*4+1,3*2,2+0,4*0,9*2+1,1*0,6+1,3*0,5+0,6*1,8*2+0,6*2,3*2+0,7*2,5+0,7*2,3</t>
  </si>
  <si>
    <t>"SV"+0,7*0,6*5+0,9*2,2*10+0,6*1,6*2+0,9*2,4+0,6*2,3*2</t>
  </si>
  <si>
    <t>62999102</t>
  </si>
  <si>
    <t>Sgrafita na fasádě - ochrana</t>
  </si>
  <si>
    <t>-1620829030</t>
  </si>
  <si>
    <t>631311116</t>
  </si>
  <si>
    <t>Mazanina tl přes 50 do 80 mm z betonu prostého bez zvýšených nároků na prostředí tř. C 25/30</t>
  </si>
  <si>
    <t>1226350935</t>
  </si>
  <si>
    <t>"spádová 40-70mm"+0,06*P_0_2_nátěr</t>
  </si>
  <si>
    <t>631319171</t>
  </si>
  <si>
    <t>Příplatek k mazanině tl přes 50 do 80 mm za stržení povrchu spodní vrstvy před vložením výztuže</t>
  </si>
  <si>
    <t>851877575</t>
  </si>
  <si>
    <t>631362021</t>
  </si>
  <si>
    <t>Výztuž mazanin svařovanými sítěmi Kari</t>
  </si>
  <si>
    <t>-1011991474</t>
  </si>
  <si>
    <t>+0,002*P_0_2_nátěr*1,1</t>
  </si>
  <si>
    <t>63245101</t>
  </si>
  <si>
    <t>Cementový samonivelační potěr tl do 5 mm</t>
  </si>
  <si>
    <t>-2101981194</t>
  </si>
  <si>
    <t>P_1_2_marmo_A1+P_1_3a_kerdl+P_1_3b_rohož</t>
  </si>
  <si>
    <t>632451024</t>
  </si>
  <si>
    <t>Vyrovnávací potěr tl přes 40 do 50 mm z MC 15 provedený v pásu</t>
  </si>
  <si>
    <t>786334757</t>
  </si>
  <si>
    <t>+0,4*(8,4+2*3,5+2,0+1,3)</t>
  </si>
  <si>
    <t>+0,4*(2,8+1,3+0,7+3,3)+0,2*(2*1,0+0,4)</t>
  </si>
  <si>
    <t>+0,4*(3,9+3,8+0,7+1,6)</t>
  </si>
  <si>
    <t>632451254</t>
  </si>
  <si>
    <t>Potěr cementový samonivelační litý C30 tl přes 45 do 50 mm</t>
  </si>
  <si>
    <t>-1966129117</t>
  </si>
  <si>
    <t>P_0_1_kerdl+P_1_1_kerdl+P_1_1_kerdl_60_30+P_1_1_marmo_A1+P_1_1_marmo_A2+P_1_1_marmo_A3</t>
  </si>
  <si>
    <t>63245201</t>
  </si>
  <si>
    <t>Vyspravení stáv podkladního betonu</t>
  </si>
  <si>
    <t>-479986068</t>
  </si>
  <si>
    <t>+3,8*8,5+4,0*6,7+4,0*3,8+4,0*8,3+6,74</t>
  </si>
  <si>
    <t>63245202</t>
  </si>
  <si>
    <t>Vyspravení podkladu - balkon 2NP</t>
  </si>
  <si>
    <t>-950108385</t>
  </si>
  <si>
    <t>63245203</t>
  </si>
  <si>
    <t>Vyspravení podkladu - balkony 3NP</t>
  </si>
  <si>
    <t>944232153</t>
  </si>
  <si>
    <t>6,4+7,07</t>
  </si>
  <si>
    <t>6329001</t>
  </si>
  <si>
    <t>Zaplenování nadpraží v tlouštce rámu</t>
  </si>
  <si>
    <t>-939632654</t>
  </si>
  <si>
    <t>"1PP"+1,5</t>
  </si>
  <si>
    <t>642942611</t>
  </si>
  <si>
    <t>Osazování zárubní nebo rámů dveřních kovových do 2,5 m2 na montážní pěnu</t>
  </si>
  <si>
    <t>-733073138</t>
  </si>
  <si>
    <t>M</t>
  </si>
  <si>
    <t>553301</t>
  </si>
  <si>
    <t>zárubeň jednokřídlá ocelová 600/1970</t>
  </si>
  <si>
    <t>1916055997</t>
  </si>
  <si>
    <t>553302</t>
  </si>
  <si>
    <t>zárubeň jednokřídlá ocelová 600/1970 - DZD</t>
  </si>
  <si>
    <t>-1939138648</t>
  </si>
  <si>
    <t>553303</t>
  </si>
  <si>
    <t>zárubeň jednokřídlá ocelová 700/1970 - DZD</t>
  </si>
  <si>
    <t>2077032766</t>
  </si>
  <si>
    <t>642945111</t>
  </si>
  <si>
    <t>Osazování protipožárních nebo protiplynových zárubní dveří jednokřídlových do 2,5 m2</t>
  </si>
  <si>
    <t>1165279270</t>
  </si>
  <si>
    <t>553401</t>
  </si>
  <si>
    <t>zárubeň jednokřídlá ocelová 800/1970</t>
  </si>
  <si>
    <t>-1441114276</t>
  </si>
  <si>
    <t>553402</t>
  </si>
  <si>
    <t>zárubeň jednokřídlá ocelová 900/1970</t>
  </si>
  <si>
    <t>-2070291179</t>
  </si>
  <si>
    <t>553403</t>
  </si>
  <si>
    <t>zárubeň jednokřídlá ocelová 800/1970 - DZD</t>
  </si>
  <si>
    <t>-1971144874</t>
  </si>
  <si>
    <t>642945112</t>
  </si>
  <si>
    <t>Osazování protipožárních nebo protiplynových zárubní dveří dvoukřídlových přes 2,5 do 6,5 m2</t>
  </si>
  <si>
    <t>894503646</t>
  </si>
  <si>
    <t>553501</t>
  </si>
  <si>
    <t>zárubeň dvoukřídlá ocelová 1100/1970 - DZD</t>
  </si>
  <si>
    <t>-1994310165</t>
  </si>
  <si>
    <t>9.0</t>
  </si>
  <si>
    <t>Sanační opatření</t>
  </si>
  <si>
    <t>901101</t>
  </si>
  <si>
    <t>Sz1A - TLAKOVÁ INJEKTÁŽ NAD OPUKOVÝM ZÁKLADEM V NEPODSKLEPENÉ ČÁSTI + TĚSNÍCÍ PÁS - D+M vč všech systémových detailů (podrobný popis - výk č D.1.1.2.9. - SANAČNÍ OPATŘENÍ)</t>
  </si>
  <si>
    <t>-1412362351</t>
  </si>
  <si>
    <t>+2*0,5+1,8+2,8+1,5</t>
  </si>
  <si>
    <t>901102</t>
  </si>
  <si>
    <t>Sz1B - TLAKOVÁ INJEKTÁŽ NAD OPUKOVÝM ZÁKLADEM V PODSKLEPENÉ ČÁSTI + TĚSNÍCÍ PÁS - D+M vč všech systémových detailů (podrobný popis - výk č D.1.1.2.9. - SANAČNÍ OPATŘENÍ)</t>
  </si>
  <si>
    <t>1759266674</t>
  </si>
  <si>
    <t>+4,7+9,6+4,6+3,2+3,5+1,0+2*2,0+2,5+4,0+2,6+4,4+10,0+4,5+2*1,0+6,3</t>
  </si>
  <si>
    <t>901103</t>
  </si>
  <si>
    <t>Sz1C - TLAKOVÁ INJEKTÁŽ NAD SCHODY + TĚSNÍCÍ PÁS - D+M vč všech systémových detailů (podrobný popis - výk č D.1.1.2.9. - SANAČNÍ OPATŘENÍ)</t>
  </si>
  <si>
    <t>-722096792</t>
  </si>
  <si>
    <t>+4,0+2,0</t>
  </si>
  <si>
    <t>901104</t>
  </si>
  <si>
    <t>Sz1D - TLAKOVÁ INJEKTÁŽ NA SVISLO + TĚSNÍCÍ PÁS -  D+M vč všech systémových detailů (podrobný popis - výk č D.1.1.2.9. - SANAČNÍ OPATŘENÍ)</t>
  </si>
  <si>
    <t>1286571854</t>
  </si>
  <si>
    <t>+2,0*4</t>
  </si>
  <si>
    <t>901105</t>
  </si>
  <si>
    <t>Sz1E - TLAKOVÁ INJEKTÁŽ PŘI PODLAZE SUTERÉNU + TĚSNÍCÍ PÁS - D+M vč všech systémových detailů (podrobný popis - výk č D.1.1.2.9. - SANAČNÍ OPATŘENÍ)</t>
  </si>
  <si>
    <t>318938967</t>
  </si>
  <si>
    <t>+4,0+1,0+2,5+0,3+2,8</t>
  </si>
  <si>
    <t>901201</t>
  </si>
  <si>
    <t>Sz2 - VNĚJŠÍ SVISLÁ HYDROIZOLACE OBVODOVÉHO ZDIVA - D+M vč všech systémových detailů - kompletní souvrství  (podrobný popis - výk č D.1.1.2.9. - SANAČNÍ OPATŘENÍ)</t>
  </si>
  <si>
    <t>-498418332</t>
  </si>
  <si>
    <t>+1,9*(2*0,5+2,7)</t>
  </si>
  <si>
    <t>+1,8*(4,5)</t>
  </si>
  <si>
    <t>+1,6*3,0+8,2*1,5</t>
  </si>
  <si>
    <t>+1,9*(4,7+1,3+1,2)+1,8*4,5+1,6*1,8*2+1,0*1,2</t>
  </si>
  <si>
    <t>+1,5*2,7+1,4*(2*0,6+6,9)+1,5*2,7</t>
  </si>
  <si>
    <t>+1,5*(4,5+2,9)</t>
  </si>
  <si>
    <t>901301</t>
  </si>
  <si>
    <t>Sz3 - SYSTÉM VNITŘNÍ HYDROIZOLAČNÍ STĚRKY - D+M vč všech systémových detailů - kompletní souvrství  (podrobný popis - výk č D.1.1.2.9. - SANAČNÍ OPATŘENÍ)</t>
  </si>
  <si>
    <t>1786082125</t>
  </si>
  <si>
    <t>"svisle"</t>
  </si>
  <si>
    <t>"005,007"+1,5*(2*4,0+2*8,5-2*0,9+4*0,5)</t>
  </si>
  <si>
    <t>"006"+1,5*(2*6,5+4,0-0,8*2)+1,2*4,0</t>
  </si>
  <si>
    <t>"001,002,003"+1,2*(2*5,0+2*4,0+2*3,0+2*2,7)</t>
  </si>
  <si>
    <t>"008"+1,5*(4,0+3,3+4,0-1,0+2*0,3)+1,2*(2,0+1,0+1,8+4,0)</t>
  </si>
  <si>
    <t>"004"+1,2*(2*4,0+2*3,7)</t>
  </si>
  <si>
    <t>"009"+1,2*(3,3+2*1,0+5,0)</t>
  </si>
  <si>
    <t>901401</t>
  </si>
  <si>
    <t>Sz4 - SANAČNÍ OMÍTKY NA VNITŘNÍM ZDIVU - D+M vč všech systémových detailů - kompletní souvrství  (podrobný popis - výk č D.1.1.2.9. - SANAČNÍ OPATŘENÍ)</t>
  </si>
  <si>
    <t>1192557345</t>
  </si>
  <si>
    <t>"001"+2,46*(2*4,0+2*5,0+2*3,0-2,8)</t>
  </si>
  <si>
    <t>-1,2*2,0-0,8*2,0-0,7*2,0</t>
  </si>
  <si>
    <t>"004"+2,2*(2*3,9+2*3,3)</t>
  </si>
  <si>
    <t>-0,7*2,0-1,3*0,5</t>
  </si>
  <si>
    <t>+0,3*(1,3+2*0,5)</t>
  </si>
  <si>
    <t>"005"+2,46*(3,9+2*4,2+0,2)</t>
  </si>
  <si>
    <t>-0,8*2,0-1,1*0,6</t>
  </si>
  <si>
    <t>+0,25*(1,0+2*2,2)+0,35*(1,1+2*0,6)</t>
  </si>
  <si>
    <t>"006"+2,46*(4,0+2*6,3+4,4)</t>
  </si>
  <si>
    <t>-1,1*2,0-0,8*2,0*2-0,9*2,0</t>
  </si>
  <si>
    <t>+0,25*(1,0+2*2,1)</t>
  </si>
  <si>
    <t>"007"+2,46*(3,8+2*4,2)</t>
  </si>
  <si>
    <t>-0,8*2,0-0,9*0,9</t>
  </si>
  <si>
    <t>+0,25*(1,0+2*2,2)+0,4*(3*1,0)</t>
  </si>
  <si>
    <t>"008"+2,46*(2*3,9+2*5,9)</t>
  </si>
  <si>
    <t>-0,6*2,0-0,8*2,0-0,9*0,9</t>
  </si>
  <si>
    <t>+0,25*(1,0+2*2,2)+0,4*(3*1,0)+0,2*(0,7+2*2,1)</t>
  </si>
  <si>
    <t>"009"+2,2*(3,4+2*1,0+4,7)</t>
  </si>
  <si>
    <t>-0,6*2,0-0,7*0,7*3</t>
  </si>
  <si>
    <t>+0,3*(3*0,7)*3</t>
  </si>
  <si>
    <t>901402</t>
  </si>
  <si>
    <t>Sz5 - SANAČNÍ OMÍTKY NA VNĚJŠÍM ZDIVU - D+M vč všech systémových detailů - kompletní souvrství  (podrobný popis - výk č D.1.1.2.9. - SANAČNÍ OPATŘENÍ)</t>
  </si>
  <si>
    <t>1972254905</t>
  </si>
  <si>
    <t>+1,3*2,7+1,2*2,7+1,8*(2*0,6+6,8)+1,0*2,7</t>
  </si>
  <si>
    <t>+1,2*9,8+0,9*2,6</t>
  </si>
  <si>
    <t>901901</t>
  </si>
  <si>
    <t>FASÁDA - HELIKÁLNÍ VÝZTUŽ ŠROUBOVICOVÉHO TVARU - prům 8 mm - D+M vč všech systémových detailů - (podrobný popis - výk č D.1.2.3.6. - SANAČNÍ OPATŘENÍ)</t>
  </si>
  <si>
    <t>-825039046</t>
  </si>
  <si>
    <t>941111121</t>
  </si>
  <si>
    <t>Montáž lešení řadového trubkového lehkého s podlahami zatížení do 200 kg/m2 š přes 0,9 do 1,2 m v do 10 m</t>
  </si>
  <si>
    <t>58443310</t>
  </si>
  <si>
    <t>"SV"+8,0*3,5*2+10,0*8,0</t>
  </si>
  <si>
    <t>"SZ"+8,0*5,5*2+9,5*(6,5+2*1,5)</t>
  </si>
  <si>
    <t>"JZ"+8,0*11,8</t>
  </si>
  <si>
    <t>"JV"+8,0*5,5*2+11,0*9,0</t>
  </si>
  <si>
    <t>941111221</t>
  </si>
  <si>
    <t>Příplatek k lešení řadovému trubkovému lehkému s podlahami š 1,2 m v 10 m za první a ZKD den použití</t>
  </si>
  <si>
    <t>-420919578</t>
  </si>
  <si>
    <t>Poznámka k položce:
- předpoklad 180 dnů - indexováno v jednotkové ceně</t>
  </si>
  <si>
    <t>941111821</t>
  </si>
  <si>
    <t>Demontáž lešení řadového trubkového lehkého s podlahami zatížení do 200 kg/m2 š přes 0,9 do 1,2 m v do 10 m</t>
  </si>
  <si>
    <t>-253260026</t>
  </si>
  <si>
    <t>949101111</t>
  </si>
  <si>
    <t>Lešení pomocné pro objekty pozemních staveb s lešeňovou podlahou v do 1,9 m zatížení do 150 kg/m2</t>
  </si>
  <si>
    <t>569421409</t>
  </si>
  <si>
    <t>96</t>
  </si>
  <si>
    <t>9501001</t>
  </si>
  <si>
    <t>Zapravení sondy - místn 3.09 - kompletní souvrství - cca 0,7 m2</t>
  </si>
  <si>
    <t>1498343346</t>
  </si>
  <si>
    <t>97</t>
  </si>
  <si>
    <t>9501002</t>
  </si>
  <si>
    <t>Zapravení sondy střešního souvrství - cca 0,023 m2</t>
  </si>
  <si>
    <t>-1623971679</t>
  </si>
  <si>
    <t>98</t>
  </si>
  <si>
    <t>9501003</t>
  </si>
  <si>
    <t>Lokální vyspravení střechy vikýře</t>
  </si>
  <si>
    <t>625768963</t>
  </si>
  <si>
    <t>99</t>
  </si>
  <si>
    <t>9501004</t>
  </si>
  <si>
    <t>Vyčištění okapů na střeše vily</t>
  </si>
  <si>
    <t>-734204515</t>
  </si>
  <si>
    <t>100</t>
  </si>
  <si>
    <t>952901111</t>
  </si>
  <si>
    <t>Vyčištění budov bytové a občanské výstavby při výšce podlaží do 4 m</t>
  </si>
  <si>
    <t>-1023424091</t>
  </si>
  <si>
    <t>"1PP"+4,5*9,8+4,7*12,7+4,5*9,7+0,6*4,3+6,0</t>
  </si>
  <si>
    <t>"1NP"+4,5*9,8*2+4,7*14,0+0,6*4,3+6,0</t>
  </si>
  <si>
    <t>"2NP"+4,5*9,8*2+4,7*14,0+0,6*4,3+6,0</t>
  </si>
  <si>
    <t>"3NP"+4,7*11,2+4,0*2,5*2+4,5*3,2+2,0*0,5+3,5*3,0+1,5*0,8</t>
  </si>
  <si>
    <t>101</t>
  </si>
  <si>
    <t>9529901</t>
  </si>
  <si>
    <t>Demontáž a zpětná montáž hromosvodu na fasádě</t>
  </si>
  <si>
    <t>1811694169</t>
  </si>
  <si>
    <t>102</t>
  </si>
  <si>
    <t>9529902</t>
  </si>
  <si>
    <t>Revize hromosvodu</t>
  </si>
  <si>
    <t>2055874462</t>
  </si>
  <si>
    <t>103</t>
  </si>
  <si>
    <t>9529903</t>
  </si>
  <si>
    <t>Stávající střechy - kontrola stavu, oprava krytiny (předpoklad - cca 10% na pultových i šikmých střechách</t>
  </si>
  <si>
    <t>57550269</t>
  </si>
  <si>
    <t>998</t>
  </si>
  <si>
    <t>Přesun hmot</t>
  </si>
  <si>
    <t>104</t>
  </si>
  <si>
    <t>998011002</t>
  </si>
  <si>
    <t>Přesun hmot pro budovy zděné v přes 6 do 12 m</t>
  </si>
  <si>
    <t>610380874</t>
  </si>
  <si>
    <t>105</t>
  </si>
  <si>
    <t>71141001</t>
  </si>
  <si>
    <t>Stěrka hydroizolační  vodorovná, vč svislého vytažení - D+M vč všech systémových detailů - výměra = půdorysná plocha</t>
  </si>
  <si>
    <t>1944772002</t>
  </si>
  <si>
    <t>Poznámka k položce:
- HYDROIZOL. STĚRKA - VE DVOU VRSTVÁCH VYTAŽENO 150 mm NAD PODLAHU, V ROZÍCH FABION POLOMĚR 20mm ( V ROZÍCH ZESÍLENÍ PÁSKOU
- PENETRACE PODKLADU</t>
  </si>
  <si>
    <t>"1PP"+2,4+3,4</t>
  </si>
  <si>
    <t>"1NP"+0,97+2,5+2,08+5,68+7,83+2,26</t>
  </si>
  <si>
    <t>"2NP"+5,87+7,01+9,21</t>
  </si>
  <si>
    <t>"3NP"+1,07+3,66</t>
  </si>
  <si>
    <t>106</t>
  </si>
  <si>
    <t>71141002</t>
  </si>
  <si>
    <t>Stěrka hydroizolační  svislá - D+M vč všech systémových detailů</t>
  </si>
  <si>
    <t>18072419</t>
  </si>
  <si>
    <t>Poznámka k položce:
- HYDROIZOL. STĚRKA - VE DVOU VRSTVÁCH V ROZÍCH FABION POLOMĚR 20mm ( V ROZÍCH ZESÍLENÍ PÁSKOU
- PENETRACE PODKLADU</t>
  </si>
  <si>
    <t>"103"+2,2*(1,1+2*0,9)</t>
  </si>
  <si>
    <t>"307"+2,0*(1,9+2*0,8)</t>
  </si>
  <si>
    <t>107</t>
  </si>
  <si>
    <t>998711202</t>
  </si>
  <si>
    <t>Přesun hmot procentní pro izolace proti vodě, vlhkosti a plynům v objektech v přes 6 do 12 m</t>
  </si>
  <si>
    <t>%</t>
  </si>
  <si>
    <t>-1554923396</t>
  </si>
  <si>
    <t>712</t>
  </si>
  <si>
    <t>Povlakové krytiny</t>
  </si>
  <si>
    <t>108</t>
  </si>
  <si>
    <t>712311101</t>
  </si>
  <si>
    <t>Provedení povlakové krytiny střech do 10° za studena lakem penetračním nebo asfaltovým</t>
  </si>
  <si>
    <t>1170507064</t>
  </si>
  <si>
    <t>+5,3</t>
  </si>
  <si>
    <t>"vytažení"+0,2*4,5</t>
  </si>
  <si>
    <t>"vytažení"+0,2*(4,0+4,5)</t>
  </si>
  <si>
    <t>109</t>
  </si>
  <si>
    <t>11163150</t>
  </si>
  <si>
    <t>lak penetrační asfaltový</t>
  </si>
  <si>
    <t>-999725632</t>
  </si>
  <si>
    <t>21,37*0,00032 'Přepočtené koeficientem množství</t>
  </si>
  <si>
    <t>110</t>
  </si>
  <si>
    <t>712341559</t>
  </si>
  <si>
    <t>Provedení povlakové krytiny střech do 10° pásy NAIP přitavením v plné ploše</t>
  </si>
  <si>
    <t>462349417</t>
  </si>
  <si>
    <t>111</t>
  </si>
  <si>
    <t>62855002</t>
  </si>
  <si>
    <t>pás asfaltový natavitelný modifikovaný SBS tl 5,0mm s vložkou z polyesterové rohože a spalitelnou PE fólií nebo jemnozrnným minerálním posypem na horním povrchu</t>
  </si>
  <si>
    <t>-1573737969</t>
  </si>
  <si>
    <t>21,37*1,1655 'Přepočtené koeficientem množství</t>
  </si>
  <si>
    <t>112</t>
  </si>
  <si>
    <t>998712202</t>
  </si>
  <si>
    <t>Přesun hmot procentní pro krytiny povlakové v objektech v přes 6 do 12 m</t>
  </si>
  <si>
    <t>717808526</t>
  </si>
  <si>
    <t>113</t>
  </si>
  <si>
    <t>71311111</t>
  </si>
  <si>
    <t>Montáž izolace tepelné vrchem stropů volně kladenými rohožemi, pásy, dílci, deskami - 2 vrstvy</t>
  </si>
  <si>
    <t>-1879067500</t>
  </si>
  <si>
    <t>114</t>
  </si>
  <si>
    <t>63148103</t>
  </si>
  <si>
    <t>deska tepelně izolační minerální univerzální λ=0,038-0,039 tl 80mm</t>
  </si>
  <si>
    <t>1855558952</t>
  </si>
  <si>
    <t>60*1,05 'Přepočtené koeficientem množství</t>
  </si>
  <si>
    <t>115</t>
  </si>
  <si>
    <t>713111121</t>
  </si>
  <si>
    <t>Montáž izolace tepelné spodem stropů s uchycením drátem rohoží, pásů, dílců, desek</t>
  </si>
  <si>
    <t>-897001585</t>
  </si>
  <si>
    <t>+68,68+21,35+14,99</t>
  </si>
  <si>
    <t>116</t>
  </si>
  <si>
    <t>63148100</t>
  </si>
  <si>
    <t>deska tepelně izolační minerální univerzální λ=0,038-0,039 tl 40mm</t>
  </si>
  <si>
    <t>1025865915</t>
  </si>
  <si>
    <t>105,02*1,05 'Přepočtené koeficientem množství</t>
  </si>
  <si>
    <t>117</t>
  </si>
  <si>
    <t>713121111</t>
  </si>
  <si>
    <t>Montáž izolace tepelné podlah volně kladenými rohožemi, pásy, dílci, deskami 1 vrstva</t>
  </si>
  <si>
    <t>-2068103415</t>
  </si>
  <si>
    <t>118</t>
  </si>
  <si>
    <t>2837601</t>
  </si>
  <si>
    <t>deska z polystyrénu XPS tl 40mm</t>
  </si>
  <si>
    <t>-1724672934</t>
  </si>
  <si>
    <t>92,72*1,05 'Přepočtené koeficientem množství</t>
  </si>
  <si>
    <t>119</t>
  </si>
  <si>
    <t>71312112</t>
  </si>
  <si>
    <t>Montáž izolace tepelné podlah lepená</t>
  </si>
  <si>
    <t>304528386</t>
  </si>
  <si>
    <t>+0,25*(8,4+2*3,5+2,0+1,3)</t>
  </si>
  <si>
    <t>+0,25*(2,8+1,3+0,7+3,3)+0,2*(2*1,0+0,4)</t>
  </si>
  <si>
    <t>+0,25*(3,9+3,8+0,7+1,6)</t>
  </si>
  <si>
    <t>120</t>
  </si>
  <si>
    <t>-1938611148</t>
  </si>
  <si>
    <t>9,68*1,05 'Přepočtené koeficientem množství</t>
  </si>
  <si>
    <t>121</t>
  </si>
  <si>
    <t>713121121</t>
  </si>
  <si>
    <t>Montáž izolace tepelné podlah volně kladenými rohožemi, pásy, dílci, deskami 2 vrstvy</t>
  </si>
  <si>
    <t>84094539</t>
  </si>
  <si>
    <t>"kročej 20mm+min 40mm"+P_1_1_kerdl+P_1_1_kerdl_60_30+P_1_1_marmo_A1+P_1_1_marmo_A2+P_1_1_marmo_A3</t>
  </si>
  <si>
    <t>122</t>
  </si>
  <si>
    <t>63148150</t>
  </si>
  <si>
    <t>deska tepelně izolační minerální univerzální λ=0,033-0,035 tl 40mm</t>
  </si>
  <si>
    <t>277152389</t>
  </si>
  <si>
    <t>223,24*1,05 'Přepočtené koeficientem množství</t>
  </si>
  <si>
    <t>123</t>
  </si>
  <si>
    <t>63141430</t>
  </si>
  <si>
    <t>deska tepelně izolační minerální plovoucích podlah λ=0,033-0,035 tl 20mm</t>
  </si>
  <si>
    <t>1375801477</t>
  </si>
  <si>
    <t>124</t>
  </si>
  <si>
    <t>713121211</t>
  </si>
  <si>
    <t>Montáž izolace tepelné podlah volně kladenými okrajovými pásky</t>
  </si>
  <si>
    <t>580555710</t>
  </si>
  <si>
    <t>"001"+(2*4,0+2*5,0+2*3,0)</t>
  </si>
  <si>
    <t>"002"+(2*1,3+2*1,1+2*0,8+2*1,3)</t>
  </si>
  <si>
    <t>"003"+(2*1,3+2*1,1+2*1,1+2*0,8+2*1,1+2*1,3)</t>
  </si>
  <si>
    <t>"005"+(2*3,9+2*4,2)</t>
  </si>
  <si>
    <t>"006"+(4,0+2*6,3+4,4)</t>
  </si>
  <si>
    <t>"007"+(2*3,8+2*4,2)</t>
  </si>
  <si>
    <t>"008"+(2*3,9+2*5,9)</t>
  </si>
  <si>
    <t>"009"+(3,4+2*1,0+4,7)</t>
  </si>
  <si>
    <t>"004"+(2*4,0+2*3,3)</t>
  </si>
  <si>
    <t>"101"+(1,5+1,0+3,0)</t>
  </si>
  <si>
    <t>"103"+(2*1,1+2*2,3)</t>
  </si>
  <si>
    <t>"104"+(4,0+2*2,1+4,5-0,9)</t>
  </si>
  <si>
    <t>"105"+(2*2,3+0,9)</t>
  </si>
  <si>
    <t>"106"+(2*3,8+2*1,5)</t>
  </si>
  <si>
    <t>"107"+(2*3,9+2*2,6)</t>
  </si>
  <si>
    <t>"108"+(4,2+4,1+4,0+3,2+2,6+1,4)</t>
  </si>
  <si>
    <t>"109"+(2,9+2*0,9+0,5+4,4+3,9+1,3+4,5+2,7+2*1,1+5,0+2,0+1,4+2,3+2*0,6)</t>
  </si>
  <si>
    <t>"110"+(2*1,7+2*1,2)</t>
  </si>
  <si>
    <t>"111"+(2*2,9+2*2,6)</t>
  </si>
  <si>
    <t>"112"+(2*2,6+2*0,9)</t>
  </si>
  <si>
    <t>"201"+(2*1,3+2*0,5+4,2)</t>
  </si>
  <si>
    <t>"202"+(2,7+4,2+0,5+2,4+4,0+1,5+2,5+0,9)</t>
  </si>
  <si>
    <t>"203"+(2*3,8+2*1,6)</t>
  </si>
  <si>
    <t>"204"+(2*3,9+2*2,4+2*0,15)</t>
  </si>
  <si>
    <t>"205"+(4,3+4,2+4,1+3,6+0,9+2,6)</t>
  </si>
  <si>
    <t>"206"+(2,9+0,7+0,9+0,5+4,8+4,0+1,3+4,5+2,7+2*1,0+5,0+2,0+1,4+3,1)</t>
  </si>
  <si>
    <t>"207"+(2*1,7+2*1,2)</t>
  </si>
  <si>
    <t>"208"+(2*3,0+2*2,6)</t>
  </si>
  <si>
    <t>"209"+(2*0,9+2*2,5)</t>
  </si>
  <si>
    <t>125</t>
  </si>
  <si>
    <t>63152003</t>
  </si>
  <si>
    <t>pásek izolační minerální podlahový λ=0,036 15x50x1000mm</t>
  </si>
  <si>
    <t>-401084654</t>
  </si>
  <si>
    <t>406*1,05 'Přepočtené koeficientem množství</t>
  </si>
  <si>
    <t>126</t>
  </si>
  <si>
    <t>713131121</t>
  </si>
  <si>
    <t>Montáž izolace tepelné stěn přichycením dráty rohoží, pásů, dílců, desek</t>
  </si>
  <si>
    <t>-1694298056</t>
  </si>
  <si>
    <t>"F1"+16,32</t>
  </si>
  <si>
    <t>"F2"+6,48</t>
  </si>
  <si>
    <t>127</t>
  </si>
  <si>
    <t>63151286</t>
  </si>
  <si>
    <t>deska tepelně izolační minerální do příček λ=0,038-0,039 tl 50mm</t>
  </si>
  <si>
    <t>-590627667</t>
  </si>
  <si>
    <t>16,32*1,05 'Přepočtené koeficientem množství</t>
  </si>
  <si>
    <t>128</t>
  </si>
  <si>
    <t>63151288</t>
  </si>
  <si>
    <t>deska tepelně izolační minerální do příček λ=0,038-0,039 tl 80mm</t>
  </si>
  <si>
    <t>1673150715</t>
  </si>
  <si>
    <t>6,48*1,05 'Přepočtené koeficientem množství</t>
  </si>
  <si>
    <t>129</t>
  </si>
  <si>
    <t>713131141</t>
  </si>
  <si>
    <t>Montáž izolace tepelné stěn a základů lepením celoplošně rohoží, pásů, dílců, desek</t>
  </si>
  <si>
    <t>33193940</t>
  </si>
  <si>
    <t>"3NP"+3,0*(3,5+0,9+4,0+0,6)</t>
  </si>
  <si>
    <t>130</t>
  </si>
  <si>
    <t>6315226</t>
  </si>
  <si>
    <t>deska tepelně izolační minerální kontaktních fasád tl 100mm</t>
  </si>
  <si>
    <t>-132785046</t>
  </si>
  <si>
    <t>27*1,05 'Přepočtené koeficientem množství</t>
  </si>
  <si>
    <t>131</t>
  </si>
  <si>
    <t>71319113</t>
  </si>
  <si>
    <t xml:space="preserve">Montáž izolace tepelné stropů vrchem překrytí fólií </t>
  </si>
  <si>
    <t>1133584511</t>
  </si>
  <si>
    <t>132</t>
  </si>
  <si>
    <t>6315081</t>
  </si>
  <si>
    <t xml:space="preserve">fólie difuzně propustná </t>
  </si>
  <si>
    <t>-1046729181</t>
  </si>
  <si>
    <t>30*1,1655 'Přepočtené koeficientem množství</t>
  </si>
  <si>
    <t>133</t>
  </si>
  <si>
    <t>713191132</t>
  </si>
  <si>
    <t>Montáž izolace tepelné podlah, stropů vrchem nebo střech překrytí separační fólií z PE</t>
  </si>
  <si>
    <t>-1272424453</t>
  </si>
  <si>
    <t>+92,72+223,24</t>
  </si>
  <si>
    <t>+9,68</t>
  </si>
  <si>
    <t>134</t>
  </si>
  <si>
    <t>28323053</t>
  </si>
  <si>
    <t>fólie PE (500 kg/m3) separační podlahová oddělující tepelnou izolaci tl 0,6mm</t>
  </si>
  <si>
    <t>657923552</t>
  </si>
  <si>
    <t>325,64*1,1655 'Přepočtené koeficientem množství</t>
  </si>
  <si>
    <t>135</t>
  </si>
  <si>
    <t>998713202</t>
  </si>
  <si>
    <t>Přesun hmot procentní pro izolace tepelné v objektech v přes 6 do 12 m</t>
  </si>
  <si>
    <t>-914778981</t>
  </si>
  <si>
    <t>136</t>
  </si>
  <si>
    <t>762812140</t>
  </si>
  <si>
    <t>Montáž vrchního záklopu z hoblovaných prken na sraz spáry nekryté</t>
  </si>
  <si>
    <t>975175210</t>
  </si>
  <si>
    <t>137</t>
  </si>
  <si>
    <t>6051101</t>
  </si>
  <si>
    <t>prkna hoblovaná tl 25mm</t>
  </si>
  <si>
    <t>-658736751</t>
  </si>
  <si>
    <t>30*1,1 'Přepočtené koeficientem množství</t>
  </si>
  <si>
    <t>138</t>
  </si>
  <si>
    <t>76281219</t>
  </si>
  <si>
    <t>Dvojitý rošt z KVH hranolů 80/40 mm - D+M vč všech systémových detailů a povrchové úpravy</t>
  </si>
  <si>
    <t>1442856750</t>
  </si>
  <si>
    <t>139</t>
  </si>
  <si>
    <t>998762202</t>
  </si>
  <si>
    <t>Přesun hmot procentní pro kce tesařské v objektech v přes 6 do 12 m</t>
  </si>
  <si>
    <t>-1068379458</t>
  </si>
  <si>
    <t>140</t>
  </si>
  <si>
    <t>76311140</t>
  </si>
  <si>
    <t>SDK příčka tl 100 mm profil CW+UW 50 desky 2xA/H2 12,5 s izolací 40 mm (ve vlhkých prostorách deska impreg)</t>
  </si>
  <si>
    <t>825472505</t>
  </si>
  <si>
    <t>+3,15*(1,1+2,5+1,4+1,7)</t>
  </si>
  <si>
    <t>-0,7*2,0*2</t>
  </si>
  <si>
    <t>+3,15*(2,5+1,4+1,7)</t>
  </si>
  <si>
    <t>141</t>
  </si>
  <si>
    <t>76311141</t>
  </si>
  <si>
    <t>SDK příčka tl 125 mm profil CW+UW 75 desky 2xA/H2 12,5 s izolací 50 mm (ve vlhkých prostorách deska impreg)</t>
  </si>
  <si>
    <t>999587723</t>
  </si>
  <si>
    <t>+3,15*(3,8+1,0+1,2+0,5+2*0,9+4,0+3,8+3,7+1,2+1,0+1,3+2*0,2+0,5)</t>
  </si>
  <si>
    <t>-0,7*2,0*3-0,8*2,0*2</t>
  </si>
  <si>
    <t>+3,15*(3,8+1,0+1,2+0,5+2*0,9+4,0+3,8+2*0,5+2*0,7)</t>
  </si>
  <si>
    <t>-0,7*2,0*1-0,8*2,0*3</t>
  </si>
  <si>
    <t>142</t>
  </si>
  <si>
    <t>76311142</t>
  </si>
  <si>
    <t>SDK příčka tl 150 mm profil CW+UW 100 desky 2xA/H2 12,5 s izolací 50 mm (ve vlhkých prostorách deska impreg)</t>
  </si>
  <si>
    <t>765004088</t>
  </si>
  <si>
    <t>+3,15*(2,0)</t>
  </si>
  <si>
    <t>-0,7*2,0</t>
  </si>
  <si>
    <t>+3,15*(2,1+0,3)</t>
  </si>
  <si>
    <t>143</t>
  </si>
  <si>
    <t>76311901</t>
  </si>
  <si>
    <t>SDK předstěna instalační - tl do 100 mm profil CW+UW desky 2xH2 12,5</t>
  </si>
  <si>
    <t>1093686455</t>
  </si>
  <si>
    <t>"1NP"+3,15*(2,7)</t>
  </si>
  <si>
    <t>"2NP"+3,15*(0,9)</t>
  </si>
  <si>
    <t>"3NP"+1,3*1,3</t>
  </si>
  <si>
    <t>144</t>
  </si>
  <si>
    <t>76311902</t>
  </si>
  <si>
    <t>SDK předstěna instalační - tl do 150 mm profil CW+UW desky 2xH2 12,5</t>
  </si>
  <si>
    <t>649466075</t>
  </si>
  <si>
    <t>"2NP"+3,15*(1,5)</t>
  </si>
  <si>
    <t>"3NP"+1,3*0,6</t>
  </si>
  <si>
    <t>145</t>
  </si>
  <si>
    <t>76311903</t>
  </si>
  <si>
    <t>SDK předstěna instalační - tl do 200 mm profil CW+UW desky 2xH2 12,5</t>
  </si>
  <si>
    <t>-468114349</t>
  </si>
  <si>
    <t>"1NP"+1,3*0,7</t>
  </si>
  <si>
    <t>"2NP"+1,3*0,5</t>
  </si>
  <si>
    <t>146</t>
  </si>
  <si>
    <t>76312145</t>
  </si>
  <si>
    <t xml:space="preserve">SDK stěna předsazená tl 100 mm profil CW+UW 75 desky 2xA 12,5 bez izolace </t>
  </si>
  <si>
    <t>-1847332326</t>
  </si>
  <si>
    <t>"3NP"+0,6*(3,9+2,3+0,4+3,9+2,4)</t>
  </si>
  <si>
    <t>147</t>
  </si>
  <si>
    <t>76312241</t>
  </si>
  <si>
    <t>SDK stěna šachtová tl 100 mm profil CW+UW 75 desky 2xH2 12,5 s izolací 40 mm</t>
  </si>
  <si>
    <t>-899349322</t>
  </si>
  <si>
    <t>"1NP"+3,15*(2*1,8+2*1,0+0,3+2*0,2)</t>
  </si>
  <si>
    <t>"2NP"+3,15*(2*1,8+2*1,0+0,45+4*0,2+0,3)</t>
  </si>
  <si>
    <t>148</t>
  </si>
  <si>
    <t>76312251</t>
  </si>
  <si>
    <t xml:space="preserve">AKU SDK stěna předsazená tl 50 mm profil R-CD 75 desky děrované 1200/2400/12,5 bez izolace </t>
  </si>
  <si>
    <t>-314262216</t>
  </si>
  <si>
    <t>"F1"</t>
  </si>
  <si>
    <t>"1NP"+1,2*(3,0+3,8)</t>
  </si>
  <si>
    <t>"2NP"+1,2*(3,0+3,8)</t>
  </si>
  <si>
    <t>149</t>
  </si>
  <si>
    <t>76312252</t>
  </si>
  <si>
    <t xml:space="preserve">AKU SDK stěna předsazená tl 100 mm profil R-CD 75 desky děrované 1200/2400/12,5 bez izolace </t>
  </si>
  <si>
    <t>1188927656</t>
  </si>
  <si>
    <t>"F2"</t>
  </si>
  <si>
    <t>"1NP"+1,2*2,7</t>
  </si>
  <si>
    <t>"2NP"+1,2*2,7</t>
  </si>
  <si>
    <t>150</t>
  </si>
  <si>
    <t>763131411</t>
  </si>
  <si>
    <t>SDK podhled desky 1xA 12,5 bez izolace dvouvrstvá spodní kce profil CD+UD</t>
  </si>
  <si>
    <t>-33706949</t>
  </si>
  <si>
    <t>"1NP"+3,88+7,66+2,08+17,87+7,7+51,55-22,06</t>
  </si>
  <si>
    <t>"3NP"+1,7*0,7</t>
  </si>
  <si>
    <t>151</t>
  </si>
  <si>
    <t>763131451</t>
  </si>
  <si>
    <t>SDK podhled deska 1xH2 12,5 bez izolace dvouvrstvá spodní kce profil CD+UD</t>
  </si>
  <si>
    <t>-1230963824</t>
  </si>
  <si>
    <t>"1PP"+0,97+2,5+5,68+7,83+2,11+2,26</t>
  </si>
  <si>
    <t>"3NP"+3,66</t>
  </si>
  <si>
    <t>152</t>
  </si>
  <si>
    <t>76313151</t>
  </si>
  <si>
    <t>SDK podhled deska 1xH2 12,5 bez izolace jednovrstvá spodní kce profil CD+UD - samonosný</t>
  </si>
  <si>
    <t>-319185228</t>
  </si>
  <si>
    <t>"2NP"+5,87+7,01+2,11</t>
  </si>
  <si>
    <t>153</t>
  </si>
  <si>
    <t>76313161</t>
  </si>
  <si>
    <t xml:space="preserve">Kazetový AKU podhled minerál deska 600/600 mm, polozapuštěný rošt spodní kce profil CD+UD </t>
  </si>
  <si>
    <t>367562867</t>
  </si>
  <si>
    <t>"109"+2,0*5,9+2,55*3,0+1,5*0,9+0,7*1,8</t>
  </si>
  <si>
    <t>"206"+3,2*3,8+2,5*3,3</t>
  </si>
  <si>
    <t>154</t>
  </si>
  <si>
    <t>763131721</t>
  </si>
  <si>
    <t>SDK podhled skoková změna v do 0,5 m</t>
  </si>
  <si>
    <t>-699326699</t>
  </si>
  <si>
    <t>"3NP"+2*1,2</t>
  </si>
  <si>
    <t>155</t>
  </si>
  <si>
    <t>76313201</t>
  </si>
  <si>
    <t>Doplnění stáv podhledu v místě nového překladu</t>
  </si>
  <si>
    <t>-1524364354</t>
  </si>
  <si>
    <t>156</t>
  </si>
  <si>
    <t>763164636</t>
  </si>
  <si>
    <t>SDK obklad kcí tvaru U š do 1,2 m desky 1xDF 15</t>
  </si>
  <si>
    <t>1245340324</t>
  </si>
  <si>
    <t>"2NP"+4,0</t>
  </si>
  <si>
    <t>157</t>
  </si>
  <si>
    <t>763181311</t>
  </si>
  <si>
    <t>Montáž jednokřídlové kovové zárubně SDK příčka</t>
  </si>
  <si>
    <t>1544939337</t>
  </si>
  <si>
    <t>158</t>
  </si>
  <si>
    <t>55331589</t>
  </si>
  <si>
    <t>zárubeň jednokřídlá ocelová pro sádrokartonové příčky tl stěny 75-100mm rozměru 700/1970, 2100mm</t>
  </si>
  <si>
    <t>-1892923188</t>
  </si>
  <si>
    <t>159</t>
  </si>
  <si>
    <t>55331594</t>
  </si>
  <si>
    <t>zárubeň jednokřídlá ocelová pro sádrokartonové příčky tl stěny 110-150mm rozměru 700/1970, 2100mm</t>
  </si>
  <si>
    <t>-1820080504</t>
  </si>
  <si>
    <t>160</t>
  </si>
  <si>
    <t>55331595</t>
  </si>
  <si>
    <t>zárubeň jednokřídlá ocelová pro sádrokartonové příčky tl stěny 110-150mm rozměru 800/1970, 2100mm</t>
  </si>
  <si>
    <t>-1884573626</t>
  </si>
  <si>
    <t>161</t>
  </si>
  <si>
    <t>763183111</t>
  </si>
  <si>
    <t>Montáž pouzdra posuvných dveří s jednou kapsou pro jedno křídlo š do 800 mm do SDK příčky</t>
  </si>
  <si>
    <t>-191559497</t>
  </si>
  <si>
    <t>162</t>
  </si>
  <si>
    <t>55331611</t>
  </si>
  <si>
    <t>pouzdro stavební posuvných dveří jednopouzdrové 700mm standardní rozměr</t>
  </si>
  <si>
    <t>-959152166</t>
  </si>
  <si>
    <t>163</t>
  </si>
  <si>
    <t>998763402</t>
  </si>
  <si>
    <t>Přesun hmot procentní pro sádrokartonové konstrukce v objektech v přes 6 do 12 m</t>
  </si>
  <si>
    <t>2053032292</t>
  </si>
  <si>
    <t>764</t>
  </si>
  <si>
    <t>Konstrukce klempířské</t>
  </si>
  <si>
    <t>164</t>
  </si>
  <si>
    <t>7641001</t>
  </si>
  <si>
    <t>K/01 - Oplechování římsy - dle původního oplechování - plech Cu - cca RŠ 230 mm - D+M vč všech systémových detailů a povrchové úpravy - podrobný popis - TABULKA KLEMPÍŘSKÝCH VÝROBKŮ</t>
  </si>
  <si>
    <t>858292232</t>
  </si>
  <si>
    <t>165</t>
  </si>
  <si>
    <t>7641002</t>
  </si>
  <si>
    <t>K/02 - Dešťový svod, kulatý, d = 125mm - plech Cu - D+M vč všech systémových detailů a povrchové úpravy - podrobný popis - TABULKA KLEMPÍŘSKÝCH VÝROBKŮ</t>
  </si>
  <si>
    <t>-14864813</t>
  </si>
  <si>
    <t>166</t>
  </si>
  <si>
    <t>7641003</t>
  </si>
  <si>
    <t>K/03 - Oplechování parapetu pod podestou požárnícho schodiště - plech Cu - RŠ 350 mm - D+M vč všech systémových detailů a povrchové úpravy - podrobný popis - TABULKA KLEMPÍŘSKÝCH VÝROBKŮ</t>
  </si>
  <si>
    <t>1923683595</t>
  </si>
  <si>
    <t>167</t>
  </si>
  <si>
    <t>7641004</t>
  </si>
  <si>
    <t>K/04 - Oplechování odvodu vzduchu na střeše, protidešťová stříška pro DN 125mm - plech Cu - D+M vč všech systémových detailů a povrchové úpravy - podrobný popis - TABULKA KLEMPÍŘSKÝCH VÝROBKŮ</t>
  </si>
  <si>
    <t>285263847</t>
  </si>
  <si>
    <t>168</t>
  </si>
  <si>
    <t>7641005</t>
  </si>
  <si>
    <t>K/05 - Oplechování odvodu vzduchu na střeše, protidešťová stříška pro DN 200mm - plech Cu - D+M vč všech systémových detailů a povrchové úpravy - podrobný popis - TABULKA KLEMPÍŘSKÝCH VÝROBKŮ</t>
  </si>
  <si>
    <t>-676112490</t>
  </si>
  <si>
    <t>169</t>
  </si>
  <si>
    <t>7642001</t>
  </si>
  <si>
    <t>K-0/01 - Parapetní plech - plech Cu - RŠ 320 mm - D+M vč všech systémových detailů a povrchové úpravy - podrobný popis - TABULKA KLEMPÍŘSKÝCH VÝROBKŮ</t>
  </si>
  <si>
    <t>-1552058733</t>
  </si>
  <si>
    <t>170</t>
  </si>
  <si>
    <t>7642002</t>
  </si>
  <si>
    <t>K-0/02 - Parapetní plech - plech Cu - RŠ 390 mm - D+M vč všech systémových detailů a povrchové úpravy - podrobný popis - TABULKA KLEMPÍŘSKÝCH VÝROBKŮ</t>
  </si>
  <si>
    <t>-1480830001</t>
  </si>
  <si>
    <t>171</t>
  </si>
  <si>
    <t>7642101</t>
  </si>
  <si>
    <t>K-1/01 - Parapetní plech - plech Cu - RŠ 350 mm - D+M vč všech systémových detailů a povrchové úpravy - podrobný popis - TABULKA KLEMPÍŘSKÝCH VÝROBKŮ</t>
  </si>
  <si>
    <t>86999094</t>
  </si>
  <si>
    <t>172</t>
  </si>
  <si>
    <t>7642102</t>
  </si>
  <si>
    <t>K-1/02 - Oplechování římsy zazděného okna - plech Cu - RŠ 150 mm - D+M vč všech systémových detailů a povrchové úpravy - podrobný popis - TABULKA KLEMPÍŘSKÝCH VÝROBKŮ</t>
  </si>
  <si>
    <t>2086173724</t>
  </si>
  <si>
    <t>173</t>
  </si>
  <si>
    <t>7642103</t>
  </si>
  <si>
    <t>K-1/03 - Parapetní plech - plech Cu - RŠ 360 mm - D+M vč všech systémových detailů a povrchové úpravy - podrobný popis - TABULKA KLEMPÍŘSKÝCH VÝROBKŮ</t>
  </si>
  <si>
    <t>1292465641</t>
  </si>
  <si>
    <t>174</t>
  </si>
  <si>
    <t>7642201</t>
  </si>
  <si>
    <t>K-2/01 - Parapetní plech - plech Cu - RŠ 370 mm - D+M vč všech systémových detailů a povrchové úpravy - podrobný popis - TABULKA KLEMPÍŘSKÝCH VÝROBKŮ</t>
  </si>
  <si>
    <t>-1140744429</t>
  </si>
  <si>
    <t>175</t>
  </si>
  <si>
    <t>7642202</t>
  </si>
  <si>
    <t>K-2/02 - Parapetní plech - plech Cu - RŠ 340 mm - D+M vč všech systémových detailů a povrchové úpravy - podrobný popis - TABULKA KLEMPÍŘSKÝCH VÝROBKŮ</t>
  </si>
  <si>
    <t>-603025660</t>
  </si>
  <si>
    <t>176</t>
  </si>
  <si>
    <t>7642203</t>
  </si>
  <si>
    <t>K-2/03 - Parapetní plech - plech Cu - RŠ 290 mm - D+M vč všech systémových detailů a povrchové úpravy - podrobný popis - TABULKA KLEMPÍŘSKÝCH VÝROBKŮ</t>
  </si>
  <si>
    <t>-1047541832</t>
  </si>
  <si>
    <t>177</t>
  </si>
  <si>
    <t>7642301</t>
  </si>
  <si>
    <t>K-3/01 - Stříška (záslepka) na čtvercový sloupek 290x320mm - plech Cu - D+M vč všech systémových detailů a povrchové úpravy - podrobný popis - TABULKA KLEMPÍŘSKÝCH VÝROBKŮ</t>
  </si>
  <si>
    <t>-196671606</t>
  </si>
  <si>
    <t>178</t>
  </si>
  <si>
    <t>7649001</t>
  </si>
  <si>
    <t>Oprava stávajících klempířských prvků (cca předpoklad 10 m2)</t>
  </si>
  <si>
    <t>-942671828</t>
  </si>
  <si>
    <t>179</t>
  </si>
  <si>
    <t>998764202</t>
  </si>
  <si>
    <t>Přesun hmot procentní pro konstrukce klempířské v objektech v přes 6 do 12 m</t>
  </si>
  <si>
    <t>-523407239</t>
  </si>
  <si>
    <t>766</t>
  </si>
  <si>
    <t>Konstrukce truhlářské</t>
  </si>
  <si>
    <t>180</t>
  </si>
  <si>
    <t>7660001</t>
  </si>
  <si>
    <t>D-0/01 - Dveře hala 1.PP - dvoukřídlové, otočné, protipožární - dřevěné - 1100/1970 mm - D+M vč všech systémových detailů, kování a povrchové úpravy - podrobný popis - TABULKA VNITŘNÍCH VÝPLNÍ OTVORŮ - DVEŘE</t>
  </si>
  <si>
    <t>-416472479</t>
  </si>
  <si>
    <t>181</t>
  </si>
  <si>
    <t>5491001</t>
  </si>
  <si>
    <t>samozavírač - koordinátor otvírání-C2</t>
  </si>
  <si>
    <t>-191661270</t>
  </si>
  <si>
    <t>182</t>
  </si>
  <si>
    <t>7660002</t>
  </si>
  <si>
    <t>D-0/02P - Dveře šatna - jednokřídlové, otočné, protipožární - dřevěné - 800/1970 mm - D+M vč všech systémových detailů, kování a povrchové úpravy - podrobný popis - TABULKA VNITŘNÍCH VÝPLNÍ OTVORŮ - DVEŘE</t>
  </si>
  <si>
    <t>2060404865</t>
  </si>
  <si>
    <t>183</t>
  </si>
  <si>
    <t>-1586870028</t>
  </si>
  <si>
    <t>184</t>
  </si>
  <si>
    <t>7660003</t>
  </si>
  <si>
    <t>D-0/03P - Dveře WC předsíň - jednokřídlové, otočné - dřevěné - 600/1970 mm - D+M vč všech systémových detailů, kování a povrchové úpravy - podrobný popis - TABULKA VNITŘNÍCH VÝPLNÍ OTVORŮ - DVEŘE</t>
  </si>
  <si>
    <t>1507698917</t>
  </si>
  <si>
    <t>185</t>
  </si>
  <si>
    <t>549201</t>
  </si>
  <si>
    <t>větrací mřížka do dveří - volná plocha 0,02m2</t>
  </si>
  <si>
    <t>642150710</t>
  </si>
  <si>
    <t>186</t>
  </si>
  <si>
    <t>7660004</t>
  </si>
  <si>
    <t>D-0/04P -  Dveřní křídlo WC kabiny - jednokřídlové, otočné - dřevěné - 600/1970 mm - D+M vč všech systémových detailů, kování a povrchové úpravy - podrobný popis - TABULKA VNITŘNÍCH VÝPLNÍ OTVORŮ - DVEŘE</t>
  </si>
  <si>
    <t>-1604048966</t>
  </si>
  <si>
    <t>187</t>
  </si>
  <si>
    <t>1877898054</t>
  </si>
  <si>
    <t>188</t>
  </si>
  <si>
    <t>7660005</t>
  </si>
  <si>
    <t>D-0/05P -  Dveřní křídlo WC kabiny - jednokřídlové, otočné - dřevěné - 600/1970 mm - D+M vč všech systémových detailů, kování a povrchové úpravy - podrobný popis - TABULKA VNITŘNÍCH VÝPLNÍ OTVORŮ - DVEŘE</t>
  </si>
  <si>
    <t>2100549902</t>
  </si>
  <si>
    <t>189</t>
  </si>
  <si>
    <t>7660006</t>
  </si>
  <si>
    <t>D-0/06P -  Dveře kotelna - jednokřídlové, otočné - dřevěné - 700/1970 mm - D+M vč všech systémových detailů, kování a povrchové úpravy - podrobný popis - TABULKA VNITŘNÍCH VÝPLNÍ OTVORŮ - DVEŘE</t>
  </si>
  <si>
    <t>75395428</t>
  </si>
  <si>
    <t>190</t>
  </si>
  <si>
    <t>5491002</t>
  </si>
  <si>
    <t>samozavírač</t>
  </si>
  <si>
    <t>-507354508</t>
  </si>
  <si>
    <t>191</t>
  </si>
  <si>
    <t>7660007</t>
  </si>
  <si>
    <t>D-0/07P -  Dveře šatna - jednokřídlové, otočné - dřevěné - 800/1970 mm - D+M vč všech systémových detailů, kování a povrchové úpravy - podrobný popis - TABULKA VNITŘNÍCH VÝPLNÍ OTVORŮ - DVEŘE</t>
  </si>
  <si>
    <t>-719764829</t>
  </si>
  <si>
    <t>192</t>
  </si>
  <si>
    <t>7660009</t>
  </si>
  <si>
    <t>D-0/09P -  Dveře sklad - jednokřídlové, otočné - dřevěné - 600/1970 mm - D+M vč všech systémových detailů, kování a povrchové úpravy - podrobný popis - TABULKA VNITŘNÍCH VÝPLNÍ OTVORŮ - DVEŘE</t>
  </si>
  <si>
    <t>251329200</t>
  </si>
  <si>
    <t>193</t>
  </si>
  <si>
    <t>7660010</t>
  </si>
  <si>
    <t>D-0/10P -  Dveřní křídlo WC kabiny - jednokřídlové, otočné - dřevěné - 600/1970 mm - D+M vč všech systémových detailů, kování a povrchové úpravy - podrobný popis - TABULKA VNITŘNÍCH VÝPLNÍ OTVORŮ - DVEŘE</t>
  </si>
  <si>
    <t>-1571870970</t>
  </si>
  <si>
    <t>194</t>
  </si>
  <si>
    <t>7660102</t>
  </si>
  <si>
    <t>D-1/02L -  Dveře WC dívky - jednokřídlové, otočné - dřevěné - 700/1970 mm - D+M vč všech systémových detailů, kování a povrchové úpravy - podrobný popis - TABULKA VNITŘNÍCH VÝPLNÍ OTVORŮ - DVEŘE</t>
  </si>
  <si>
    <t>-509778206</t>
  </si>
  <si>
    <t>195</t>
  </si>
  <si>
    <t>611641937</t>
  </si>
  <si>
    <t>196</t>
  </si>
  <si>
    <t>7660103</t>
  </si>
  <si>
    <t>D-1/03P -  Dveře WC dívky - jednokřídlové, otočné - dřevěné - 700/1970 mm - D+M vč všech systémových detailů, kování a povrchové úpravy - podrobný popis - TABULKA VNITŘNÍCH VÝPLNÍ OTVORŮ - DVEŘE</t>
  </si>
  <si>
    <t>1182332061</t>
  </si>
  <si>
    <t>197</t>
  </si>
  <si>
    <t>-1442003975</t>
  </si>
  <si>
    <t>198</t>
  </si>
  <si>
    <t>7660104</t>
  </si>
  <si>
    <t>D-1/04P -  Dveře učebna - jednokřídlové, otočné - dřevěné - 800/1970 mm - D+M vč všech systémových detailů, kování a povrchové úpravy - podrobný popis - TABULKA VNITŘNÍCH VÝPLNÍ OTVORŮ - DVEŘE</t>
  </si>
  <si>
    <t>-87495633</t>
  </si>
  <si>
    <t>199</t>
  </si>
  <si>
    <t>7660105</t>
  </si>
  <si>
    <t>D-1/05L -  Dveře učebna - jednokřídlové, otočné - dřevěné - 800/1970 mm - D+M vč všech systémových detailů, kování a povrchové úpravy - podrobný popis - TABULKA VNITŘNÍCH VÝPLNÍ OTVORŮ - DVEŘE</t>
  </si>
  <si>
    <t>1647316582</t>
  </si>
  <si>
    <t>200</t>
  </si>
  <si>
    <t>7660106</t>
  </si>
  <si>
    <t>D-1/06L -  Dveře kabinet - jednokřídlové, otočné - dřevěné - 700/1970 mm - D+M vč všech systémových detailů, kování a povrchové úpravy - podrobný popis - TABULKA VNITŘNÍCH VÝPLNÍ OTVORŮ - DVEŘE</t>
  </si>
  <si>
    <t>-1124045499</t>
  </si>
  <si>
    <t>201</t>
  </si>
  <si>
    <t>7660107</t>
  </si>
  <si>
    <t>D-1/07P -  Dveře WC kabinet - jednokřídlové, otočné - dřevěné - 700/1970 mm - D+M vč všech systémových detailů, kování a povrchové úpravy - podrobný popis - TABULKA VNITŘNÍCH VÝPLNÍ OTVORŮ - DVEŘE</t>
  </si>
  <si>
    <t>1862889747</t>
  </si>
  <si>
    <t>202</t>
  </si>
  <si>
    <t>-982679606</t>
  </si>
  <si>
    <t>203</t>
  </si>
  <si>
    <t>7660108</t>
  </si>
  <si>
    <t>D-1/08L -  Dveře učebna/kabinet - jednokřídlové, otočné - dřevěné - 800/1970 mm - D+M vč všech systémových detailů, kování a povrchové úpravy - podrobný popis - TABULKA VNITŘNÍCH VÝPLNÍ OTVORŮ - DVEŘE</t>
  </si>
  <si>
    <t>226911368</t>
  </si>
  <si>
    <t>204</t>
  </si>
  <si>
    <t>7660109</t>
  </si>
  <si>
    <t>D-1/09 -  Dveře sklad - posuvné do pouzdra - dřevěné - 700/1970 mm - D+M vč všech systémových detailů, kování a povrchové úpravy - podrobný popis - TABULKA VNITŘNÍCH VÝPLNÍ OTVORŮ - DVEŘE</t>
  </si>
  <si>
    <t>1384724603</t>
  </si>
  <si>
    <t>205</t>
  </si>
  <si>
    <t>7660110</t>
  </si>
  <si>
    <t>D-1/10L -  Dveře  úklidová místnost - jednokřídlové, otočné - dřevěné - 700/1970 mm - D+M vč všech systémových detailů, kování a povrchové úpravy - podrobný popis - TABULKA VNITŘNÍCH VÝPLNÍ OTVORŮ - DVEŘE</t>
  </si>
  <si>
    <t>452426577</t>
  </si>
  <si>
    <t>206</t>
  </si>
  <si>
    <t>-1247635570</t>
  </si>
  <si>
    <t>207</t>
  </si>
  <si>
    <t>7660111</t>
  </si>
  <si>
    <t>D-1/11L -  Dveře sprcha - jednokřídlové, otočné - dřevěné - 700/1970 mm - D+M vč všech systémových detailů, kování a povrchové úpravy - podrobný popis - TABULKA VNITŘNÍCH VÝPLNÍ OTVORŮ - DVEŘE</t>
  </si>
  <si>
    <t>224136320</t>
  </si>
  <si>
    <t>208</t>
  </si>
  <si>
    <t>-1414142139</t>
  </si>
  <si>
    <t>209</t>
  </si>
  <si>
    <t>7660202</t>
  </si>
  <si>
    <t>D-2/02L -  Dveře WC dívky - jednokřídlové, otočné - dřevěné - 700/1970 mm - D+M vč všech systémových detailů, kování a povrchové úpravy - podrobný popis - TABULKA VNITŘNÍCH VÝPLNÍ OTVORŮ - DVEŘE</t>
  </si>
  <si>
    <t>-1188166094</t>
  </si>
  <si>
    <t>210</t>
  </si>
  <si>
    <t>-465327183</t>
  </si>
  <si>
    <t>211</t>
  </si>
  <si>
    <t>7660203</t>
  </si>
  <si>
    <t>D-2/03P -  Dveře WC chlapci - jednokřídlové, otočné - dřevěné - 700/1970 mm - D+M vč všech systémových detailů, kování a povrchové úpravy - podrobný popis - TABULKA VNITŘNÍCH VÝPLNÍ OTVORŮ - DVEŘE</t>
  </si>
  <si>
    <t>-22715838</t>
  </si>
  <si>
    <t>212</t>
  </si>
  <si>
    <t>-1484782575</t>
  </si>
  <si>
    <t>213</t>
  </si>
  <si>
    <t>7660204</t>
  </si>
  <si>
    <t>D-2/04P -  Dveře učebna - jednokřídlové, otočné - dřevěné - 800/1970 mm - D+M vč všech systémových detailů, kování a povrchové úpravy - podrobný popis - TABULKA VNITŘNÍCH VÝPLNÍ OTVORŮ - DVEŘE</t>
  </si>
  <si>
    <t>777787619</t>
  </si>
  <si>
    <t>214</t>
  </si>
  <si>
    <t>7660205</t>
  </si>
  <si>
    <t>D-2/05L -  Dveře učebna - jednokřídlové, otočné - dřevěné - 800/1970 mm - D+M vč všech systémových detailů, kování a povrchové úpravy - podrobný popis - TABULKA VNITŘNÍCH VÝPLNÍ OTVORŮ - DVEŘE</t>
  </si>
  <si>
    <t>-450730166</t>
  </si>
  <si>
    <t>215</t>
  </si>
  <si>
    <t>7660206</t>
  </si>
  <si>
    <t>D-2/06P -  Dveře kabinet - jednokřídlové, otočné, protipožární - dřevěné - 800/1970 mm - D+M vč všech systémových detailů, kování a povrchové úpravy - podrobný popis - TABULKA VNITŘNÍCH VÝPLNÍ OTVORŮ - DVEŘE</t>
  </si>
  <si>
    <t>-459194357</t>
  </si>
  <si>
    <t>216</t>
  </si>
  <si>
    <t>-1766493205</t>
  </si>
  <si>
    <t>217</t>
  </si>
  <si>
    <t>7660207</t>
  </si>
  <si>
    <t>D-2/07P -  Dveře WC kabinet - jednokřídlové, otočné - dřevěné - 700/1970 mm - D+M vč všech systémových detailů, kování a povrchové úpravy - podrobný popis - TABULKA VNITŘNÍCH VÝPLNÍ OTVORŮ - DVEŘE</t>
  </si>
  <si>
    <t>1754937233</t>
  </si>
  <si>
    <t>218</t>
  </si>
  <si>
    <t>-810184716</t>
  </si>
  <si>
    <t>219</t>
  </si>
  <si>
    <t>7660208</t>
  </si>
  <si>
    <t>D-2/08L -  Dveře učebna/kabinet - jednokřídlové, otočné - dřevěné - 800/1970 mm - D+M vč všech systémových detailů, kování a povrchové úpravy - podrobný popis - TABULKA VNITŘNÍCH VÝPLNÍ OTVORŮ - DVEŘE</t>
  </si>
  <si>
    <t>1056399051</t>
  </si>
  <si>
    <t>220</t>
  </si>
  <si>
    <t>7660209</t>
  </si>
  <si>
    <t>D-2/09 -  Dveře sklad - posuvné do pouzdra - dřevěné - 700/1970 mm - D+M vč všech systémových detailů, kování a povrchové úpravy - podrobný popis - TABULKA VNITŘNÍCH VÝPLNÍ OTVORŮ - DVEŘE</t>
  </si>
  <si>
    <t>1568925156</t>
  </si>
  <si>
    <t>221</t>
  </si>
  <si>
    <t>7660301</t>
  </si>
  <si>
    <t>D-3/01P -  Dveře na půdu - jednokřídlové, otočné, požární - dřevěné - 800/1970 mm - D+M vč všech systémových detailů, kování a povrchové úpravy - podrobný popis - TABULKA VNITŘNÍCH VÝPLNÍ OTVORŮ - DVEŘE</t>
  </si>
  <si>
    <t>-1364641467</t>
  </si>
  <si>
    <t>222</t>
  </si>
  <si>
    <t>1491694204</t>
  </si>
  <si>
    <t>223</t>
  </si>
  <si>
    <t>7660302</t>
  </si>
  <si>
    <t>D-3/02P -  Dveře do bytu - jednokřídlové, otočné, požární, kazetové - dřevěné - 900/1970 mm - D+M vč všech systémových detailů, kování a povrchové úpravy - podrobný popis - TABULKA VNITŘNÍCH VÝPLNÍ OTVORŮ - DVEŘE</t>
  </si>
  <si>
    <t>-656696968</t>
  </si>
  <si>
    <t>224</t>
  </si>
  <si>
    <t>-647857840</t>
  </si>
  <si>
    <t>225</t>
  </si>
  <si>
    <t>7660303</t>
  </si>
  <si>
    <t>D-3/03L -  Dveře na půdu - jednokřídlové, otočné, požární - dřevěné - 800/1970 mm - D+M vč všech systémových detailů, kování a povrchové úpravy - podrobný popis - TABULKA VNITŘNÍCH VÝPLNÍ OTVORŮ - DVEŘE</t>
  </si>
  <si>
    <t>-1948672762</t>
  </si>
  <si>
    <t>226</t>
  </si>
  <si>
    <t>128814684</t>
  </si>
  <si>
    <t>227</t>
  </si>
  <si>
    <t>7660304</t>
  </si>
  <si>
    <t>D-3/04P -  Dveře - ložnice - stávající dveře vč zárubně - REPASE - 800/1970 mm - D+M vč všech systémových detailů, kování a povrchové úpravy - podrobný popis - TABULKA VNITŘNÍCH VÝPLNÍ OTVORŮ - DVEŘE</t>
  </si>
  <si>
    <t>-1290881919</t>
  </si>
  <si>
    <t>228</t>
  </si>
  <si>
    <t>7660305</t>
  </si>
  <si>
    <t>D-3/05P -  Dveře - šatna - stávající dveře vč zárubně - REPASE - 660/1900 mm - D+M vč všech systémových detailů, kování a povrchové úpravy - podrobný popis - TABULKA VNITŘNÍCH VÝPLNÍ OTVORŮ - DVEŘE</t>
  </si>
  <si>
    <t>-1077891524</t>
  </si>
  <si>
    <t>229</t>
  </si>
  <si>
    <t>7660306</t>
  </si>
  <si>
    <t>D-3/06L -  Dveře - obývací pokoj - stávající dveře vč zárubně - REPASE - 910/1975 mm - D+M vč všech systémových detailů, kování a povrchové úpravy - podrobný popis - TABULKA VNITŘNÍCH VÝPLNÍ OTVORŮ - DVEŘE</t>
  </si>
  <si>
    <t>1808269625</t>
  </si>
  <si>
    <t>230</t>
  </si>
  <si>
    <t>7660307</t>
  </si>
  <si>
    <t>D-3/07P -  Dveře - WC - stávající dveře vč zárubně - REPASE - 650/1900 mm - D+M vč všech systémových detailů, kování a povrchové úpravy - podrobný popis - TABULKA VNITŘNÍCH VÝPLNÍ OTVORŮ - DVEŘE</t>
  </si>
  <si>
    <t>-695301293</t>
  </si>
  <si>
    <t>231</t>
  </si>
  <si>
    <t>7660308</t>
  </si>
  <si>
    <t>D-3/08L -  Dveře - koupelna - stávající dveře vč zárubně - REPASE - 650/1900 mm - D+M vč všech systémových detailů, kování a povrchové úpravy - podrobný popis - TABULKA VNITŘNÍCH VÝPLNÍ OTVORŮ - DVEŘE</t>
  </si>
  <si>
    <t>1070830994</t>
  </si>
  <si>
    <t>232</t>
  </si>
  <si>
    <t>7660309</t>
  </si>
  <si>
    <t>D-3/09P -  Dveře - pracovna - stávající dveře vč zárubně - REPASE - 830/2100 mm - D+M vč všech systémových detailů, kování a povrchové úpravy - podrobný popis - TABULKA VNITŘNÍCH VÝPLNÍ OTVORŮ - DVEŘE</t>
  </si>
  <si>
    <t>1231499739</t>
  </si>
  <si>
    <t>233</t>
  </si>
  <si>
    <t>7661001</t>
  </si>
  <si>
    <t>W-0/01 - Okno, jednokřídlové, sklopné - plastové - 1310x550 mm - D+M vč všech systémových detailů, kování a povrchové úpravy - podrobný popis - TABULKA VNĚJŠÍCH VÝPLNÍ OTVORŮ</t>
  </si>
  <si>
    <t>-1156479772</t>
  </si>
  <si>
    <t>234</t>
  </si>
  <si>
    <t>7661002</t>
  </si>
  <si>
    <t>W-0/02 - Okno, jednokřídlové, sklopné - plastové - 730x670 mm - D+M vč všech systémových detailů, kování a povrchové úpravy - podrobný popis - TABULKA VNĚJŠÍCH VÝPLNÍ OTVORŮ</t>
  </si>
  <si>
    <t>-355630538</t>
  </si>
  <si>
    <t>235</t>
  </si>
  <si>
    <t>7661102</t>
  </si>
  <si>
    <t>W-1/02 - Okno, dvoukřídlové, otevíravé a  sklopné - plastové - 3035x2000 mm - D+M vč všech systémových detailů, kování a povrchové úpravy - podrobný popis - TABULKA VNĚJŠÍCH VÝPLNÍ OTVORŮ</t>
  </si>
  <si>
    <t>-1155544057</t>
  </si>
  <si>
    <t>236</t>
  </si>
  <si>
    <t>7661103</t>
  </si>
  <si>
    <t>W-1/03 - Okno, dvoukřídlové, otevíravé a  sklopné - plastové - 3040x2000 mm - D+M vč všech systémových detailů, kování a povrchové úpravy - podrobný popis - TABULKA VNĚJŠÍCH VÝPLNÍ OTVORŮ</t>
  </si>
  <si>
    <t>2092062458</t>
  </si>
  <si>
    <t>237</t>
  </si>
  <si>
    <t>7661201</t>
  </si>
  <si>
    <t>W-2/01 - STÁVAJÍCÍ OKNO - doplnění kování - podrobný popis - TABULKA VNĚJŠÍCH VÝPLNÍ OTVORŮ</t>
  </si>
  <si>
    <t>1343164654</t>
  </si>
  <si>
    <t>238</t>
  </si>
  <si>
    <t>7661202</t>
  </si>
  <si>
    <t>W-2/02 - Okno, dvoukřídlové, otevíravé a  sklopné - plastové - 3035x1990 mm - D+M vč všech systémových detailů, kování a povrchové úpravy - podrobný popis - TABULKA VNĚJŠÍCH VÝPLNÍ OTVORŮ</t>
  </si>
  <si>
    <t>466244102</t>
  </si>
  <si>
    <t>239</t>
  </si>
  <si>
    <t>7661203</t>
  </si>
  <si>
    <t>W-2/03 - Okno, dvoukřídlové, otevíravé a  sklopné - plastové - 3040x1990 mm - D+M vč všech systémových detailů, kování a povrchové úpravy - podrobný popis - TABULKA VNĚJŠÍCH VÝPLNÍ OTVORŮ</t>
  </si>
  <si>
    <t>960499402</t>
  </si>
  <si>
    <t>240</t>
  </si>
  <si>
    <t>7662001</t>
  </si>
  <si>
    <t>T-0/01 - Parapetní deska interierová, DTD lamino - 320x20mm, dl 730mm - D+M vč všech systémových detailů a povrchové úpravy - podrobný popis - TABULKA TRUHLÁŘSKÝCH VÝROBKŮ</t>
  </si>
  <si>
    <t>1681064922</t>
  </si>
  <si>
    <t>241</t>
  </si>
  <si>
    <t>7662002</t>
  </si>
  <si>
    <t>T-0/02 - Parapetní deska interierová, DTD lamino - 275x20mm, dl 1310mm - D+M vč všech systémových detailů a povrchové úpravy - podrobný popis - TABULKA TRUHLÁŘSKÝCH VÝROBKŮ</t>
  </si>
  <si>
    <t>164378015</t>
  </si>
  <si>
    <t>242</t>
  </si>
  <si>
    <t>7662003</t>
  </si>
  <si>
    <t>T-0/03 - Parapetní deska interierová, DTD lamino - 380(160)x20mm, dl 1265(1045)mm - D+M vč všech systémových detailů a povrchové úpravy - podrobný popis - TABULKA TRUHLÁŘSKÝCH VÝROBKŮ</t>
  </si>
  <si>
    <t>-1387876028</t>
  </si>
  <si>
    <t>243</t>
  </si>
  <si>
    <t>7662004</t>
  </si>
  <si>
    <t>T-0/04 - Obklad soklu - vodorovný - foliovaná deska DTD - 430x18 mm - D+M vč všech systémových detailů a povrchové úpravy - podrobný popis - TABULKA TRUHLÁŘSKÝCH VÝROBKŮ</t>
  </si>
  <si>
    <t>-1204717287</t>
  </si>
  <si>
    <t>244</t>
  </si>
  <si>
    <t>7662005</t>
  </si>
  <si>
    <t>T-0/05 - Obklad soklu - vodorovný - foliovaná deska DTD - 450x18 mm - D+M vč všech systémových detailů a povrchové úpravy - podrobný popis - TABULKA TRUHLÁŘSKÝCH VÝROBKŮ</t>
  </si>
  <si>
    <t>-828944204</t>
  </si>
  <si>
    <t>245</t>
  </si>
  <si>
    <t>7662006</t>
  </si>
  <si>
    <t>T-0/06 - Obklad soklu - vodorovný - foliovaná deska DTD - 430x18 mm - D+M vč všech systémových detailů a povrchové úpravy - podrobný popis - TABULKA TRUHLÁŘSKÝCH VÝROBKŮ</t>
  </si>
  <si>
    <t>1052373387</t>
  </si>
  <si>
    <t>246</t>
  </si>
  <si>
    <t>7662007</t>
  </si>
  <si>
    <t>T-0/07 - Obklad soklu - vodorovný - foliovaná deska DTD - 450x18 mm - D+M vč všech systémových detailů a povrchové úpravy - podrobný popis - TABULKA TRUHLÁŘSKÝCH VÝROBKŮ</t>
  </si>
  <si>
    <t>54336357</t>
  </si>
  <si>
    <t>247</t>
  </si>
  <si>
    <t>7662008</t>
  </si>
  <si>
    <t>T-0/08 - Obklad soklu - vodorovný - foliovaná deska DTD - 430x18 mm - D+M vč všech systémových detailů a povrchové úpravy - podrobný popis - TABULKA TRUHLÁŘSKÝCH VÝROBKŮ</t>
  </si>
  <si>
    <t>-2073148328</t>
  </si>
  <si>
    <t>248</t>
  </si>
  <si>
    <t>7662009</t>
  </si>
  <si>
    <t>T-0/09 - Obklad soklu - vodorovný - foliovaná deska DTD - 450x18 mm - D+M vč všech systémových detailů a povrchové úpravy - podrobný popis - TABULKA TRUHLÁŘSKÝCH VÝROBKŮ</t>
  </si>
  <si>
    <t>1839805870</t>
  </si>
  <si>
    <t>249</t>
  </si>
  <si>
    <t>7662010</t>
  </si>
  <si>
    <t>T-0/10 - Obklad soklu - vodorovný - foliovaná deska DTD - 325x18 mm - D+M vč všech systémových detailů a povrchové úpravy - podrobný popis - TABULKA TRUHLÁŘSKÝCH VÝROBKŮ</t>
  </si>
  <si>
    <t>327635399</t>
  </si>
  <si>
    <t>250</t>
  </si>
  <si>
    <t>7662011</t>
  </si>
  <si>
    <t>T-0/11 - Obklad soklu - vodorovný - foliovaná deska DTD - 285x18 mm - D+M vč všech systémových detailů a povrchové úpravy - podrobný popis - TABULKA TRUHLÁŘSKÝCH VÝROBKŮ</t>
  </si>
  <si>
    <t>-281750457</t>
  </si>
  <si>
    <t>251</t>
  </si>
  <si>
    <t>7662101</t>
  </si>
  <si>
    <t>T-1/01 - Parapetní deska interierová, DTD lamino - 140x20mm, dl 580mm - D+M vč všech systémových detailů a povrchové úpravy - podrobný popis - TABULKA TRUHLÁŘSKÝCH VÝROBKŮ</t>
  </si>
  <si>
    <t>381812645</t>
  </si>
  <si>
    <t>252</t>
  </si>
  <si>
    <t>7662102</t>
  </si>
  <si>
    <t>T-1/02 - Parapetní deska interierová, DTD lamino - 295x20mm, dl 3035mm - D+M vč všech systémových detailů a povrchové úpravy - podrobný popis - TABULKA TRUHLÁŘSKÝCH VÝROBKŮ</t>
  </si>
  <si>
    <t>-1240229961</t>
  </si>
  <si>
    <t>253</t>
  </si>
  <si>
    <t>7662103</t>
  </si>
  <si>
    <t>T-1/03 - Parapetní deska interierová, DTD lamino - 275x20mm, dl 3040mm - D+M vč všech systémových detailů a povrchové úpravy - podrobný popis - TABULKA TRUHLÁŘSKÝCH VÝROBKŮ</t>
  </si>
  <si>
    <t>-595884992</t>
  </si>
  <si>
    <t>254</t>
  </si>
  <si>
    <t>7662201</t>
  </si>
  <si>
    <t>T-2/01 - Parapetní deska interierová, DTD lamino - 280x20mm, dl 3035mm - D+M vč všech systémových detailů a povrchové úpravy - podrobný popis - TABULKA TRUHLÁŘSKÝCH VÝROBKŮ</t>
  </si>
  <si>
    <t>189650118</t>
  </si>
  <si>
    <t>255</t>
  </si>
  <si>
    <t>7662202</t>
  </si>
  <si>
    <t>T-2/02 - Parapetní deska interierová, DTD lamino - 280x20mm, dl 3040mm - D+M vč všech systémových detailů a povrchové úpravy - podrobný popis - TABULKA TRUHLÁŘSKÝCH VÝROBKŮ</t>
  </si>
  <si>
    <t>-1231935587</t>
  </si>
  <si>
    <t>256</t>
  </si>
  <si>
    <t>7663001</t>
  </si>
  <si>
    <t>Terasová prkna WPC - D+M vč všech systémových detailů, podkl roštu a terčů</t>
  </si>
  <si>
    <t>1233109358</t>
  </si>
  <si>
    <t>257</t>
  </si>
  <si>
    <t>7664001</t>
  </si>
  <si>
    <t>Práh dřevěný dl 900 mm - D+M vč všech systémových detailů a povrchové úpravy</t>
  </si>
  <si>
    <t>1600722804</t>
  </si>
  <si>
    <t>258</t>
  </si>
  <si>
    <t>998766202</t>
  </si>
  <si>
    <t>Přesun hmot procentní pro kce truhlářské v objektech v přes 6 do 12 m</t>
  </si>
  <si>
    <t>425855342</t>
  </si>
  <si>
    <t>767</t>
  </si>
  <si>
    <t>Konstrukce zámečnické</t>
  </si>
  <si>
    <t>259</t>
  </si>
  <si>
    <t>7671001</t>
  </si>
  <si>
    <t>1PP - ocelové konstrukce - D+M vč všech systémových detailů a povrchové úpravy (základní nátěr) - viz výkres tvaru 1PP</t>
  </si>
  <si>
    <t>kg</t>
  </si>
  <si>
    <t>551947357</t>
  </si>
  <si>
    <t>260</t>
  </si>
  <si>
    <t>7671002</t>
  </si>
  <si>
    <t>1NP - ocelové konstrukce - D+M vč všech systémových detailů a povrchové úpravy (základní nátěr) - viz výkres tvaru 1NP</t>
  </si>
  <si>
    <t>587808550</t>
  </si>
  <si>
    <t>261</t>
  </si>
  <si>
    <t>7671003</t>
  </si>
  <si>
    <t>2NP - ocelové konstrukce - D+M vč všech systémových detailů a povrchové úpravy (základní nátěr) - viz výkres tvaru 2NP</t>
  </si>
  <si>
    <t>-598337322</t>
  </si>
  <si>
    <t>262</t>
  </si>
  <si>
    <t>7671004</t>
  </si>
  <si>
    <t>Ocelové schodiště - D+M vč všech systémových detailů a povrchové úpravy</t>
  </si>
  <si>
    <t>-73732505</t>
  </si>
  <si>
    <t>263</t>
  </si>
  <si>
    <t>7673001</t>
  </si>
  <si>
    <t>Z-0/01 - Zábradelní madlo - TR 40/4 - dl cca 4600mm, (madlo+ 3 nohy) TR 30/2 dl 1650mm - D+M vč všech systémových detailů - podrobný popis - TABULKA ZÁMEČNICKÝCH VÝROBKŮ</t>
  </si>
  <si>
    <t>768783703</t>
  </si>
  <si>
    <t>264</t>
  </si>
  <si>
    <t>7673002</t>
  </si>
  <si>
    <t>Z-0/02 - Zábradelní madlo, TR 40/2 - D+M vč všech systémových detailů - podrobný popis - TABULKA ZÁMEČNICKÝCH VÝROBKŮ</t>
  </si>
  <si>
    <t>1491125611</t>
  </si>
  <si>
    <t>265</t>
  </si>
  <si>
    <t>7673003</t>
  </si>
  <si>
    <t>Z-0/03 - Zábradelní madlo, TR 30/2 - D+M vč všech systémových detailů - podrobný popis - TABULKA ZÁMEČNICKÝCH VÝROBKŮ</t>
  </si>
  <si>
    <t>-665430832</t>
  </si>
  <si>
    <t>266</t>
  </si>
  <si>
    <t>7673004</t>
  </si>
  <si>
    <t>Z-0/04 - Zábradlí s přídavným madlem - "škola" - D+M vč všech systémových detailů - podrobný popis - TABULKA ZÁMEČNICKÝCH VÝROBKŮ</t>
  </si>
  <si>
    <t>1141895577</t>
  </si>
  <si>
    <t>267</t>
  </si>
  <si>
    <t>7673005</t>
  </si>
  <si>
    <t>Z-0/05 - Zábradlí bez přídavného madla "byt" + podesta 2NP  - D+M vč všech systémových detailů - podrobný popis - TABULKA ZÁMEČNICKÝCH VÝROBKŮ</t>
  </si>
  <si>
    <t>102295467</t>
  </si>
  <si>
    <t>268</t>
  </si>
  <si>
    <t>7673006</t>
  </si>
  <si>
    <t>Z-0/06 - Zábradlí bez přídavného madla podesta 3.NP - D+M vč všech systémových detailů - podrobný popis - TABULKA ZÁMEČNICKÝCH VÝROBKŮ</t>
  </si>
  <si>
    <t>1792720245</t>
  </si>
  <si>
    <t>269</t>
  </si>
  <si>
    <t>7674001</t>
  </si>
  <si>
    <t>R-1/01 - Ochranné skleněné exterierové zábradlí před okno, vrstvené lepené bezpečnostní sklo - 1320x180 mm - D+M vč všech systémových detailů - podrobný popis - TABULKA SKLENĚNÝCH ZÁBRADLÍ</t>
  </si>
  <si>
    <t>-141515769</t>
  </si>
  <si>
    <t>270</t>
  </si>
  <si>
    <t>7674002</t>
  </si>
  <si>
    <t>R-1/02 - Ochranné skleněné exterierové zábradlí před okno, vrstvené lepené bezpečnostní sklo - 1260x150 mm - D+M vč všech systémových detailů - podrobný popis - TABULKA SKLENĚNÝCH ZÁBRADLÍ</t>
  </si>
  <si>
    <t>-1679571561</t>
  </si>
  <si>
    <t>271</t>
  </si>
  <si>
    <t>7674003</t>
  </si>
  <si>
    <t>R-1/03 - Ochranné skleněné exterierové zábradlí před okno, vrstvené lepené bezpečnostní sklo - 855x990 mm - D+M vč všech systémových detailů - podrobný popis - TABULKA SKLENĚNÝCH ZÁBRADLÍ</t>
  </si>
  <si>
    <t>-1841311423</t>
  </si>
  <si>
    <t>272</t>
  </si>
  <si>
    <t>7674004</t>
  </si>
  <si>
    <t>R-1/04 - Ochranné skleněné exterierové zábradlí před okno, vrstvené lepené bezpečnostní sklo - 850x990 mm - D+M vč všech systémových detailů - podrobný popis - TABULKA SKLENĚNÝCH ZÁBRADLÍ</t>
  </si>
  <si>
    <t>-2085492468</t>
  </si>
  <si>
    <t>273</t>
  </si>
  <si>
    <t>7674005</t>
  </si>
  <si>
    <t>R-1/05 - Ochranné skleněné exterierové zábradlí před okno, vrstvené lepené bezpečnostní sklo - 855x990 mm - D+M vč všech systémových detailů - podrobný popis - TABULKA SKLENĚNÝCH ZÁBRADLÍ</t>
  </si>
  <si>
    <t>1246430416</t>
  </si>
  <si>
    <t>274</t>
  </si>
  <si>
    <t>7674006</t>
  </si>
  <si>
    <t>R-1/06 - Ochranné skleněné exterierové zábradlí před okno, vrstvené lepené bezpečnostní sklo - 860x990 mm - D+M vč všech systémových detailů - podrobný popis - TABULKA SKLENĚNÝCH ZÁBRADLÍ</t>
  </si>
  <si>
    <t>-1186623046</t>
  </si>
  <si>
    <t>275</t>
  </si>
  <si>
    <t>7674007</t>
  </si>
  <si>
    <t>R-1/07 - Ochranné skleněné exterierové zábradlí před okno, vrstvené lepené bezpečnostní sklo - 840x990 mm - D+M vč všech systémových detailů - podrobný popis - TABULKA SKLENĚNÝCH ZÁBRADLÍ</t>
  </si>
  <si>
    <t>666673947</t>
  </si>
  <si>
    <t>276</t>
  </si>
  <si>
    <t>7674008</t>
  </si>
  <si>
    <t>R-1/08 - Ochranné skleněné exterierové zábradlí před okno, vrstvené lepené bezpečnostní sklo - 550x915 mm - D+M vč všech systémových detailů - podrobný popis - TABULKA SKLENĚNÝCH ZÁBRADLÍ</t>
  </si>
  <si>
    <t>2143665159</t>
  </si>
  <si>
    <t>277</t>
  </si>
  <si>
    <t>7674009</t>
  </si>
  <si>
    <t>R-1/09 - Ochranné skleněné exterierové zábradlí před okno, vrstvené lepené bezpečnostní sklo - 610x915 mm - D+M vč všech systémových detailů - podrobný popis - TABULKA SKLENĚNÝCH ZÁBRADLÍ</t>
  </si>
  <si>
    <t>-272104159</t>
  </si>
  <si>
    <t>278</t>
  </si>
  <si>
    <t>7674010</t>
  </si>
  <si>
    <t>R-1/10 - Ochranné skleněné exterierové zábradlí před okno, vrstvené lepené bezpečnostní sklo - 600x915 mm - D+M vč všech systémových detailů - podrobný popis - TABULKA SKLENĚNÝCH ZÁBRADLÍ</t>
  </si>
  <si>
    <t>3619615</t>
  </si>
  <si>
    <t>279</t>
  </si>
  <si>
    <t>7674011</t>
  </si>
  <si>
    <t>R-1/11 - Ochranné skleněné exterierové zábradlí před okno, vrstvené lepené bezpečnostní sklo - 605x915 mm - D+M vč všech systémových detailů - podrobný popis - TABULKA SKLENĚNÝCH ZÁBRADLÍ</t>
  </si>
  <si>
    <t>-1767174042</t>
  </si>
  <si>
    <t>280</t>
  </si>
  <si>
    <t>7674012</t>
  </si>
  <si>
    <t>R-1/12 - Ochranné skleněné exterierové zábradlí před okno, vrstvené lepené bezpečnostní sklo - 580x915 mm - D+M vč všech systémových detailů - podrobný popis - TABULKA SKLENĚNÝCH ZÁBRADLÍ</t>
  </si>
  <si>
    <t>-1984842567</t>
  </si>
  <si>
    <t>281</t>
  </si>
  <si>
    <t>7674101</t>
  </si>
  <si>
    <t>R-2/01 - Ochranné skleněné exterierové zábradlí před okno, vrstvené lepené bezpečnostní sklo - 860x940 mm - D+M vč všech systémových detailů - podrobný popis - TABULKA SKLENĚNÝCH ZÁBRADLÍ</t>
  </si>
  <si>
    <t>-165608196</t>
  </si>
  <si>
    <t>282</t>
  </si>
  <si>
    <t>7674102</t>
  </si>
  <si>
    <t>R-2/02 - Ochranné skleněné exterierové zábradlí před okno, vrstvené lepené bezpečnostní sklo - 870x940 mm - D+M vč všech systémových detailů - podrobný popis - TABULKA SKLENĚNÝCH ZÁBRADLÍ</t>
  </si>
  <si>
    <t>-741244773</t>
  </si>
  <si>
    <t>283</t>
  </si>
  <si>
    <t>7674103</t>
  </si>
  <si>
    <t>R-2/03 - Ochranné skleněné exterierové zábradlí před okno, vrstvené lepené bezpečnostní sklo - 870x940 mm - D+M vč všech systémových detailů - podrobný popis - TABULKA SKLENĚNÝCH ZÁBRADLÍ</t>
  </si>
  <si>
    <t>-447474407</t>
  </si>
  <si>
    <t>284</t>
  </si>
  <si>
    <t>7674104</t>
  </si>
  <si>
    <t>R-2/04 - Ochranné skleněné exterierové zábradlí před okno, vrstvené lepené bezpečnostní sklo - 850x940 mm - D+M vč všech systémových detailů - podrobný popis - TABULKA SKLENĚNÝCH ZÁBRADLÍ</t>
  </si>
  <si>
    <t>1492145370</t>
  </si>
  <si>
    <t>285</t>
  </si>
  <si>
    <t>7674105</t>
  </si>
  <si>
    <t>R-2/05 - Ochranné skleněné exterierové zábradlí před okno, vrstvené lepené bezpečnostní sklo - 840x940 mm - D+M vč všech systémových detailů - podrobný popis - TABULKA SKLENĚNÝCH ZÁBRADLÍ</t>
  </si>
  <si>
    <t>1089696015</t>
  </si>
  <si>
    <t>286</t>
  </si>
  <si>
    <t>7674106</t>
  </si>
  <si>
    <t>R-2/06 - Ochranné skleněné exterierové zábradlí před okno, vrstvené lepené bezpečnostní sklo - 550x925 mm - D+M vč všech systémových detailů - podrobný popis - TABULKA SKLENĚNÝCH ZÁBRADLÍ</t>
  </si>
  <si>
    <t>-1289377578</t>
  </si>
  <si>
    <t>287</t>
  </si>
  <si>
    <t>7674107</t>
  </si>
  <si>
    <t>R-2/07 - Ochranné skleněné exterierové zábradlí před okno, vrstvené lepené bezpečnostní sklo - 600x925 mm - D+M vč všech systémových detailů - podrobný popis - TABULKA SKLENĚNÝCH ZÁBRADLÍ</t>
  </si>
  <si>
    <t>1076603633</t>
  </si>
  <si>
    <t>288</t>
  </si>
  <si>
    <t>7674108</t>
  </si>
  <si>
    <t>R-2/08 - Ochranné skleněné exterierové zábradlí před okno, vrstvené lepené bezpečnostní sklo - 600x925 mm - D+M vč všech systémových detailů - podrobný popis - TABULKA SKLENĚNÝCH ZÁBRADLÍ</t>
  </si>
  <si>
    <t>1292926258</t>
  </si>
  <si>
    <t>289</t>
  </si>
  <si>
    <t>7674109</t>
  </si>
  <si>
    <t>R-2/09 - Ochranné skleněné exterierové zábradlí před okno, vrstvené lepené bezpečnostní sklo - 600x925 mm - D+M vč všech systémových detailů - podrobný popis - TABULKA SKLENĚNÝCH ZÁBRADLÍ</t>
  </si>
  <si>
    <t>-821404576</t>
  </si>
  <si>
    <t>290</t>
  </si>
  <si>
    <t>7674110</t>
  </si>
  <si>
    <t>R-2/10 - Ochranné skleněné exterierové zábradlí před okno, vrstvené lepené bezpečnostní sklo - 580x925 mm - D+M vč všech systémových detailů - podrobný popis - TABULKA SKLENĚNÝCH ZÁBRADLÍ</t>
  </si>
  <si>
    <t>-1738436602</t>
  </si>
  <si>
    <t>291</t>
  </si>
  <si>
    <t>7674111</t>
  </si>
  <si>
    <t>R-2/11 - Ochranné skleněné exterierové zábradlí před okno, vrstvené lepené bezpečnostní sklo - 560x670 mm - D+M vč všech systémových detailů - podrobný popis - TABULKA SKLENĚNÝCH ZÁBRADLÍ</t>
  </si>
  <si>
    <t>-1623411891</t>
  </si>
  <si>
    <t>292</t>
  </si>
  <si>
    <t>7674112</t>
  </si>
  <si>
    <t>R-2/12 - Ochranné skleněné exterierové zábradlí před okno, vrstvené lepené bezpečnostní sklo - 560x670 mm - D+M vč všech systémových detailů - podrobný popis - TABULKA SKLENĚNÝCH ZÁBRADLÍ</t>
  </si>
  <si>
    <t>-811321178</t>
  </si>
  <si>
    <t>293</t>
  </si>
  <si>
    <t>7674201</t>
  </si>
  <si>
    <t>R-3/01 - Ochranné skleněné exterierové zábradlí před okno, vrstvené lepené bezpečnostní sklo - 560x175 mm - D+M vč všech systémových detailů - podrobný popis - TABULKA SKLENĚNÝCH ZÁBRADLÍ</t>
  </si>
  <si>
    <t>55044344</t>
  </si>
  <si>
    <t>294</t>
  </si>
  <si>
    <t>7674202</t>
  </si>
  <si>
    <t>R-3/02 - Ochranné skleněné exterierové zábradlí před okno, vrstvené lepené bezpečnostní sklo - 560x175 mm - D+M vč všech systémových detailů - podrobný popis - TABULKA SKLENĚNÝCH ZÁBRADLÍ</t>
  </si>
  <si>
    <t>500433389</t>
  </si>
  <si>
    <t>295</t>
  </si>
  <si>
    <t>7675003</t>
  </si>
  <si>
    <t>W-0/03 - Dveře otočné jednokřídlé, prosklené - hliníkové - 1060x2100 mm - D+M vč všech systémových detailů, kování a povrchové úpravy - podrobný popis - TABULKA VNĚJŠÍCH VÝPLNÍ OTVORŮ</t>
  </si>
  <si>
    <t>828719357</t>
  </si>
  <si>
    <t>296</t>
  </si>
  <si>
    <t>7675101</t>
  </si>
  <si>
    <t>W-1/01 - Dveře otočné vchodové dvoukřídlé, prosklené - hliníkové - 1360x2135 mm - D+M vč všech systémových detailů, kování a povrchové úpravy - podrobný popis - TABULKA VNĚJŠÍCH VÝPLNÍ OTVORŮ</t>
  </si>
  <si>
    <t>325584001</t>
  </si>
  <si>
    <t>297</t>
  </si>
  <si>
    <t>7675104</t>
  </si>
  <si>
    <t>W-1/04 - Dveře otočné jednokřídlé, plné - hliníkové - požární EW30DP3-C - 1000x2100 mm - D+M vč všech systémových detailů, prahu, kování a povrchové úpravy - podrobný popis - TABULKA VNĚJŠÍCH VÝPLNÍ OTVORŮ</t>
  </si>
  <si>
    <t>114685439</t>
  </si>
  <si>
    <t>298</t>
  </si>
  <si>
    <t>7675204</t>
  </si>
  <si>
    <t>W-2/04 - Dveře otočné jednokřídlé, plné - hliníkové - požární EW30DP3-C - 1000x2100 mm - D+M vč všech systémových detailů, prahu, kování a povrchové úpravy - podrobný popis - TABULKA VNĚJŠÍCH VÝPLNÍ OTVORŮ</t>
  </si>
  <si>
    <t>-236424932</t>
  </si>
  <si>
    <t>299</t>
  </si>
  <si>
    <t>7676008</t>
  </si>
  <si>
    <t>D-0/08P -  Dveře sklad - jednokřídlové, otočné, protipožární - ocelové - 800/1970 mm - D+M vč všech systémových detailů, kování a povrchové úpravy - podrobný popis - TABULKA VNITŘNÍCH VÝPLNÍ OTVORŮ - DVEŘE</t>
  </si>
  <si>
    <t>110681663</t>
  </si>
  <si>
    <t>300</t>
  </si>
  <si>
    <t>52465569</t>
  </si>
  <si>
    <t>301</t>
  </si>
  <si>
    <t>7677001</t>
  </si>
  <si>
    <t>P/01 - Prosklená stěna segmentová- hliníková - požární EI30 - 1700x2970 mm - D+M vč všech systémových detailů, kování a povrchové úpravy - podrobný popis - TABULKA VNITŘNÍCH VÝPLNÍ OTVORŮ - PROSKLENÉ STĚNY</t>
  </si>
  <si>
    <t>-202987375</t>
  </si>
  <si>
    <t>302</t>
  </si>
  <si>
    <t>-1925663782</t>
  </si>
  <si>
    <t>303</t>
  </si>
  <si>
    <t>7677002</t>
  </si>
  <si>
    <t>P/02 - Prosklená stěna segmentová- hliníková - požární EI45 - 2460x2995 mm - D+M vč všech systémových detailů, kování a povrchové úpravy - podrobný popis - TABULKA VNITŘNÍCH VÝPLNÍ OTVORŮ - PROSKLENÉ STĚNY</t>
  </si>
  <si>
    <t>73314791</t>
  </si>
  <si>
    <t>304</t>
  </si>
  <si>
    <t>895051688</t>
  </si>
  <si>
    <t>305</t>
  </si>
  <si>
    <t>76771001</t>
  </si>
  <si>
    <t>S/01 - Sanitární příčka (WC kabinet) - D+M vč všech systémových detailů, kování a povrchové úpravy - podrobný popis - TABULKA VNITŘNÍCH VÝPLNÍ OTVORŮ - SANITÁRNÍ PŘÍČKY</t>
  </si>
  <si>
    <t>1088860682</t>
  </si>
  <si>
    <t>Poznámka k položce:
- přímá stěna š.885mm, celková výška 2000mm 
- 1x dveře 700/1970</t>
  </si>
  <si>
    <t>306</t>
  </si>
  <si>
    <t>76771002</t>
  </si>
  <si>
    <t>S/02 - Sanitární příčka (WC dívky) - D+M vč všech systémových detailů, kování a povrchové úpravy - podrobný popis - TABULKA VNITŘNÍCH VÝPLNÍ OTVORŮ - SANITÁRNÍ PŘÍČKY</t>
  </si>
  <si>
    <t>-476456140</t>
  </si>
  <si>
    <t>Poznámka k položce:
- přímá stěna š. 1545 mm, celková výška 2000mm 
- 1x dveře 700/1970</t>
  </si>
  <si>
    <t>307</t>
  </si>
  <si>
    <t>76771003</t>
  </si>
  <si>
    <t>S/03 - Sanitární příčka (WC dívky) - D+M vč všech systémových detailů, kování a povrchové úpravy - podrobný popis - TABULKA VNITŘNÍCH VÝPLNÍ OTVORŮ - SANITÁRNÍ PŘÍČKY</t>
  </si>
  <si>
    <t>781832195</t>
  </si>
  <si>
    <t>Poznámka k položce:
- přímá stěna š. 1645 mm, celková výška 2000mm 
- 1x dveře 700/1970</t>
  </si>
  <si>
    <t>308</t>
  </si>
  <si>
    <t>76771004</t>
  </si>
  <si>
    <t>S/04 - Sanitární příčka (WC chlapci) - D+M vč všech systémových detailů, kování a povrchové úpravy - podrobný popis - TABULKA VNITŘNÍCH VÝPLNÍ OTVORŮ - SANITÁRNÍ PŘÍČKY</t>
  </si>
  <si>
    <t>-1964645458</t>
  </si>
  <si>
    <t>Poznámka k položce:
- přímá stěna š. 1505 mm, celková výška 2000mm 
- 1x dveře 700/1970</t>
  </si>
  <si>
    <t>309</t>
  </si>
  <si>
    <t>76771005</t>
  </si>
  <si>
    <t>S/05 - Sanitární příčka (WC chlapci) - D+M vč všech systémových detailů, kování a povrchové úpravy - podrobný popis - TABULKA VNITŘNÍCH VÝPLNÍ OTVORŮ - SANITÁRNÍ PŘÍČKY</t>
  </si>
  <si>
    <t>801381044</t>
  </si>
  <si>
    <t>310</t>
  </si>
  <si>
    <t>76771006</t>
  </si>
  <si>
    <t>S/06 - Sanitární příčka (WC dívky) - D+M vč všech systémových detailů, kování a povrchové úpravy - podrobný popis - TABULKA VNITŘNÍCH VÝPLNÍ OTVORŮ - SANITÁRNÍ PŘÍČKY</t>
  </si>
  <si>
    <t>1541748847</t>
  </si>
  <si>
    <t>Poznámka k položce:
- přímá stěna š. 1370 mm, celková výška 2000mm 
- 1x dveře 700/1970</t>
  </si>
  <si>
    <t>311</t>
  </si>
  <si>
    <t>76771007</t>
  </si>
  <si>
    <t>S/07 - Sanitární příčka (WC dívky) - D+M vč všech systémových detailů, kování a povrchové úpravy - podrobný popis - TABULKA VNITŘNÍCH VÝPLNÍ OTVORŮ - SANITÁRNÍ PŘÍČKY</t>
  </si>
  <si>
    <t>345101015</t>
  </si>
  <si>
    <t>Poznámka k položce:
- přímá stěna š. 1660 mm, celková výška 2000mm 
- 1x dveře 700/1970</t>
  </si>
  <si>
    <t>312</t>
  </si>
  <si>
    <t>76771008</t>
  </si>
  <si>
    <t>S/08 - Sanitární příčka (WC chlapci) - D+M vč všech systémových detailů, kování a povrchové úpravy - podrobný popis - TABULKA VNITŘNÍCH VÝPLNÍ OTVORŮ - SANITÁRNÍ PŘÍČKY</t>
  </si>
  <si>
    <t>1543451994</t>
  </si>
  <si>
    <t>Poznámka k položce:
- přímá stěna š. 1555 mm, celková výška 2000mm 
- 1x dveře 700/1970</t>
  </si>
  <si>
    <t>313</t>
  </si>
  <si>
    <t>76771009</t>
  </si>
  <si>
    <t>S/09 - Sanitární příčka (WC chlapci) - D+M vč všech systémových detailů, kování a povrchové úpravy - podrobný popis - TABULKA VNITŘNÍCH VÝPLNÍ OTVORŮ - SANITÁRNÍ PŘÍČKY</t>
  </si>
  <si>
    <t>-1874614480</t>
  </si>
  <si>
    <t>314</t>
  </si>
  <si>
    <t>76771010</t>
  </si>
  <si>
    <t>S/10 - Sanitární příčka (WC kabinet) - D+M vč všech systémových detailů, kování a povrchové úpravy - podrobný popis - TABULKA VNITŘNÍCH VÝPLNÍ OTVORŮ - SANITÁRNÍ PŘÍČKY</t>
  </si>
  <si>
    <t>756076426</t>
  </si>
  <si>
    <t>Poznámka k položce:
- přímá stěna š. 905 mm, celková výška 2000mm 
- 1x dveře 700/1970</t>
  </si>
  <si>
    <t>315</t>
  </si>
  <si>
    <t>7678001</t>
  </si>
  <si>
    <t>P 1/3b - Čistící rohož - 1200/800 mm - D+M vč všech systémových detailů</t>
  </si>
  <si>
    <t>447954070</t>
  </si>
  <si>
    <t>316</t>
  </si>
  <si>
    <t>7678002</t>
  </si>
  <si>
    <t>P 0/5 - Čistící rohož - 1300/1050 mm - D+M vč všech systémových detailů</t>
  </si>
  <si>
    <t>-2004187767</t>
  </si>
  <si>
    <t>317</t>
  </si>
  <si>
    <t>7678003</t>
  </si>
  <si>
    <t>Práh - Přechodová lišta - hliník - typ L - dl 700 mm - D+M vč všech systémových detailů</t>
  </si>
  <si>
    <t>-1216702790</t>
  </si>
  <si>
    <t>318</t>
  </si>
  <si>
    <t>998767202</t>
  </si>
  <si>
    <t>Přesun hmot procentní pro zámečnické konstrukce v objektech v přes 6 do 12 m</t>
  </si>
  <si>
    <t>-1206840131</t>
  </si>
  <si>
    <t>771</t>
  </si>
  <si>
    <t>Podlahy z dlaždic</t>
  </si>
  <si>
    <t>319</t>
  </si>
  <si>
    <t>7712741</t>
  </si>
  <si>
    <t>Montáž obkladů stupnic a podstupnic z dlaždic keramických flexibilní lepidlo</t>
  </si>
  <si>
    <t>-774363708</t>
  </si>
  <si>
    <t>Poznámka k položce:
vč. řezání dlaždic</t>
  </si>
  <si>
    <t>"001"+1,1*7+1,2+2*1,4+1,0</t>
  </si>
  <si>
    <t>"006"+1,2*5</t>
  </si>
  <si>
    <t>320</t>
  </si>
  <si>
    <t>5976201</t>
  </si>
  <si>
    <t>dlažba keramická 300/600 mm - schodovky</t>
  </si>
  <si>
    <t>1799870513</t>
  </si>
  <si>
    <t>Poznámka k položce:
- specifikace viz TZ</t>
  </si>
  <si>
    <t>18,7*1,15 'Přepočtené koeficientem množství</t>
  </si>
  <si>
    <t>321</t>
  </si>
  <si>
    <t>771474113</t>
  </si>
  <si>
    <t>Montáž soklů z dlaždic keramických rovných flexibilní lepidlo v přes 90 do 120 mm</t>
  </si>
  <si>
    <t>-62067160</t>
  </si>
  <si>
    <t>"001"+(2*3,0+1,0+2*2,2+4,0+3,0)-1,2-2*0,8-2*0,6</t>
  </si>
  <si>
    <t>"005"+(2*4,1+2*4,2)-0,8</t>
  </si>
  <si>
    <t>"006"+(2*4,0+2*5,3+2*1,5+2*1,5+2*0,6)-0,8*2</t>
  </si>
  <si>
    <t>"007"+(2*3,8+2*3,8)</t>
  </si>
  <si>
    <t>"008"+(2*4,1+2*5,5+2*0,4)-0,8-0,6</t>
  </si>
  <si>
    <t>"009"+(3,4+2*1,0+4,7)-0,6</t>
  </si>
  <si>
    <t>"101"+(1,6+1,0+3,0)-0,7-1,2</t>
  </si>
  <si>
    <t>"305"+(2*1,5+2*3,7+2*0,2)-0,65*2-0,9+2*0,33</t>
  </si>
  <si>
    <t>322</t>
  </si>
  <si>
    <t>5976101</t>
  </si>
  <si>
    <t>dlažba velkoformátová keramická 600/600 mm (protiskl R10)</t>
  </si>
  <si>
    <t>455714188</t>
  </si>
  <si>
    <t>+110,66*0,1*1,15</t>
  </si>
  <si>
    <t>323</t>
  </si>
  <si>
    <t>771474133</t>
  </si>
  <si>
    <t>Montáž soklů z dlaždic keramických schodišťových stupňovitých flexibilní lepidlo v přes 90 do 120 mm</t>
  </si>
  <si>
    <t>771646216</t>
  </si>
  <si>
    <t>"001"+11*0,5*2</t>
  </si>
  <si>
    <t>"006"+5*0,5*2</t>
  </si>
  <si>
    <t>324</t>
  </si>
  <si>
    <t>-415618952</t>
  </si>
  <si>
    <t>+16,0*0,1*1,15</t>
  </si>
  <si>
    <t>325</t>
  </si>
  <si>
    <t>771574153</t>
  </si>
  <si>
    <t>Montáž podlah keramických velkoformátových hladkých lepených flexibilním lepidlem přes 2 do 4 ks/m2</t>
  </si>
  <si>
    <t>985762235</t>
  </si>
  <si>
    <t>+5,77+2,4+3,4+16,03+20,91+16,6+20,87+6,74</t>
  </si>
  <si>
    <t>P_0_4_kerdl</t>
  </si>
  <si>
    <t>+4,73</t>
  </si>
  <si>
    <t>+2,54+0,97</t>
  </si>
  <si>
    <t>+2,5</t>
  </si>
  <si>
    <t>P_1_5_kerdl</t>
  </si>
  <si>
    <t>+4,82+1,07+3,66</t>
  </si>
  <si>
    <t>326</t>
  </si>
  <si>
    <t>1424466132</t>
  </si>
  <si>
    <t>113,01*1,15 'Přepočtené koeficientem množství</t>
  </si>
  <si>
    <t>327</t>
  </si>
  <si>
    <t>771574154</t>
  </si>
  <si>
    <t>Montáž podlah keramických velkoformátových hladkých lepených flexibilním lepidlem přes 4 do 6 ks/m2</t>
  </si>
  <si>
    <t>-176882029</t>
  </si>
  <si>
    <t>"1,2 NP"</t>
  </si>
  <si>
    <t>+5,68+7,83+2,26+5,87+7,01+9,21</t>
  </si>
  <si>
    <t>328</t>
  </si>
  <si>
    <t>5976102</t>
  </si>
  <si>
    <t>dlažba velkoformátová keramická 300/600 mm (protiskl R10)</t>
  </si>
  <si>
    <t>1075602845</t>
  </si>
  <si>
    <t>37,86*1,15 'Přepočtené koeficientem množství</t>
  </si>
  <si>
    <t>329</t>
  </si>
  <si>
    <t>7715911</t>
  </si>
  <si>
    <t>Systémové lišty pro plovoucí podlahu přechodové</t>
  </si>
  <si>
    <t>1136845099</t>
  </si>
  <si>
    <t>Poznámka k položce:
je v PD stav. části</t>
  </si>
  <si>
    <t>330</t>
  </si>
  <si>
    <t>998771202</t>
  </si>
  <si>
    <t>Přesun hmot procentní pro podlahy z dlaždic v objektech v přes 6 do 12 m</t>
  </si>
  <si>
    <t>466385878</t>
  </si>
  <si>
    <t>331</t>
  </si>
  <si>
    <t>775510952</t>
  </si>
  <si>
    <t>Doplnění podlah vlysových, tl do 22 mm, plochy do 1 m2 - D+M</t>
  </si>
  <si>
    <t>-475994422</t>
  </si>
  <si>
    <t>332</t>
  </si>
  <si>
    <t>77559001</t>
  </si>
  <si>
    <t>Repase stávající dřevěné prkenné podlahy</t>
  </si>
  <si>
    <t>508280693</t>
  </si>
  <si>
    <t>P_1_5_prkna</t>
  </si>
  <si>
    <t>"3NP"+5,11</t>
  </si>
  <si>
    <t>333</t>
  </si>
  <si>
    <t>77559002</t>
  </si>
  <si>
    <t>Repase stávající vlysové podlahy</t>
  </si>
  <si>
    <t>770582228</t>
  </si>
  <si>
    <t>P_1_5_vlysy</t>
  </si>
  <si>
    <t>"3NP"+10,04</t>
  </si>
  <si>
    <t>334</t>
  </si>
  <si>
    <t>998775202</t>
  </si>
  <si>
    <t>Přesun hmot procentní pro podlahy dřevěné v objektech v přes 6 do 12 m</t>
  </si>
  <si>
    <t>-246358109</t>
  </si>
  <si>
    <t>335</t>
  </si>
  <si>
    <t>776211111</t>
  </si>
  <si>
    <t>Lepení textilních pásů</t>
  </si>
  <si>
    <t>-1906952332</t>
  </si>
  <si>
    <t>P_1_5_koberec</t>
  </si>
  <si>
    <t>+8,45+13,39+9,05</t>
  </si>
  <si>
    <t>336</t>
  </si>
  <si>
    <t>6975106</t>
  </si>
  <si>
    <t>koberec zátěžový tl 5 mm</t>
  </si>
  <si>
    <t>598109303</t>
  </si>
  <si>
    <t>30,89*1,1 'Přepočtené koeficientem množství</t>
  </si>
  <si>
    <t>337</t>
  </si>
  <si>
    <t>776221111</t>
  </si>
  <si>
    <t>Lepení pásů z PVC standardním lepidlem</t>
  </si>
  <si>
    <t>-2095408925</t>
  </si>
  <si>
    <t>P_1_4_akuPVC</t>
  </si>
  <si>
    <t>"1,2,3 NP"+1,68+6,88+6,09</t>
  </si>
  <si>
    <t>338</t>
  </si>
  <si>
    <t>2841228</t>
  </si>
  <si>
    <t>krytina podlahová - PVC</t>
  </si>
  <si>
    <t>452550773</t>
  </si>
  <si>
    <t>14,65*1,1 'Přepočtené koeficientem množství</t>
  </si>
  <si>
    <t>339</t>
  </si>
  <si>
    <t>776251111</t>
  </si>
  <si>
    <t>Lepení pásů z přírodního linolea (marmolea) standardním lepidlem</t>
  </si>
  <si>
    <t>1529103889</t>
  </si>
  <si>
    <t>"A1"+7,66+2,08+17,87+45,06+2,11+7,7</t>
  </si>
  <si>
    <t>"A1"+6,49</t>
  </si>
  <si>
    <t>"A2"+6,78+9,68+18,64+51,7+2,07+7,65</t>
  </si>
  <si>
    <t>"A3"+3,88</t>
  </si>
  <si>
    <t>P_1_3_marmo_A3</t>
  </si>
  <si>
    <t>"A3"+7,46</t>
  </si>
  <si>
    <t>340</t>
  </si>
  <si>
    <t>2841229</t>
  </si>
  <si>
    <t>krytina podlahová - MARMOLEUM</t>
  </si>
  <si>
    <t>-164858957</t>
  </si>
  <si>
    <t>196,83*1,1 'Přepočtené koeficientem množství</t>
  </si>
  <si>
    <t>341</t>
  </si>
  <si>
    <t>998776202</t>
  </si>
  <si>
    <t>Přesun hmot procentní pro podlahy povlakové v objektech v přes 6 do 12 m</t>
  </si>
  <si>
    <t>-987411605</t>
  </si>
  <si>
    <t>777</t>
  </si>
  <si>
    <t>Podlahy lité</t>
  </si>
  <si>
    <t>342</t>
  </si>
  <si>
    <t>7771001</t>
  </si>
  <si>
    <t>Bezprašný nátěr podlahy vč penetrace</t>
  </si>
  <si>
    <t>815125315</t>
  </si>
  <si>
    <t>"1PP"+11,42</t>
  </si>
  <si>
    <t>343</t>
  </si>
  <si>
    <t>998777202</t>
  </si>
  <si>
    <t>Přesun hmot procentní pro podlahy lité v objektech v přes 6 do 12 m</t>
  </si>
  <si>
    <t>-1004590795</t>
  </si>
  <si>
    <t>781</t>
  </si>
  <si>
    <t>Dokončovací práce - obklady</t>
  </si>
  <si>
    <t>344</t>
  </si>
  <si>
    <t>781474115</t>
  </si>
  <si>
    <t>Montáž obkladů vnitřních keramických hladkých přes 22 do 25 ks/m2 lepených flexibilním lepidlem</t>
  </si>
  <si>
    <t>-1153540858</t>
  </si>
  <si>
    <t>345</t>
  </si>
  <si>
    <t>5976105</t>
  </si>
  <si>
    <t>obklad keramický 200/200 mm - bílá</t>
  </si>
  <si>
    <t>702595293</t>
  </si>
  <si>
    <t>13,285*1,1 'Přepočtené koeficientem množství</t>
  </si>
  <si>
    <t>346</t>
  </si>
  <si>
    <t>781474117</t>
  </si>
  <si>
    <t>Montáž obkladů vnitřních keramických hladkých přes 35 do 45 ks/m2 lepených flexibilním lepidlem</t>
  </si>
  <si>
    <t>-23468379</t>
  </si>
  <si>
    <t>"C3"</t>
  </si>
  <si>
    <t>"102"+1,5*(2*1,1+2*0,9-0,7)</t>
  </si>
  <si>
    <t>"103"+2,2*(2*1,1+2*2,3)-0,7*2,0</t>
  </si>
  <si>
    <t>"112"+2,1*(2*0,9+2*2,6)-0,7*2,0</t>
  </si>
  <si>
    <t>"209"+2,1*(2*0,9+2*2,5)-0,7*2,0</t>
  </si>
  <si>
    <t>"C2"</t>
  </si>
  <si>
    <t>"203"+2,1*(2*3,8+2*1,5)-0,7*2,0</t>
  </si>
  <si>
    <t>"204"+2,1*(2*4,0+2*2,4+2*0,15)-0,7*2,0</t>
  </si>
  <si>
    <t>"205"+1,9*1,2</t>
  </si>
  <si>
    <t>"206"+1,5*0,9</t>
  </si>
  <si>
    <t>"C1"</t>
  </si>
  <si>
    <t>"106"+2,1*(2*3,8+2*1,5)-0,7*2,0</t>
  </si>
  <si>
    <t>"107"+2,1*(2*3,9+2*2,6+2*0,15)-0,7*2,0</t>
  </si>
  <si>
    <t>"108"+1,8*1,5</t>
  </si>
  <si>
    <t>"109"+1,5*0,9</t>
  </si>
  <si>
    <t>347</t>
  </si>
  <si>
    <t>5976106</t>
  </si>
  <si>
    <t>obklad keramický 150/150 mm - bílá</t>
  </si>
  <si>
    <t>830406739</t>
  </si>
  <si>
    <t>192,13*1,1 'Přepočtené koeficientem množství</t>
  </si>
  <si>
    <t>348</t>
  </si>
  <si>
    <t>781474118</t>
  </si>
  <si>
    <t>Montáž obkladů vnitřních keramických hladkých přes 45 do 50 ks/m2 lepených flexibilním lepidlem</t>
  </si>
  <si>
    <t>-2086687354</t>
  </si>
  <si>
    <t>"307"+0,8*1,8</t>
  </si>
  <si>
    <t>349</t>
  </si>
  <si>
    <t>5976104</t>
  </si>
  <si>
    <t>obklad keramický 100/200 mm - bílá</t>
  </si>
  <si>
    <t>183896958</t>
  </si>
  <si>
    <t>8,745*1,1 'Přepočtené koeficientem množství</t>
  </si>
  <si>
    <t>350</t>
  </si>
  <si>
    <t>78147419</t>
  </si>
  <si>
    <t>Ukončující a rohové lišty - D+M</t>
  </si>
  <si>
    <t>494396591</t>
  </si>
  <si>
    <t>351</t>
  </si>
  <si>
    <t>998781202</t>
  </si>
  <si>
    <t>Přesun hmot procentní pro obklady keramické v objektech v přes 6 do 12 m</t>
  </si>
  <si>
    <t>132284677</t>
  </si>
  <si>
    <t>783</t>
  </si>
  <si>
    <t>Dokončovací práce - nátěry</t>
  </si>
  <si>
    <t>352</t>
  </si>
  <si>
    <t>7830001</t>
  </si>
  <si>
    <t>Nátěr zárubní ocelových</t>
  </si>
  <si>
    <t>-831998372</t>
  </si>
  <si>
    <t>+4,6*6</t>
  </si>
  <si>
    <t>+4,7*10</t>
  </si>
  <si>
    <t>+4,8*12</t>
  </si>
  <si>
    <t>+4,9*1</t>
  </si>
  <si>
    <t>+5,1*1</t>
  </si>
  <si>
    <t>353</t>
  </si>
  <si>
    <t>7831001</t>
  </si>
  <si>
    <t>Nátěr prken - fungicidní a isekticidní ochrana</t>
  </si>
  <si>
    <t>-1291798940</t>
  </si>
  <si>
    <t>354</t>
  </si>
  <si>
    <t>7832001</t>
  </si>
  <si>
    <t>2NP - Repase balkonového zábradlí (J) - odstranění nátěrů - nový nátěr (1x zákl + 2x vrchní)</t>
  </si>
  <si>
    <t>1042833101</t>
  </si>
  <si>
    <t>+4,5+2*1,1</t>
  </si>
  <si>
    <t>355</t>
  </si>
  <si>
    <t>7832002</t>
  </si>
  <si>
    <t>3NP - Repase balkonového zábradlí (J) - odstranění nátěrů - nový nátěr (1x zákl + 2x vrchní)</t>
  </si>
  <si>
    <t>-1258986773</t>
  </si>
  <si>
    <t>+3,5+2*0,55+2*1,1</t>
  </si>
  <si>
    <t>+7,0</t>
  </si>
  <si>
    <t>356</t>
  </si>
  <si>
    <t>7833001</t>
  </si>
  <si>
    <t>Obroušení a namoření viditelných konstrukcí krovu - místn 3.08 a 3.11</t>
  </si>
  <si>
    <t>-417333746</t>
  </si>
  <si>
    <t>784</t>
  </si>
  <si>
    <t>Dokončovací práce - malby a tapety</t>
  </si>
  <si>
    <t>357</t>
  </si>
  <si>
    <t>7845001</t>
  </si>
  <si>
    <t>Malby stěn a stropů bílé 2nás otěruvzdorné, vč penetrace</t>
  </si>
  <si>
    <t>2030587134</t>
  </si>
  <si>
    <t>"stropy"+143,87+133,01</t>
  </si>
  <si>
    <t>"SDK podhledy"+69,87+25,01+14,99</t>
  </si>
  <si>
    <t>"stěny"</t>
  </si>
  <si>
    <t>"201"+3,35*(2*3,0+4,0+2*0,5+4,2)</t>
  </si>
  <si>
    <t>"202"+3,0*(2,7+4,2+0,5+2,4+4,0+1,5+2,5+0,9)</t>
  </si>
  <si>
    <t>"203"+0,5*(2*3,8+2*1,6)</t>
  </si>
  <si>
    <t>"204"+0,5*(2*3,9+2*2,4+2*0,15)</t>
  </si>
  <si>
    <t>"205"+3,1*(4,3+4,2+4,1+3,6+0,9+2,6)</t>
  </si>
  <si>
    <t>"206"+3,1*(2,9+0,7+0,9+0,5+4,8+4,0+1,3+4,5+2,7+2*1,0+5,0+2,0+1,4+3,1)</t>
  </si>
  <si>
    <t>"207"+3,04*(2*1,7+2*1,2)</t>
  </si>
  <si>
    <t>"208"+3,04*(2*3,0+2*2,6)</t>
  </si>
  <si>
    <t>"209"+0,5*(2*0,9+2*2,5)</t>
  </si>
  <si>
    <t>"101"+3,0*(3,7+3,3+2,8+3,1)</t>
  </si>
  <si>
    <t>"102"+1,5*(2*1,1+2*0,9)</t>
  </si>
  <si>
    <t>"103"+0,4*(2*1,1+2*2,3)</t>
  </si>
  <si>
    <t>"104"+2,97*(4,0+2*2,1+4,5-0,9)</t>
  </si>
  <si>
    <t>"105"+2,97*(2*2,3+0,9)</t>
  </si>
  <si>
    <t>"106"+0,5*(2*3,8+2*1,5)</t>
  </si>
  <si>
    <t>"107"+0,5*(2*3,9+2*2,6)</t>
  </si>
  <si>
    <t>"108"+2,97*(4,2+4,1+4,0+3,2+2,6+1,4)</t>
  </si>
  <si>
    <t>"109"+2,97*(2,9+2*0,9+0,5+4,4+3,9+1,3+4,5+2,7+2*1,1+5,0+2,0+1,4+2,3+2*0,6)</t>
  </si>
  <si>
    <t>"110"+2,6*(2*1,7+2*1,2)</t>
  </si>
  <si>
    <t>"111"+2,97*(2*2,9+2*2,6)</t>
  </si>
  <si>
    <t>"112"+0,5*(2*2,6+2*0,9)</t>
  </si>
  <si>
    <t>788</t>
  </si>
  <si>
    <t>Ostatní výrobky</t>
  </si>
  <si>
    <t>358</t>
  </si>
  <si>
    <t>78810001</t>
  </si>
  <si>
    <t>V/01 - Horkovzdušný automatický osoušeč rukou, broušená nerezová ocel, bezdotykový - D+M vč všech systémových detailů - podrobný popis - TABULKA OSTATNÍCH VÝROBKŮ</t>
  </si>
  <si>
    <t>394635215</t>
  </si>
  <si>
    <t>359</t>
  </si>
  <si>
    <t>78810002</t>
  </si>
  <si>
    <t>V/02 - WC set nástěnný, s krytkou, kartáčovaná nerez ocel, včetně upevnění - D+M vč všech systémových detailů - podrobný popis - TABULKA OSTATNÍCH VÝROBKŮ</t>
  </si>
  <si>
    <t>-2019400473</t>
  </si>
  <si>
    <t>360</t>
  </si>
  <si>
    <t>78810003</t>
  </si>
  <si>
    <t>V/03 - Zásobník na toaletní papír, bubnový se zámkem, nástěnný, kartáčovaná nerez ocel, včetně upevnění - D+M vč všech systémových detailů - podrobný popis - TABULKA OSTATNÍCH VÝROBKŮ</t>
  </si>
  <si>
    <t>733301414</t>
  </si>
  <si>
    <t>361</t>
  </si>
  <si>
    <t>78810004</t>
  </si>
  <si>
    <t>V/04 - Odpadkový koš nástěnný, s odklápěcím víkem, 6l, broušená nerez - D+M vč všech systémových detailů - podrobný popis - TABULKA OSTATNÍCH VÝROBKŮ</t>
  </si>
  <si>
    <t>227678431</t>
  </si>
  <si>
    <t>362</t>
  </si>
  <si>
    <t>78810005</t>
  </si>
  <si>
    <t>V/05 - Háček, kulatý, materiál: nerez ocel matná - D+M vč všech systémových detailů - podrobný popis - TABULKA OSTATNÍCH VÝROBKŮ</t>
  </si>
  <si>
    <t>636586590</t>
  </si>
  <si>
    <t>363</t>
  </si>
  <si>
    <t>78810006</t>
  </si>
  <si>
    <t>V/06 - Dávkovač mýdla nástěnný, manuální, kulatý, objem 0,2l, materiál: nerez ocel matná + sklo - D+M vč všech systémových detailů - podrobný popis - TABULKA OSTATNÍCH VÝROBKŮ</t>
  </si>
  <si>
    <t>1056904237</t>
  </si>
  <si>
    <t>364</t>
  </si>
  <si>
    <t>78810007</t>
  </si>
  <si>
    <t>V/07 - Zrcadlo v líci s obkladem - tvrzené, hrany opatřeny ukončovacím profilem v provedení nerez, tl.11mm -  600x750 mm - D+M vč všech systémových detailů - podrobný popis - TABULKA OSTATNÍCH VÝROBKŮ</t>
  </si>
  <si>
    <t>-932379006</t>
  </si>
  <si>
    <t>365</t>
  </si>
  <si>
    <t>78810008</t>
  </si>
  <si>
    <t>V/08 - Kancelářská kuchyňka -  1000x1763x600 mm - D+M vč všech systémových detailů a spotřebičů - podrobný popis - TABULKA OSTATNÍCH VÝROBKŮ</t>
  </si>
  <si>
    <t>-720954226</t>
  </si>
  <si>
    <t>366</t>
  </si>
  <si>
    <t>78810009</t>
  </si>
  <si>
    <t>V/09 - Zatemňovací závěs, třívrstvý, včetně garnýže -  3200x2970 mm - D+M vč všech systémových detailů - podrobný popis - TABULKA OSTATNÍCH VÝROBKŮ</t>
  </si>
  <si>
    <t>2141382777</t>
  </si>
  <si>
    <t>367</t>
  </si>
  <si>
    <t>78810010</t>
  </si>
  <si>
    <t>V/10 - Zatemňovací závěs, třívrstvý, včetně garnýže -  3670x2680 mm - D+M vč všech systémových detailů - podrobný popis - TABULKA OSTATNÍCH VÝROBKŮ</t>
  </si>
  <si>
    <t>1294128058</t>
  </si>
  <si>
    <t>368</t>
  </si>
  <si>
    <t>78810011</t>
  </si>
  <si>
    <t>V/11 - Zatemňovací závěs, třívrstvý, včetně garnýže -  3230x3040 mm - D+M vč všech systémových detailů - podrobný popis - TABULKA OSTATNÍCH VÝROBKŮ</t>
  </si>
  <si>
    <t>-776887090</t>
  </si>
  <si>
    <t>369</t>
  </si>
  <si>
    <t>78810012</t>
  </si>
  <si>
    <t>V/12 - Zatemňovací závěs, třívrstvý, včetně garnýže -  3590x3130 mm - D+M vč všech systémových detailů - podrobný popis - TABULKA OSTATNÍCH VÝROBKŮ</t>
  </si>
  <si>
    <t>-1200219437</t>
  </si>
  <si>
    <t>370</t>
  </si>
  <si>
    <t>78810013</t>
  </si>
  <si>
    <t>V/13 - Exteriérové venkovní žaluzie vč elektr ovládání a kastlíku -  2935x2230 mm - D+M vč všech systémových detailů - podrobný popis - TABULKA OSTATNÍCH VÝROBKŮ</t>
  </si>
  <si>
    <t>2020091992</t>
  </si>
  <si>
    <t>371</t>
  </si>
  <si>
    <t>78810014</t>
  </si>
  <si>
    <t>V/14 - Exteriérové venkovní žaluzie vč elektr ovládání a kastlíku -  2940x2230 mm - D+M vč všech systémových detailů - podrobný popis - TABULKA OSTATNÍCH VÝROBKŮ</t>
  </si>
  <si>
    <t>-28902757</t>
  </si>
  <si>
    <t>372</t>
  </si>
  <si>
    <t>78810015</t>
  </si>
  <si>
    <t>V/15 - Exteriérové venkovní žaluzie vč elektr ovládání a kastlíku -  2935x2240 mm - D+M vč všech systémových detailů - podrobný popis - TABULKA OSTATNÍCH VÝROBKŮ</t>
  </si>
  <si>
    <t>-683806630</t>
  </si>
  <si>
    <t>373</t>
  </si>
  <si>
    <t>78810016</t>
  </si>
  <si>
    <t>V/16 - Exteriérové venkovní žaluzie vč elektr ovládání a kastlíku -  2940x2240 mm - D+M vč všech systémových detailů - podrobný popis - TABULKA OSTATNÍCH VÝROBKŮ</t>
  </si>
  <si>
    <t>-305570057</t>
  </si>
  <si>
    <t>374</t>
  </si>
  <si>
    <t>78810017</t>
  </si>
  <si>
    <t>V/17 - Vnitřní roletové látkové zatemnění na rám okna, mechanická, s vodícími lištami na rám okna -  540x1670 mm - D+M vč všech systémových detailů - podrobný popis - TABULKA OSTATNÍCH VÝROBKŮ</t>
  </si>
  <si>
    <t>483952790</t>
  </si>
  <si>
    <t>375</t>
  </si>
  <si>
    <t>788100181</t>
  </si>
  <si>
    <t>V/18a - Kovová šatní skříňka -  300x1850x500 mm - D+M vč všech systémových detailů - podrobný popis - TABULKA OSTATNÍCH VÝROBKŮ</t>
  </si>
  <si>
    <t>-1236129971</t>
  </si>
  <si>
    <t>376</t>
  </si>
  <si>
    <t>788100182</t>
  </si>
  <si>
    <t>V/18b - Kovová šatní skříňka -  300x1850x500 mm - D+M vč všech systémových detailů - podrobný popis - TABULKA OSTATNÍCH VÝROBKŮ</t>
  </si>
  <si>
    <t>1925664006</t>
  </si>
  <si>
    <t>377</t>
  </si>
  <si>
    <t>78810019</t>
  </si>
  <si>
    <t>V/19 - Pylonová školní tabule s 2 plochami - 2250x2900x160 mm - D+M vč všech systémových detailů - podrobný popis - TABULKA OSTATNÍCH VÝROBKŮ</t>
  </si>
  <si>
    <t>1209422618</t>
  </si>
  <si>
    <t>378</t>
  </si>
  <si>
    <t>78810020</t>
  </si>
  <si>
    <t>V/20 - Jednolistá tabule o rozměru plochy 200x120 cm na pojezdu - 2000x2350x255 mm - D+M vč všech systémových detailů - podrobný popis - TABULKA OSTATNÍCH VÝROBKŮ</t>
  </si>
  <si>
    <t>-330664457</t>
  </si>
  <si>
    <t>379</t>
  </si>
  <si>
    <t>78810021</t>
  </si>
  <si>
    <t>V/21 - Shrnovací promítací plátno, manuální shrnování - 1800x1800 mm - D+M vč všech systémových detailů - podrobný popis - TABULKA OSTATNÍCH VÝROBKŮ</t>
  </si>
  <si>
    <t>1411784307</t>
  </si>
  <si>
    <t>380</t>
  </si>
  <si>
    <t>78810022</t>
  </si>
  <si>
    <t>V/22 - Flexi roura vhodná pro vyvložkování stávajícího komínového průduchu pro VZT - DN 125 mm - D+M vč všech systémových detailů - podrobný popis - TABULKA OSTATNÍCH VÝROBKŮ</t>
  </si>
  <si>
    <t>762327180</t>
  </si>
  <si>
    <t>381</t>
  </si>
  <si>
    <t>78810023</t>
  </si>
  <si>
    <t>V/23 - PHP práškový s hasící schopností 21A - D+M vč všech systémových detailů - podrobný popis - TABULKA OSTATNÍCH VÝROBKŮ</t>
  </si>
  <si>
    <t>890004461</t>
  </si>
  <si>
    <t>382</t>
  </si>
  <si>
    <t>78810024</t>
  </si>
  <si>
    <t>V/24 - PHP s hasicí schopností minimálně 55B CO2 - D+M vč všech systémových detailů - podrobný popis - TABULKA OSTATNÍCH VÝROBKŮ</t>
  </si>
  <si>
    <t>-549840314</t>
  </si>
  <si>
    <t>383</t>
  </si>
  <si>
    <t>78810025</t>
  </si>
  <si>
    <t>V/25 - Požárně bezpečnostní značení objektu - D+M vč všech systémových detailů - podrobný popis - TABULKA OSTATNÍCH VÝROBKŮ</t>
  </si>
  <si>
    <t>-1404890391</t>
  </si>
  <si>
    <t>384</t>
  </si>
  <si>
    <t>78810026</t>
  </si>
  <si>
    <t>V/26 - Pllastová revizní dvířka pro montáž na stěnu - 417x517 mm - D+M vč všech systémových detailů - podrobný popis - TABULKA OSTATNÍCH VÝROBKŮ</t>
  </si>
  <si>
    <t>1255690721</t>
  </si>
  <si>
    <t>385</t>
  </si>
  <si>
    <t>78810027</t>
  </si>
  <si>
    <t>V/27 - Kuchyňská linka byt 3.NP - 2800x880x600 mm - D+M vč všech systémových detailů a spotřebičů - podrobný popis - TABULKA OSTATNÍCH VÝROBKŮ</t>
  </si>
  <si>
    <t>-1176146726</t>
  </si>
  <si>
    <t>386</t>
  </si>
  <si>
    <t>78810028</t>
  </si>
  <si>
    <t>V/28 - Revizní dvířka do SDK podhledu - 300x300 mm - D+M vč všech systémových detailů - podrobný popis - TABULKA OSTATNÍCH VÝROBKŮ</t>
  </si>
  <si>
    <t>-483356795</t>
  </si>
  <si>
    <t>387</t>
  </si>
  <si>
    <t>78810029</t>
  </si>
  <si>
    <t>V/29 - Plastový kontejner 1100 l, žlutý-na tříděný odpad:plast - D+M vč všech systémových detailů - podrobný popis - TABULKA OSTATNÍCH VÝROBKŮ</t>
  </si>
  <si>
    <t>-1057500530</t>
  </si>
  <si>
    <t>388</t>
  </si>
  <si>
    <t>78810030</t>
  </si>
  <si>
    <t>V/30 - Plastový kontejner 1100 l, modrý - na tříděný odpad: papír - D+M vč všech systémových detailů - podrobný popis - TABULKA OSTATNÍCH VÝROBKŮ</t>
  </si>
  <si>
    <t>-1443315730</t>
  </si>
  <si>
    <t>389</t>
  </si>
  <si>
    <t>78810031</t>
  </si>
  <si>
    <t>V/31 - Plastový kontejner 1100 l, zelený-na tříděný odpad:sklo - D+M vč všech systémových detailů - podrobný popis - TABULKA OSTATNÍCH VÝROBKŮ</t>
  </si>
  <si>
    <t>-1988775836</t>
  </si>
  <si>
    <t>390</t>
  </si>
  <si>
    <t>78810032</t>
  </si>
  <si>
    <t>V/32 - Popelnice plastová 240 l, černá - komunální odpad - D+M vč všech systémových detailů - podrobný popis - TABULKA OSTATNÍCH VÝROBKŮ</t>
  </si>
  <si>
    <t>-2095906265</t>
  </si>
  <si>
    <t>04 -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</si>
  <si>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</si>
  <si>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</si>
  <si>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</si>
  <si>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</si>
  <si>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729 - Zdravotechnika - ostatní</t>
  </si>
  <si>
    <t>721</t>
  </si>
  <si>
    <t>Zdravotechnika - vnitřní kanalizace</t>
  </si>
  <si>
    <t>721174024</t>
  </si>
  <si>
    <t>Potrubí kanalizační z PP odpadní DN 75</t>
  </si>
  <si>
    <t>1397160177</t>
  </si>
  <si>
    <t>Poznámka k položce:
 odpadní splaškové potrubí o jmenovité světlosti včetně dodávky a montáže; Poznámka: v měrných jednotkách zahrnuto rovněž větrací potrubí</t>
  </si>
  <si>
    <t>721174025</t>
  </si>
  <si>
    <t>Potrubí kanalizační z PP odpadní DN 110</t>
  </si>
  <si>
    <t>-1747772528</t>
  </si>
  <si>
    <t>72117404</t>
  </si>
  <si>
    <t>Potrubí kanalizační z PP připojovací DN 32</t>
  </si>
  <si>
    <t>651803459</t>
  </si>
  <si>
    <t>Poznámka k položce:
včetně spojovacího a upevňovacího materiálu</t>
  </si>
  <si>
    <t>721174043</t>
  </si>
  <si>
    <t>Potrubí kanalizační z PP připojovací DN 50</t>
  </si>
  <si>
    <t>-1988842667</t>
  </si>
  <si>
    <t>721174045</t>
  </si>
  <si>
    <t>Potrubí kanalizační z PP připojovací DN 110</t>
  </si>
  <si>
    <t>-323813246</t>
  </si>
  <si>
    <t>721194105</t>
  </si>
  <si>
    <t>Vyvedení a upevnění odpadních výpustek DN 50</t>
  </si>
  <si>
    <t>1213435547</t>
  </si>
  <si>
    <t>721194109</t>
  </si>
  <si>
    <t>Vyvedení a upevnění odpadních výpustek DN 110</t>
  </si>
  <si>
    <t>2099106672</t>
  </si>
  <si>
    <t>72121141</t>
  </si>
  <si>
    <t>Podlahová vpust s vodorovným odtokem DN 50, mřížka nerez 115x115 mm - D+M</t>
  </si>
  <si>
    <t>-1423566030</t>
  </si>
  <si>
    <t>72121142</t>
  </si>
  <si>
    <t>Podlahová vpust se svislým odtokem DN 50/75/110, mřížka nrezová 115/115 mm - D+M</t>
  </si>
  <si>
    <t>2019876976</t>
  </si>
  <si>
    <t>72121143</t>
  </si>
  <si>
    <t>Velkokapacitní vtok s litinovým rámem a litinovou mříží pro možnost svislého napojení DN 110/DN 160 - D+M</t>
  </si>
  <si>
    <t>1404998874</t>
  </si>
  <si>
    <t>Poznámka k položce:
litinový rám o rozměru 260 / 260 mm, vtoková mříž 226 / 226 mm vč. mechanické zápachové uzávěrky  - klapkou</t>
  </si>
  <si>
    <t>72122651</t>
  </si>
  <si>
    <t>Podomítková zápachová uzávěrka DN 50 pro připojení pračky a sušičky se dvěma přípojkami 3/4" - D+M</t>
  </si>
  <si>
    <t>2036664247</t>
  </si>
  <si>
    <t>721273153</t>
  </si>
  <si>
    <t>Hlavice ventilační polypropylen PP DN 110</t>
  </si>
  <si>
    <t>-1890896236</t>
  </si>
  <si>
    <t>72127412</t>
  </si>
  <si>
    <t>Vnitřní přivzdušňovací ventil DN 50 podomítková verze se stavební ochrannou zátkou a krytem - D+M</t>
  </si>
  <si>
    <t>1882014102</t>
  </si>
  <si>
    <t>72127413</t>
  </si>
  <si>
    <t>Vnitřní přivzdušňovací ventil DN 75/DN 110 s odnímatelnou mřížkou proti hmyzu, masivní těsnící deskou z pryže a dvojitou izolační stěnou s redukční vložkou - D+M</t>
  </si>
  <si>
    <t>754624021</t>
  </si>
  <si>
    <t>72127414</t>
  </si>
  <si>
    <t>Kalich pro úkapy opatřený mechanickou zápachovou uzávěrkou  k odvedení kondenzátu -DN 32  - D+M</t>
  </si>
  <si>
    <t>1514513412</t>
  </si>
  <si>
    <t>721290111</t>
  </si>
  <si>
    <t>Zkouška těsnosti potrubí kanalizace vodou DN do 125</t>
  </si>
  <si>
    <t>-1170348266</t>
  </si>
  <si>
    <t>998721202</t>
  </si>
  <si>
    <t>Přesun hmot procentní pro vnitřní kanalizace v objektech v přes 6 do 12 m</t>
  </si>
  <si>
    <t>926608441</t>
  </si>
  <si>
    <t>722</t>
  </si>
  <si>
    <t>Zdravotechnika - vnitřní vodovod</t>
  </si>
  <si>
    <t>722174001</t>
  </si>
  <si>
    <t>Potrubí vodovodní plastové PPR svar polyfúze PN 16 D 16x2,2 mm</t>
  </si>
  <si>
    <t>-1283067409</t>
  </si>
  <si>
    <t>Poznámka k položce:
včetně dodávky, montáže a příplatku za členitý rozvod, v ceně zahrnut materiál upevňovací, spojovací, těsnící a rovněž tvarové kusy</t>
  </si>
  <si>
    <t>722174002</t>
  </si>
  <si>
    <t>Potrubí vodovodní plastové PPR svar polyfúze PN 16 D 20x2,8 mm</t>
  </si>
  <si>
    <t>1922763010</t>
  </si>
  <si>
    <t>722174003</t>
  </si>
  <si>
    <t>Potrubí vodovodní plastové PPR svar polyfúze PN 16 D 25x3,5 mm</t>
  </si>
  <si>
    <t>-1948132518</t>
  </si>
  <si>
    <t>722174004</t>
  </si>
  <si>
    <t>Potrubí vodovodní plastové PPR svar polyfúze PN 16 D 32x4,4 mm</t>
  </si>
  <si>
    <t>2126201888</t>
  </si>
  <si>
    <t>722174005</t>
  </si>
  <si>
    <t>Potrubí vodovodní plastové PPR svar polyfúze PN 16 D 40x5,5 mm</t>
  </si>
  <si>
    <t>-45464638</t>
  </si>
  <si>
    <t>722181251</t>
  </si>
  <si>
    <t>Ochrana vodovodního potrubí přilepenými termoizolačními trubicemi z PE tl přes 20 do 25 mm DN do 22 mm</t>
  </si>
  <si>
    <t>-656683805</t>
  </si>
  <si>
    <t>722181252</t>
  </si>
  <si>
    <t>Ochrana vodovodního potrubí přilepenými termoizolačními trubicemi z PE tl přes 20 do 25 mm DN přes 22 do 45 mm</t>
  </si>
  <si>
    <t>-1228122586</t>
  </si>
  <si>
    <t>722181255</t>
  </si>
  <si>
    <t>Ochrana vodovodního potrubí přilepenými termoizolačními trubicemi z PE tl přes 20 do 25 mm DN přes 89 do 110 mm</t>
  </si>
  <si>
    <t>884240848</t>
  </si>
  <si>
    <t>Poznámka k položce:
Termoizolační trubice osazena na splaškové odpadní potrubí v podstřešním prostoru</t>
  </si>
  <si>
    <t>72218131</t>
  </si>
  <si>
    <t>Ochrana potrubí termoizolačními trubicemi ze syntetického kaučuku (EPDM) tl. 19 mm - d22 mm  - D+M</t>
  </si>
  <si>
    <t>-1425747199</t>
  </si>
  <si>
    <t>72218132</t>
  </si>
  <si>
    <t>Ochrana potrubí termoizolačními trubicemi ze syntetického kaučuku (EPDM) tl. 19 mm - d28 mm  - D+M</t>
  </si>
  <si>
    <t>-125779072</t>
  </si>
  <si>
    <t>72218133</t>
  </si>
  <si>
    <t>Ochrana potrubí termoizolačními trubicemi ze syntetického kaučuku (EPDM) tl. 19 mm - d35 mm  - D+M</t>
  </si>
  <si>
    <t>-823270966</t>
  </si>
  <si>
    <t>72218134</t>
  </si>
  <si>
    <t>Ochrana potrubí termoizolačními trubicemi ze syntetického kaučuku (EPDM) tl. 19 mm - d42 mm  - D+M</t>
  </si>
  <si>
    <t>-1336252506</t>
  </si>
  <si>
    <t>722190401</t>
  </si>
  <si>
    <t>Vyvedení a upevnění výpustku DN do 25</t>
  </si>
  <si>
    <t>160298799</t>
  </si>
  <si>
    <t>722212440</t>
  </si>
  <si>
    <t>Orientační štítky na zeď</t>
  </si>
  <si>
    <t>-1198714292</t>
  </si>
  <si>
    <t>722220111</t>
  </si>
  <si>
    <t>Nástěnka pro výtokový ventil G 1/2" s jedním závitem</t>
  </si>
  <si>
    <t>-1315055363</t>
  </si>
  <si>
    <t>722220121</t>
  </si>
  <si>
    <t>Nástěnka pro baterii G 1/2" s jedním závitem</t>
  </si>
  <si>
    <t>pár</t>
  </si>
  <si>
    <t>-1940605453</t>
  </si>
  <si>
    <t>722220161</t>
  </si>
  <si>
    <t>Nástěnný komplet plastový PPR PN 20 DN 20 x G 1/2"</t>
  </si>
  <si>
    <t>380670743</t>
  </si>
  <si>
    <t>722220162</t>
  </si>
  <si>
    <t>Nástěnný komplet plastový PPR PN 20 DN 25 x G 1/2"</t>
  </si>
  <si>
    <t>1374570533</t>
  </si>
  <si>
    <t>722224115</t>
  </si>
  <si>
    <t>Kohout plnicí nebo vypouštěcí G 1/2" PN 10 s jedním závitem</t>
  </si>
  <si>
    <t>-536232772</t>
  </si>
  <si>
    <t>7222242</t>
  </si>
  <si>
    <t>Armatura s jedním závitem vnitřním 3/4",závitová fitinka mosazná v podobě koncového kusu pro napojení plastové hadice průměru 20 mm osazená na pojistný ventil, včetně dodávky bez montáže</t>
  </si>
  <si>
    <t>-1120145139</t>
  </si>
  <si>
    <t>722229102</t>
  </si>
  <si>
    <t>Montáž vodovodních armatur s jedním závitem G 3/4" ostatní typ</t>
  </si>
  <si>
    <t>-1822796971</t>
  </si>
  <si>
    <t>7222301</t>
  </si>
  <si>
    <t>Kulový uzávěr vody s odvodňovacím ventilem G 1/2" - D+M</t>
  </si>
  <si>
    <t>-1715227793</t>
  </si>
  <si>
    <t>7222302</t>
  </si>
  <si>
    <t>Kulový uzávěr vody s odvodňovacím ventilem G 5/4" - D+M</t>
  </si>
  <si>
    <t>-1555572124</t>
  </si>
  <si>
    <t>722231072</t>
  </si>
  <si>
    <t>Ventil zpětný mosazný G 1/2" PN 10 do 110°C se dvěma závity</t>
  </si>
  <si>
    <t>683557929</t>
  </si>
  <si>
    <t>722231074</t>
  </si>
  <si>
    <t>Ventil zpětný mosazný G 1" PN 10 do 110°C se dvěma závity</t>
  </si>
  <si>
    <t>-326287357</t>
  </si>
  <si>
    <t>722231075</t>
  </si>
  <si>
    <t>Ventil zpětný mosazný G 5/4" PN 10 do 110°C se dvěma závity</t>
  </si>
  <si>
    <t>1009902721</t>
  </si>
  <si>
    <t>722232122</t>
  </si>
  <si>
    <t>Kohout kulový přímý G 1/2" PN 42 do 185°C plnoprůtokový vnitřní závit</t>
  </si>
  <si>
    <t>-506060188</t>
  </si>
  <si>
    <t>722232123</t>
  </si>
  <si>
    <t>Kohout kulový přímý G 3/4" PN 42 do 185°C plnoprůtokový vnitřní závit</t>
  </si>
  <si>
    <t>-473378958</t>
  </si>
  <si>
    <t>722232124</t>
  </si>
  <si>
    <t>Kohout kulový přímý G 1" PN 42 do 185°C plnoprůtokový vnitřní závit</t>
  </si>
  <si>
    <t>-1050537086</t>
  </si>
  <si>
    <t>722234263</t>
  </si>
  <si>
    <t>Filtr mosazný G 1/2" PN 20 do 80°C s 2x vnitřním závitem</t>
  </si>
  <si>
    <t>-1423088545</t>
  </si>
  <si>
    <t>72225111</t>
  </si>
  <si>
    <t>Plastová hadice průměru 20 mm pro odvedení kondenzátu instalovaná mezi PV a kalichem pro úkapy - D+M</t>
  </si>
  <si>
    <t>1892101324</t>
  </si>
  <si>
    <t>722262225</t>
  </si>
  <si>
    <t>Vodoměr závitový jednovtokový suchoběžný dálkový odečet do 40°C G 1/2"x 110 R80 Qn 1,6 m3/h horizont</t>
  </si>
  <si>
    <t>-334453299</t>
  </si>
  <si>
    <t>7222901</t>
  </si>
  <si>
    <t>Manometr radiální o průměru 63 mm se spodním napojením 1/4", rozsahu měření 0 - 16 bar - D+M</t>
  </si>
  <si>
    <t>-647265030</t>
  </si>
  <si>
    <t>722290215</t>
  </si>
  <si>
    <t>Zkouška těsnosti vodovodního potrubí hrdlového nebo přírubového DN do 100</t>
  </si>
  <si>
    <t>1072227909</t>
  </si>
  <si>
    <t>722290234</t>
  </si>
  <si>
    <t>Proplach a dezinfekce vodovodního potrubí DN do 80</t>
  </si>
  <si>
    <t>-491863643</t>
  </si>
  <si>
    <t>998722202</t>
  </si>
  <si>
    <t>Přesun hmot procentní pro vnitřní vodovod v objektech v přes 6 do 12 m</t>
  </si>
  <si>
    <t>1164993326</t>
  </si>
  <si>
    <t>725</t>
  </si>
  <si>
    <t>Zdravotechnika - zařizovací předměty</t>
  </si>
  <si>
    <t>7251001</t>
  </si>
  <si>
    <t>Montáž zařizovacích předmětů</t>
  </si>
  <si>
    <t>1688486318</t>
  </si>
  <si>
    <t>6423001</t>
  </si>
  <si>
    <t>Keramický kombiklozet</t>
  </si>
  <si>
    <t>1309489842</t>
  </si>
  <si>
    <t>Poznámka k položce:
vč. připojovacího kolene ø 100 mm a duroplastového sedátka s úchytkami z nerezu, dl. 630 mm, šířky 360 mm s hlubokým splachováním 3 - 4,5 litrů</t>
  </si>
  <si>
    <t>6423002</t>
  </si>
  <si>
    <t>Klozet závěsný</t>
  </si>
  <si>
    <t>917984131</t>
  </si>
  <si>
    <t>Poznámka k položce:
Klozet závěsný s délkou 530 mm, šířky 360 mm s hlubokým splachováním 3l - 4,5 l, předstěnová instalace pro závěsné klozety (ovládání zepředu) s obložením v instal. předstěně sdr deskami (tzv. suchý proces) včetně odpadního kolene DN 100 zahrnuta do samostatné položky, do ceny zahrnuto duroplastové sedátko s rychloupínacími kovovými úchyty, vyrovnávací páska, sada</t>
  </si>
  <si>
    <t>6423003</t>
  </si>
  <si>
    <t>-1779653069</t>
  </si>
  <si>
    <t>6423004</t>
  </si>
  <si>
    <t>954854339</t>
  </si>
  <si>
    <t>Poznámka k položce:
Klozet závěsný s délkou 530 mm, šířky 360 mm s hlubokým splachováním 3l - 4,5 l, předstěnová instalace pro závěsné klozety (ovládání zepředu) s obložením v instal. předstěně sdr deskami (tzv. suchý proces) včetně odpadního kolene DN 100 zahrnuta do samostatné položky, do ceny zahrnuto duroplastové sedátko s rychloupínacími kovovými úchyty, vyrovnávací páska, sada
-  závěsný klozet je určen pro děti I. stupně ZŠ s výškou sedu 350 mm nad úrovní čisté podlahy</t>
  </si>
  <si>
    <t>6423005</t>
  </si>
  <si>
    <t>Keramická pisoárová mísa</t>
  </si>
  <si>
    <t>-1368181187</t>
  </si>
  <si>
    <t>Poznámka k položce:
Keramická pisoárová mísa s vnějším přívodem vody přes vtokovou armaturu s tlačným ventilem, gumovým těsněním, včetně podmítkové zápachové uzávěrky DN 50, výpustka k napojení odpadového sifonu vyvedena a upevněna 0,250 m nad úrovní podlahy, rozvod sv napojen ve výšce 0,850 m nad podlahou, součástí dodávky sifon + tlaková sada</t>
  </si>
  <si>
    <t>6423006</t>
  </si>
  <si>
    <t>Keramické umyvadlo půlkulaté - š. 550 mm</t>
  </si>
  <si>
    <t>1907960738</t>
  </si>
  <si>
    <t>Poznámka k položce:
Keramické umyvadlo bez výtokových armatur se zápach. uzávěrkou ø 32 mm s výškou vodního sloupce &gt; 50 mm napojenou na neuzavíratelnou umyvadlovou výpust, připevněné ke stěně šrouby, bílé dodané s krytem na sifon šířky 550 mm a hloubky 380 mm</t>
  </si>
  <si>
    <t>6423007</t>
  </si>
  <si>
    <t>Keramické umývátko - š. 450 mm</t>
  </si>
  <si>
    <t>1091455650</t>
  </si>
  <si>
    <t>Poznámka k položce:
Keramické umývátko bez výtokových armatur, oválné se zápach. uzávěrkou ø 32 mm v chromovém provedení s výškou vodního sloupce &gt; 50 mm připevněné ke stěně šrouby, bílé bez krytu na sifon šířky 450 mm, hl. 370 mm</t>
  </si>
  <si>
    <t>6423008</t>
  </si>
  <si>
    <t>-447262309</t>
  </si>
  <si>
    <t>Poznámka k položce:
Keramické umývátko bez výtokových armatur, rohové š. 450 mm se zápach. uzávěrkou ø 32 mm v chromovém provedení s výškou vodního sloupce &gt; 50 mm připevněné ke stěně šrouby, bílé bez krytu</t>
  </si>
  <si>
    <t>6423009</t>
  </si>
  <si>
    <t>Akrylátová vana - 800 / 1800 mm</t>
  </si>
  <si>
    <t>1981204869</t>
  </si>
  <si>
    <t>Poznámka k položce:
Akrylátová vana, obdélníková o rozměru 180x80 cm vč. instalačních nohou a vanové odpadní soupravy dn 50 kompatibilní s odpadními otvory ø 52 mm, bez výtokových armatur</t>
  </si>
  <si>
    <t>6423010</t>
  </si>
  <si>
    <t>Akrylátová sprchová vanička - 1000/900 mm</t>
  </si>
  <si>
    <t>-774110805</t>
  </si>
  <si>
    <t>Poznámka k položce:
Akrylátová sprchová vanička, pravoúhlá o rozměru 100/90 cm dodaná se zápachovou uzávěrkou DN 50 s výškou hladiny vodního sloupce min 50 mm pro odpadní otvory Ø 90 mm a kompatibilními instalačními nohami</t>
  </si>
  <si>
    <t>6423011</t>
  </si>
  <si>
    <t>Oboustranné posuvné dveře šířky 1100 mm</t>
  </si>
  <si>
    <t>-179470165</t>
  </si>
  <si>
    <t>Poznámka k položce:
(š. vstupu 43,2 cm) umožňující nastavení v rozsahu 1050 - 1100 mm výšky 190 cm, opatřené 6 mm transparentním sklem s povrchovou úpravou</t>
  </si>
  <si>
    <t>6423012</t>
  </si>
  <si>
    <t>Jednoduchý nerezový dřez s odkapávací plochou 560/480 mm se zápachovou uzávěrkou DN 50, bez výtokových armatur, vestavěný do kuchyňské linky</t>
  </si>
  <si>
    <t>-1929172763</t>
  </si>
  <si>
    <t>6423013</t>
  </si>
  <si>
    <t>Keramická samostatně stojící výlevka</t>
  </si>
  <si>
    <t>2042197566</t>
  </si>
  <si>
    <t>Poznámka k položce:
Keramická samostatně stojící výlevka s vodorovným odpadem a sklopnou plastovou mřížkou 425 mm bez výtokových amatur a splachovací nádrže, včetně odpadního kolene Ø 100 mm, instalační sady a gumové vložky - těsnícího prvku pro přívod vody</t>
  </si>
  <si>
    <t>6423014</t>
  </si>
  <si>
    <t>Keramická závěsná výlevka se sklopnou plastovou mřížkou 425 mm bez výtokových amatur a splachovací nádrž</t>
  </si>
  <si>
    <t>921868176</t>
  </si>
  <si>
    <t>6423015</t>
  </si>
  <si>
    <t>Pojistný ventil DN 15/DN 20 (10 bar) v rámci pojistné skupiny armatur k zásobníkovému ohřívači</t>
  </si>
  <si>
    <t>-1532829876</t>
  </si>
  <si>
    <t>6423016</t>
  </si>
  <si>
    <t>Rohový ventil, 1/2" x 3/8", materiál chromovaná mosaz</t>
  </si>
  <si>
    <t>-384697280</t>
  </si>
  <si>
    <t>6423017</t>
  </si>
  <si>
    <t>Kombinovaný rohový ventil, 1/2" x (3/4" + 3/8"), materiál chromovaná mosaz</t>
  </si>
  <si>
    <t>994771496</t>
  </si>
  <si>
    <t>6423018</t>
  </si>
  <si>
    <t>Rohový (pračkový) ventil 1/2"x3/4</t>
  </si>
  <si>
    <t>1042322937</t>
  </si>
  <si>
    <t>6423019</t>
  </si>
  <si>
    <t>Nástěnná baterie s keramickou kartuší v pákovém provedení s otáčivým kulatým ústím a délkou ramínka 300 mm instalovaná k výlevkám</t>
  </si>
  <si>
    <t>234374557</t>
  </si>
  <si>
    <t>6423020</t>
  </si>
  <si>
    <t>Stojánková páková baterie s keramickou kartuší (dřezová) s otáčivým ústím a délkou ramínka 265 mm</t>
  </si>
  <si>
    <t>-231144224</t>
  </si>
  <si>
    <t>6423021</t>
  </si>
  <si>
    <t>Baterie umyvadlová, stojánková, páková s výpustí s keramickou kartuší</t>
  </si>
  <si>
    <t>-1234961601</t>
  </si>
  <si>
    <t>6423022</t>
  </si>
  <si>
    <t>Nástěnná vanová baterie, páková s keramickou kartuší s automatickým přepínačem a sprchou dl. 1,3 m o Ø 100 mm</t>
  </si>
  <si>
    <t>-1347548146</t>
  </si>
  <si>
    <t>6423023</t>
  </si>
  <si>
    <t>Nástěnná sprchová (směšovací) baterie se sprchovou růžicí Ø 200 mm a ruční sprchou Ø 100 mm s délkou hadice 1,7 m, sprchový sloup výškově nastavitelný s keramickou kartuší</t>
  </si>
  <si>
    <t>-325005405</t>
  </si>
  <si>
    <t>6423024</t>
  </si>
  <si>
    <t>Podomítková sprchová baterie, páková v chromovém provedení s připojením G1/2" v kombinaci s bidetovu sprškou obsahující ruční spršku se stop ventilem, kovovou sprch. hadici dl. 1,2 m a pevný držák ruční sprchy s keramickou kartuší</t>
  </si>
  <si>
    <t>-1810595645</t>
  </si>
  <si>
    <t>998725202</t>
  </si>
  <si>
    <t>Přesun hmot procentní pro zařizovací předměty v objektech v přes 6 do 12 m</t>
  </si>
  <si>
    <t>-1465428322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</si>
  <si>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</si>
  <si>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</si>
  <si>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</si>
  <si>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</si>
  <si>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1230350577</t>
  </si>
  <si>
    <t>Poznámka k položce:
dvojí splachování, tlačítko dle výběru architekta, montážní a spoj. materiál</t>
  </si>
  <si>
    <t>72611310</t>
  </si>
  <si>
    <t>Montážní prvek pro závěsné výlevky, 175 cm, se splachovací nádržkou pod omítku (suchý proces), včetně opláštění srd deskami - D+M</t>
  </si>
  <si>
    <t>-1563716062</t>
  </si>
  <si>
    <t>998726212</t>
  </si>
  <si>
    <t>Přesun hmot procentní pro instalační prefabrikáty v objektech v přes 6 do 12 m</t>
  </si>
  <si>
    <t>1332985920</t>
  </si>
  <si>
    <t>729</t>
  </si>
  <si>
    <t>Zdravotechnika - ostatní</t>
  </si>
  <si>
    <t>729101</t>
  </si>
  <si>
    <t>Revizní dvířka o rozměru 400/600 mm - D+M</t>
  </si>
  <si>
    <t>115568412</t>
  </si>
  <si>
    <t>Poznámka k položce:
Revizní dvířka o rozměru 40x60 cm (Š/V) z ocelového pozinkovaného plechu tl. 1 mm se zámkem proti neoprávněné manipulaci do svislých i vodorovných stavebních konstrukcí s možností otevírání na obě dvě strany, včetně čtyřhranného trnového klíče 7x7 mm</t>
  </si>
  <si>
    <t>729102</t>
  </si>
  <si>
    <t>Expanzní tlaková nádoba s membránou, bez pojistného ventilu o objemu 8 l a provozním tlaku 10 bar s připojovacím T-kusem - D+M</t>
  </si>
  <si>
    <t>1769447686</t>
  </si>
  <si>
    <t>729103</t>
  </si>
  <si>
    <t>Závitové mokroběžné cirkulační čerpadlo pro TV - D+M</t>
  </si>
  <si>
    <t>-217753784</t>
  </si>
  <si>
    <t>Poznámka k položce:
Závitové mokroběžné cirkulační čerpadlo pro TV s integrovaným termostatem, hodinami časového spínání, umožňující termickou dezinfekci, pracovní bod čerpadla 140 hodinových litrů a 0,45 m dopravní výška, připojovací rozměry 1", ,jmenovité napětí 1x230 V, rozteč mezi připojovacími hrdly 140 mm, jmenovitý výkon P2 6 W</t>
  </si>
  <si>
    <t>729104</t>
  </si>
  <si>
    <t>Teploměr axiální s teplotním rozsahem 0°C - +120°C, zadní napojení 1/2", průměru 80 mm, včetně jímky dl. 100 mm - D+M</t>
  </si>
  <si>
    <t>-434809210</t>
  </si>
  <si>
    <t>729105</t>
  </si>
  <si>
    <t>Krycí mřížka plastová 300/300 mm - D+M</t>
  </si>
  <si>
    <t>-1716498159</t>
  </si>
  <si>
    <t>729901</t>
  </si>
  <si>
    <t>Stavební přípomoce</t>
  </si>
  <si>
    <t>873150969</t>
  </si>
  <si>
    <t xml:space="preserve">Poznámka k položce:
Cena zahrnuje komplexní náklady na tyto stavení činnosti včetně materiálu. Jedná se o vysekání drážek, průrazy, začištění a jiné drobné stavební činnosti, nejsou-li tyto již obsaženy v rozpočtu bouracích a stavebních prací </t>
  </si>
  <si>
    <t>729902</t>
  </si>
  <si>
    <t>Požární ucpávky</t>
  </si>
  <si>
    <t>-1795463948</t>
  </si>
  <si>
    <t>05 - PLYN</t>
  </si>
  <si>
    <t xml:space="preserve">    723 - Zdravotechnika - vnitřní plynovod</t>
  </si>
  <si>
    <t>723</t>
  </si>
  <si>
    <t>Zdravotechnika - vnitřní plynovod</t>
  </si>
  <si>
    <t>7231001</t>
  </si>
  <si>
    <t xml:space="preserve">demontáž a zpětná montáž přípojného plynovodního potrubí v délce 10m k plynoměru 1PP z důvodu nové stropní desky nad 1PP (ohlášení provozovateli plynovodu) </t>
  </si>
  <si>
    <t>-1023761697</t>
  </si>
  <si>
    <t>7231002</t>
  </si>
  <si>
    <t>demontáž přípojného plynovodního potrubí k plynoměru ve 3.NP a zaslepení za T-kusem na počátku tohoto úseku v technické místnosti</t>
  </si>
  <si>
    <t>582536333</t>
  </si>
  <si>
    <t>7231003</t>
  </si>
  <si>
    <t>napojení nového plynového kotle vč. nového plynového kulového uzávěru DN 25  od plynoměru v délce 4m</t>
  </si>
  <si>
    <t>1504931780</t>
  </si>
  <si>
    <t>7231004</t>
  </si>
  <si>
    <t>koordinace nových rozvodů ZTI a vytápění s plynovým rozvodem od plynoměru ke kotli v t.m.</t>
  </si>
  <si>
    <t>-1729410540</t>
  </si>
  <si>
    <t>7231101</t>
  </si>
  <si>
    <t>Uvedení do provozu</t>
  </si>
  <si>
    <t>1707583506</t>
  </si>
  <si>
    <t>7231102</t>
  </si>
  <si>
    <t>Revize</t>
  </si>
  <si>
    <t>-1642008</t>
  </si>
  <si>
    <t>06 -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</si>
  <si>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</si>
  <si>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</si>
  <si>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</si>
  <si>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</si>
  <si>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</si>
  <si>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739 - Ústřední vytápění - ostatní</t>
  </si>
  <si>
    <t>71347121</t>
  </si>
  <si>
    <t xml:space="preserve">Montáž tepelné izolace potrubí snímatelnými pouzdry </t>
  </si>
  <si>
    <t>2129310192</t>
  </si>
  <si>
    <t>2717001</t>
  </si>
  <si>
    <t>Tepelná izolace - polyethylenová TI se strukturou uzavřených buněk - d15 -&gt; tl. = 13 mm</t>
  </si>
  <si>
    <t>-1362897701</t>
  </si>
  <si>
    <t>2717002</t>
  </si>
  <si>
    <t>Tepelná izolace - polyethylenová TI se strukturou uzavřených buněk - d15 -&gt; tl. = 30 mm</t>
  </si>
  <si>
    <t>-481762997</t>
  </si>
  <si>
    <t>2717003</t>
  </si>
  <si>
    <t>Tepelná izolace - polyethylenová TI se strukturou uzavřených buněk - d18 -&gt; tl. = 13 mm</t>
  </si>
  <si>
    <t>813973447</t>
  </si>
  <si>
    <t>2717004</t>
  </si>
  <si>
    <t>Tepelná izolace - polyethylenová TI se strukturou uzavřených buněk - d18 -&gt; tl. = 30 mm</t>
  </si>
  <si>
    <t>1754125784</t>
  </si>
  <si>
    <t>2717005</t>
  </si>
  <si>
    <t>Tepelná izolace - polyethylenová TI se strukturou uzavřených buněk - d22 -&gt; tl. = 13 mm</t>
  </si>
  <si>
    <t>221670329</t>
  </si>
  <si>
    <t>2717006</t>
  </si>
  <si>
    <t>Tepelná izolace - polyethylenová TI se strukturou uzavřených buněk - d22 -&gt; tl. = 30 mm</t>
  </si>
  <si>
    <t>-220992323</t>
  </si>
  <si>
    <t>2717007</t>
  </si>
  <si>
    <t>Tepelná izolace - polyethylenová TI se strukturou uzavřených buněk - d28 -&gt; tl. = 13 mm</t>
  </si>
  <si>
    <t>1865364526</t>
  </si>
  <si>
    <t>2717008</t>
  </si>
  <si>
    <t>Tepelná izolace - polyethylenová TI se strukturou uzavřených buněk - d28 -&gt; tl. = 30 mm</t>
  </si>
  <si>
    <t>-82899615</t>
  </si>
  <si>
    <t>2717009</t>
  </si>
  <si>
    <t>Tepelná izolace - polyethylenová TI se strukturou uzavřených buněk - d35 -&gt; tl. = 30 mm</t>
  </si>
  <si>
    <t>-1188634047</t>
  </si>
  <si>
    <t>2717010</t>
  </si>
  <si>
    <t>Tepelná izolace - polyethylenová TI se strukturou uzavřených buněk - d42 -&gt; tl. = 30 mm</t>
  </si>
  <si>
    <t>409410937</t>
  </si>
  <si>
    <t>1430879700</t>
  </si>
  <si>
    <t>731</t>
  </si>
  <si>
    <t>Ústřední vytápění - kotelny</t>
  </si>
  <si>
    <t>731244494</t>
  </si>
  <si>
    <t>Montáž kotle ocelového závěsného na plyn kondenzačního o výkonu přes 28 do 50 kW</t>
  </si>
  <si>
    <t>98634649</t>
  </si>
  <si>
    <t>48417001</t>
  </si>
  <si>
    <t>elektrokotel závěsný přímotopný 4kW</t>
  </si>
  <si>
    <t>-1891594707</t>
  </si>
  <si>
    <t>Poznámka k položce:
sezónní energetická účinnost vytápění místností 94%, účinnost A, modulace výkonu až 1:10</t>
  </si>
  <si>
    <t>7312491</t>
  </si>
  <si>
    <t>Montáž příslušenství</t>
  </si>
  <si>
    <t>-1656294935</t>
  </si>
  <si>
    <t>484501</t>
  </si>
  <si>
    <t>ekvitermní regulace pro 3 otopné okruhy (2x směšovaný+ 1x nesměšovaný) vč. spínacích modulů</t>
  </si>
  <si>
    <t>379641536</t>
  </si>
  <si>
    <t>484502</t>
  </si>
  <si>
    <t>kompaktní rozdělovač/sběrač pro 3 otopné okruhy</t>
  </si>
  <si>
    <t>-1455167951</t>
  </si>
  <si>
    <t>484503</t>
  </si>
  <si>
    <t>termohydraulický rozdělovač "THR" - velikost dle dodavatele kotle</t>
  </si>
  <si>
    <t>-338746097</t>
  </si>
  <si>
    <t>484504</t>
  </si>
  <si>
    <t>čidlo teploty na "THR"</t>
  </si>
  <si>
    <t>-1880356890</t>
  </si>
  <si>
    <t>484505</t>
  </si>
  <si>
    <t>čidlo teploty venkovního vzduchu</t>
  </si>
  <si>
    <t>-1532374282</t>
  </si>
  <si>
    <t>484506</t>
  </si>
  <si>
    <t>prostorový termostat kompatibilní s ekvitermním regulátorem</t>
  </si>
  <si>
    <t>2082241569</t>
  </si>
  <si>
    <t>484507</t>
  </si>
  <si>
    <t>stacionární tlaková expanzní nádoba o objemu 50 litrů vč. uzávěru 1" s vypouštěním 1/2"</t>
  </si>
  <si>
    <t>-480965527</t>
  </si>
  <si>
    <t>7312501</t>
  </si>
  <si>
    <t>koaxiální odkouření a přívod vzduchu potrubím 80/125 - vodorovný 1,5 m + 2xkoleno 90°+ svisle 14 m - od plyn. kotle až nad střechu vč. střešní průchodky a typové ukončovací hlavice</t>
  </si>
  <si>
    <t>1781317627</t>
  </si>
  <si>
    <t>998731202</t>
  </si>
  <si>
    <t>Přesun hmot procentní pro kotelny v objektech v přes 6 do 12 m</t>
  </si>
  <si>
    <t>321170069</t>
  </si>
  <si>
    <t>732</t>
  </si>
  <si>
    <t>Ústřední vytápění - strojovny</t>
  </si>
  <si>
    <t>7322103</t>
  </si>
  <si>
    <t>Montáž ohříváků vody zásobníkových do 200 litrů</t>
  </si>
  <si>
    <t>201736475</t>
  </si>
  <si>
    <t>484401</t>
  </si>
  <si>
    <t>nepřímotopný zásobník TV o objemu cca 117 litrů</t>
  </si>
  <si>
    <t>1852846210</t>
  </si>
  <si>
    <t>Poznámka k položce:
smaltovaný, hranatý, od stejného výrobce jakozávěsný plynový kondenzační kotel, vestavné ochranné anody zajišťující splnění ekologických požadavků a dosažení vysoké životnosti, ERP=B</t>
  </si>
  <si>
    <t>998732202</t>
  </si>
  <si>
    <t>Přesun hmot procentní pro strojovny v objektech v přes 6 do 12 m</t>
  </si>
  <si>
    <t>-1481624752</t>
  </si>
  <si>
    <t>733</t>
  </si>
  <si>
    <t>Ústřední vytápění - rozvodné potrubí</t>
  </si>
  <si>
    <t>733223102</t>
  </si>
  <si>
    <t>Potrubí měděné tvrdé spojované měkkým pájením D 15x1 mm</t>
  </si>
  <si>
    <t>159112596</t>
  </si>
  <si>
    <t>Poznámka k položce:
vč tvarovek</t>
  </si>
  <si>
    <t>733223103</t>
  </si>
  <si>
    <t>Potrubí měděné tvrdé spojované měkkým pájením D 18x1 mm</t>
  </si>
  <si>
    <t>1797533760</t>
  </si>
  <si>
    <t>733223104</t>
  </si>
  <si>
    <t>Potrubí měděné tvrdé spojované měkkým pájením D 22x1 mm</t>
  </si>
  <si>
    <t>205672605</t>
  </si>
  <si>
    <t>733223105</t>
  </si>
  <si>
    <t>Potrubí měděné tvrdé spojované měkkým pájením D 28x1,5 mm</t>
  </si>
  <si>
    <t>-1774247654</t>
  </si>
  <si>
    <t>733223106</t>
  </si>
  <si>
    <t>Potrubí měděné tvrdé spojované měkkým pájením D 35x1,5 mm</t>
  </si>
  <si>
    <t>-62814547</t>
  </si>
  <si>
    <t>733223107</t>
  </si>
  <si>
    <t>Potrubí měděné tvrdé spojované měkkým pájením D 42x1,5 mm</t>
  </si>
  <si>
    <t>857411190</t>
  </si>
  <si>
    <t>998733202</t>
  </si>
  <si>
    <t>Přesun hmot procentní pro rozvody potrubí v objektech v přes 6 do 12 m</t>
  </si>
  <si>
    <t>-1802088928</t>
  </si>
  <si>
    <t>734</t>
  </si>
  <si>
    <t>Ústřední vytápění - armatury</t>
  </si>
  <si>
    <t>7341001</t>
  </si>
  <si>
    <t>Montáž vyvažovacích ventilů</t>
  </si>
  <si>
    <t>-1529328453</t>
  </si>
  <si>
    <t>5512001</t>
  </si>
  <si>
    <t>vyvažovací ventil (DN 15, Kvs= 2,3 m3/h, PN 25)</t>
  </si>
  <si>
    <t>-588740357</t>
  </si>
  <si>
    <t>5512002</t>
  </si>
  <si>
    <t>vyvažovací ventil (DN 25, Kvs= 8,43 m3/h, PN 25)</t>
  </si>
  <si>
    <t>873521387</t>
  </si>
  <si>
    <t>7341002</t>
  </si>
  <si>
    <t>Montáž směšovacích ventilů</t>
  </si>
  <si>
    <t>1645324398</t>
  </si>
  <si>
    <t>5512003</t>
  </si>
  <si>
    <t>3cestný směšovací ventil (DN 20, Kvs= 2,5 m3/h) s pohonem</t>
  </si>
  <si>
    <t>-1060371236</t>
  </si>
  <si>
    <t>5512004</t>
  </si>
  <si>
    <t>3cestný směšovací ventil (DN 25, Kvs= 10 m3/h) s pohonem</t>
  </si>
  <si>
    <t>-2086581480</t>
  </si>
  <si>
    <t>7341003</t>
  </si>
  <si>
    <t>Montáž kulových uzávěrů a zpětných klapek</t>
  </si>
  <si>
    <t>-344721414</t>
  </si>
  <si>
    <t>5512005</t>
  </si>
  <si>
    <t>kulový uzávěr 3/4"</t>
  </si>
  <si>
    <t>-1755718408</t>
  </si>
  <si>
    <t>5512006</t>
  </si>
  <si>
    <t>kulový uzávěr 1"</t>
  </si>
  <si>
    <t>434532308</t>
  </si>
  <si>
    <t>5512007</t>
  </si>
  <si>
    <t>kulový uzávěr 5/4"</t>
  </si>
  <si>
    <t>1151412633</t>
  </si>
  <si>
    <t>5512008</t>
  </si>
  <si>
    <t>kulový uzávěr 6/4"</t>
  </si>
  <si>
    <t>-1112516669</t>
  </si>
  <si>
    <t>5512009</t>
  </si>
  <si>
    <t>zpětná klapka 3/4"</t>
  </si>
  <si>
    <t>2067898392</t>
  </si>
  <si>
    <t>5512010</t>
  </si>
  <si>
    <t>zpětná klapka 1"</t>
  </si>
  <si>
    <t>1569373819</t>
  </si>
  <si>
    <t>5512011</t>
  </si>
  <si>
    <t>zpětná klapka 5/4"</t>
  </si>
  <si>
    <t>-1214347665</t>
  </si>
  <si>
    <t>7341004</t>
  </si>
  <si>
    <t>Montáž měřičů tepla</t>
  </si>
  <si>
    <t>-1369339947</t>
  </si>
  <si>
    <t>5512012</t>
  </si>
  <si>
    <t>kalorimetrický měřič tepla (DN 20, Kvs= 3 m3/h, Qd= 0,6 m3/h)</t>
  </si>
  <si>
    <t>-1335317172</t>
  </si>
  <si>
    <t>5512013</t>
  </si>
  <si>
    <t>kalorimetrický měřič tepla (DN 25, Kvs= 15 m3/h, Qd= 2,5 m3/h)</t>
  </si>
  <si>
    <t>-1453460054</t>
  </si>
  <si>
    <t>7341005</t>
  </si>
  <si>
    <t>Montáž oběhových čerpadel</t>
  </si>
  <si>
    <t>-1072431006</t>
  </si>
  <si>
    <t>5512014</t>
  </si>
  <si>
    <t>oběhové čerpadlo DN 20 - regulace otáček na dPp (435 kg/h při 18 kPa)</t>
  </si>
  <si>
    <t>935438194</t>
  </si>
  <si>
    <t>5512015</t>
  </si>
  <si>
    <t>oběhové čerpadlo DN 25 - regulace otáček na dPp (1675 kg/h při 18 kPa)</t>
  </si>
  <si>
    <t>158134681</t>
  </si>
  <si>
    <t>5512016</t>
  </si>
  <si>
    <t>oběhové čerpadlo DN 25</t>
  </si>
  <si>
    <t>-8319022</t>
  </si>
  <si>
    <t>7341006</t>
  </si>
  <si>
    <t>Montáž armatur otopných těles</t>
  </si>
  <si>
    <t>-417878070</t>
  </si>
  <si>
    <t>5512017</t>
  </si>
  <si>
    <t>termostatická hlavice</t>
  </si>
  <si>
    <t>1000955158</t>
  </si>
  <si>
    <t>5512018</t>
  </si>
  <si>
    <t>"H" šroubení (DN 15, Kvs= 1,48 m3/h) - rohové</t>
  </si>
  <si>
    <t>904676932</t>
  </si>
  <si>
    <t>5512019</t>
  </si>
  <si>
    <t>"H" ventil (DN 15, Kvs= 0,6 m3/h) - rohový</t>
  </si>
  <si>
    <t>1937415707</t>
  </si>
  <si>
    <t>7341007</t>
  </si>
  <si>
    <t>Montáž ostatních drobných armatur</t>
  </si>
  <si>
    <t>-122151331</t>
  </si>
  <si>
    <t>5512020</t>
  </si>
  <si>
    <t>teplotní čidlo pro zpětnou vazbu směšovače</t>
  </si>
  <si>
    <t>-1528072907</t>
  </si>
  <si>
    <t>5512021</t>
  </si>
  <si>
    <t>filtr s magnetem 6/4"</t>
  </si>
  <si>
    <t>1923286143</t>
  </si>
  <si>
    <t>5512022</t>
  </si>
  <si>
    <t>teploměr 0-100°C</t>
  </si>
  <si>
    <t>1846922046</t>
  </si>
  <si>
    <t>5512023</t>
  </si>
  <si>
    <t>tlakoměr 0-6 bar</t>
  </si>
  <si>
    <t>-1636189498</t>
  </si>
  <si>
    <t>5512024</t>
  </si>
  <si>
    <t>vypouštěcí ventil 1/2"</t>
  </si>
  <si>
    <t>1857635417</t>
  </si>
  <si>
    <t>5512025</t>
  </si>
  <si>
    <t>automatický odvzdušňovací ventil 1/2"</t>
  </si>
  <si>
    <t>-2024176941</t>
  </si>
  <si>
    <t>998734202</t>
  </si>
  <si>
    <t>Přesun hmot procentní pro armatury v objektech v přes 6 do 12 m</t>
  </si>
  <si>
    <t>-843045729</t>
  </si>
  <si>
    <t>735</t>
  </si>
  <si>
    <t>Ústřední vytápění - otopná tělesa</t>
  </si>
  <si>
    <t>73515913</t>
  </si>
  <si>
    <t>Montáž otopných těles deskových</t>
  </si>
  <si>
    <t>-2027742646</t>
  </si>
  <si>
    <t>48456001</t>
  </si>
  <si>
    <t>deskové otopné těleso s integrovaným TRV (Kvs=0,75 m3/h) vč. příslušenství - 10-6070 barva:bílá</t>
  </si>
  <si>
    <t>170410998</t>
  </si>
  <si>
    <t>48456002</t>
  </si>
  <si>
    <t>deskové otopné těleso s integrovaným TRV (Kvs=0,75 m3/h) vč. příslušenství - 11-6050 barva:bílá</t>
  </si>
  <si>
    <t>1153425073</t>
  </si>
  <si>
    <t>48456003</t>
  </si>
  <si>
    <t>deskové otopné těleso s integrovaným TRV (Kvs=0,75 m3/h) vč. příslušenství - 22-4080 barva:bílá</t>
  </si>
  <si>
    <t>-1160506361</t>
  </si>
  <si>
    <t>48456004</t>
  </si>
  <si>
    <t>deskové otopné těleso s integrovaným TRV (Kvs=0,75 m3/h) vč. příslušenství - 22-5090 barva:bílá</t>
  </si>
  <si>
    <t>64977027</t>
  </si>
  <si>
    <t>48456005</t>
  </si>
  <si>
    <t>deskové otopné těleso s integrovaným TRV (Kvs=0,75 m3/h) vč. příslušenství - 33-5060 barva:bílá</t>
  </si>
  <si>
    <t>2056552606</t>
  </si>
  <si>
    <t>48456006</t>
  </si>
  <si>
    <t>deskové otopné těleso s integrovaným TRV (Kvs=0,75 m3/h) vč. příslušenství - 10-6050 barva:bílá</t>
  </si>
  <si>
    <t>-1065447778</t>
  </si>
  <si>
    <t>48456007</t>
  </si>
  <si>
    <t>deskové otopné těleso s integrovaným TRV (Kvs=0,75 m3/h) vč. příslušenství - 11-6060 barva:bílá</t>
  </si>
  <si>
    <t>-1882547849</t>
  </si>
  <si>
    <t>48456008</t>
  </si>
  <si>
    <t>deskové otopné těleso s integrovaným TRV (Kvs=0,75 m3/h) vč. příslušenství - 11-6080 barva:bílá</t>
  </si>
  <si>
    <t>795838947</t>
  </si>
  <si>
    <t>48456009</t>
  </si>
  <si>
    <t>deskové otopné těleso s integrovaným TRV (Kvs=0,75 m3/h) vč. příslušenství - 11-6110 barva:bílá</t>
  </si>
  <si>
    <t>-1656210895</t>
  </si>
  <si>
    <t>48456010</t>
  </si>
  <si>
    <t>deskové otopné těleso s integrovaným TRV (Kvs=0,75 m3/h) vč. příslušenství - 21-6050 barva:bílá</t>
  </si>
  <si>
    <t>991868984</t>
  </si>
  <si>
    <t>48456011</t>
  </si>
  <si>
    <t>deskové otopné těleso s integrovaným TRV (Kvs=0,75 m3/h) vč. příslušenství - 21-6070 barva:bílá</t>
  </si>
  <si>
    <t>2137960197</t>
  </si>
  <si>
    <t>48456012</t>
  </si>
  <si>
    <t>deskové otopné těleso s integrovaným TRV (Kvs=0,75 m3/h) vč. příslušenství - 21-6080 barva:bílá</t>
  </si>
  <si>
    <t>-2038740204</t>
  </si>
  <si>
    <t>48456013</t>
  </si>
  <si>
    <t>deskové otopné těleso s integrovaným TRV (Kvs=0,75 m3/h) vč. příslušenství - 21-6100 barva:bílá</t>
  </si>
  <si>
    <t>1661323919</t>
  </si>
  <si>
    <t>48456014</t>
  </si>
  <si>
    <t>deskové otopné těleso s integrovaným TRV (Kvs=0,75 m3/h) vč. příslušenství - 21-6140 barva:bílá</t>
  </si>
  <si>
    <t>1920685350</t>
  </si>
  <si>
    <t>48456015</t>
  </si>
  <si>
    <t>deskové otopné těleso s integrovaným TRV (Kvs=0,75 m3/h) vč. příslušenství - 21-6160 barva:bílá</t>
  </si>
  <si>
    <t>1315158484</t>
  </si>
  <si>
    <t>48456016</t>
  </si>
  <si>
    <t>deskové otopné těleso s integrovaným TRV (Kvs=0,75 m3/h) vč. příslušenství - 21-6230 barva:bílá</t>
  </si>
  <si>
    <t>1215768731</t>
  </si>
  <si>
    <t>48456017</t>
  </si>
  <si>
    <t>deskové otopné těleso s integrovaným TRV (Kvs=0,75 m3/h) vč. příslušenství - 21-9060 barva:bílá</t>
  </si>
  <si>
    <t>-810020806</t>
  </si>
  <si>
    <t>48456018</t>
  </si>
  <si>
    <t>460704261</t>
  </si>
  <si>
    <t>48456019</t>
  </si>
  <si>
    <t>deskové otopné těleso s integrovaným TRV (Kvs=0,75 m3/h) vč. příslušenství - 22-6090 barva:bílá</t>
  </si>
  <si>
    <t>1935865605</t>
  </si>
  <si>
    <t>48456020</t>
  </si>
  <si>
    <t>1075899357</t>
  </si>
  <si>
    <t>48456021</t>
  </si>
  <si>
    <t>deskové otopné těleso s integrovaným TRV (Kvs=0,75 m3/h) vč. příslušenství - 22-6120 barva:bílá</t>
  </si>
  <si>
    <t>105877924</t>
  </si>
  <si>
    <t>48456022</t>
  </si>
  <si>
    <t>deskové otopné těleso s integrovaným TRV (Kvs=0,75 m3/h) vč. příslušenství - 22-6140 barva:bílá</t>
  </si>
  <si>
    <t>1714304844</t>
  </si>
  <si>
    <t>48456023</t>
  </si>
  <si>
    <t>deskové otopné těleso s integrovaným TRV (Kvs=0,75 m3/h) vč. příslušenství - 22-9040 barva:bílá</t>
  </si>
  <si>
    <t>255654936</t>
  </si>
  <si>
    <t>48456024</t>
  </si>
  <si>
    <t>deskové otopné těleso s integrovaným TRV (Kvs=0,75 m3/h) vč. příslušenství - 22-9050 barva:bílá</t>
  </si>
  <si>
    <t>-1555007056</t>
  </si>
  <si>
    <t>48456025</t>
  </si>
  <si>
    <t>deskové otopné těleso s integrovaným TRV (Kvs=0,75 m3/h) vč. příslušenství - 22-9060 barva:bílá</t>
  </si>
  <si>
    <t>-664311142</t>
  </si>
  <si>
    <t>48456026</t>
  </si>
  <si>
    <t>deskové otopné těleso s integrovaným TRV (Kvs=0,75 m3/h) vč. příslušenství - 33-6100 barva:bílá</t>
  </si>
  <si>
    <t>40764978</t>
  </si>
  <si>
    <t>73515914</t>
  </si>
  <si>
    <t>Montáž otopných těles trubkových</t>
  </si>
  <si>
    <t>-544533644</t>
  </si>
  <si>
    <t>4845701</t>
  </si>
  <si>
    <t>trubkové otopné těleso se středovým napojením vč. příslušenství - 1820.750 barva:bílá</t>
  </si>
  <si>
    <t>-1025321588</t>
  </si>
  <si>
    <t>998735202</t>
  </si>
  <si>
    <t>Přesun hmot procentní pro otopná tělesa v objektech v přes 6 do 12 m</t>
  </si>
  <si>
    <t>764753413</t>
  </si>
  <si>
    <t>739</t>
  </si>
  <si>
    <t>Ústřední vytápění - ostatní</t>
  </si>
  <si>
    <t>739101</t>
  </si>
  <si>
    <t>napojení OS na vodovod požadované kvalitě vody dle požadavků zdroje tepla – uzavírací ventil, filtr, zkušební ventil, zpětnou klapku, vypouštěcí kohout, úpravnu dle požadavku zdroje tepla, uzavírací ventil</t>
  </si>
  <si>
    <t>-1315872766</t>
  </si>
  <si>
    <t>739102</t>
  </si>
  <si>
    <t>Topná zkouška</t>
  </si>
  <si>
    <t>-666594636</t>
  </si>
  <si>
    <t>739201</t>
  </si>
  <si>
    <t>-1853419615</t>
  </si>
  <si>
    <t>739202</t>
  </si>
  <si>
    <t>-69940588</t>
  </si>
  <si>
    <t>07 - VZDUCHOTECHNIKA</t>
  </si>
  <si>
    <t>24-M - Montáže vzduchotechnických zařízení</t>
  </si>
  <si>
    <t xml:space="preserve">    24-M-001 - Zařízení č.1 - Chlazení školních tříd</t>
  </si>
  <si>
    <t xml:space="preserve">    24-M-003 - Zařízení č.3 - Odvětrání soc. zařízení</t>
  </si>
  <si>
    <t xml:space="preserve">    24-M-009 - Ostatní</t>
  </si>
  <si>
    <t>24-M</t>
  </si>
  <si>
    <t>Montáže vzduchotechnických zařízení</t>
  </si>
  <si>
    <t>24-M-001</t>
  </si>
  <si>
    <t>Zařízení č.1 - Chlazení školních tříd</t>
  </si>
  <si>
    <t>24-001-01</t>
  </si>
  <si>
    <t>Montáž venkovní klimatizační jednotky</t>
  </si>
  <si>
    <t>-687749153</t>
  </si>
  <si>
    <t>429101</t>
  </si>
  <si>
    <t>Venkovní invertorová chladící jednotka; chladící výkon 28kW; chladivo R410A</t>
  </si>
  <si>
    <t>1934359907</t>
  </si>
  <si>
    <t>Poznámka k položce:
kompresor: twin rotary, provozní rozsah venkovních teplot (chlazení)  °C -5 / +46, Hladina akustického tlaku (pro chlazení) (níz./stř./vys.) dB(A) 59, Hladina akustického výkonu (pro chlazení) dB(A) 77  
Technické parametry jsou popsány v dokumentu D.1.4.4.3 - Tabulka zařízení.</t>
  </si>
  <si>
    <t>4291011</t>
  </si>
  <si>
    <t>Rozbočovače</t>
  </si>
  <si>
    <t>-1209791790</t>
  </si>
  <si>
    <t>24-001-02</t>
  </si>
  <si>
    <t>Montáž vnitřní klimatizační jednotky</t>
  </si>
  <si>
    <t>977392931</t>
  </si>
  <si>
    <t>429102</t>
  </si>
  <si>
    <t>Vnitřní podstropní jednotka včetně nástěnného ovladače; chladící výkon 11,2kW. barva:bílá</t>
  </si>
  <si>
    <t>51812884</t>
  </si>
  <si>
    <t>Poznámka k položce:
Technické parametry jsou popsány v dokumentu D.1.4.4.3 - Tabulka zařízení.</t>
  </si>
  <si>
    <t>429103</t>
  </si>
  <si>
    <t>Vnitřní nástěnná jednotka včetně nástěnného ovladače; chladící výkon 2,8kW.  barva:bílá</t>
  </si>
  <si>
    <t>-17782663</t>
  </si>
  <si>
    <t>24-001-03</t>
  </si>
  <si>
    <t>Montáž trasy rozvodů chladiva včetně montážního materiálu  (příchytky, Ag pájka, izolační páska, závěsný materiál, atd.)</t>
  </si>
  <si>
    <t>786588747</t>
  </si>
  <si>
    <t>429201</t>
  </si>
  <si>
    <t>Cu potrubí ø6,4mm včetně izolace tl.13mm</t>
  </si>
  <si>
    <t>-1000310389</t>
  </si>
  <si>
    <t>429202</t>
  </si>
  <si>
    <t>Cu potrubí ø9,5mm včetně izolace tl.13mm</t>
  </si>
  <si>
    <t>-1945940232</t>
  </si>
  <si>
    <t>429203</t>
  </si>
  <si>
    <t>Cu potrubí ø12,7mm včetně izolace tl.13mm</t>
  </si>
  <si>
    <t>-1515407258</t>
  </si>
  <si>
    <t>429204</t>
  </si>
  <si>
    <t>Cu potrubí ø15,9mm včetně izolace tl.13mm</t>
  </si>
  <si>
    <t>-755187545</t>
  </si>
  <si>
    <t>429205</t>
  </si>
  <si>
    <t>Cu potrubí ø22,2mm včetně izolace tl.13mm</t>
  </si>
  <si>
    <t>434251989</t>
  </si>
  <si>
    <t>24-001-04</t>
  </si>
  <si>
    <t>Montáž kabeláže</t>
  </si>
  <si>
    <t>48039365</t>
  </si>
  <si>
    <t>429301</t>
  </si>
  <si>
    <t xml:space="preserve">Komunikační kabel TCC Link </t>
  </si>
  <si>
    <t>2109832185</t>
  </si>
  <si>
    <t>429302</t>
  </si>
  <si>
    <t>Komunikační stíněný kabel 2x0,75mm k ovladačům</t>
  </si>
  <si>
    <t>-1494083606</t>
  </si>
  <si>
    <t>24-001-05</t>
  </si>
  <si>
    <t>Chladivo R410A</t>
  </si>
  <si>
    <t>1236800197</t>
  </si>
  <si>
    <t>24-001-06</t>
  </si>
  <si>
    <t>Vakuování systému, tlaková zkouška, technické plyny</t>
  </si>
  <si>
    <t>-959231862</t>
  </si>
  <si>
    <t>24-001-07</t>
  </si>
  <si>
    <t>Uvedení do řádného provozu,zaškolení obsluhy,technická dokumentace</t>
  </si>
  <si>
    <t>-332762501</t>
  </si>
  <si>
    <t>24-M-003</t>
  </si>
  <si>
    <t>Zařízení č.3 - Odvětrání soc. zařízení</t>
  </si>
  <si>
    <t>24-003-01</t>
  </si>
  <si>
    <t>Montáž zařízení</t>
  </si>
  <si>
    <t>365221430</t>
  </si>
  <si>
    <t>429401</t>
  </si>
  <si>
    <t>Diagonální ventilátor do kruhového potrubí ø125mm</t>
  </si>
  <si>
    <t>-367031491</t>
  </si>
  <si>
    <t xml:space="preserve">Poznámka k položce:
Technické parametry jsou popsány v dokumentu D.1.4.4.3 - Tabulka zařízení. </t>
  </si>
  <si>
    <t>429402</t>
  </si>
  <si>
    <t>Diagonální ventilátor do kruhového potrubí ø200mm</t>
  </si>
  <si>
    <t>-1604516484</t>
  </si>
  <si>
    <t>429403</t>
  </si>
  <si>
    <t>Malý axiální ventilátor do kruhového potrubí ø100mm se zpětnou klapkou</t>
  </si>
  <si>
    <t>-606123475</t>
  </si>
  <si>
    <t>429404</t>
  </si>
  <si>
    <t>Malý axiální ventilátor do kruhového potrubí ø125mm se zpětnou klapkou</t>
  </si>
  <si>
    <t>654724720</t>
  </si>
  <si>
    <t>429405</t>
  </si>
  <si>
    <t>Tlumič hluku pro kruhové potrubí ø200mm/délky 900mm</t>
  </si>
  <si>
    <t>-336384490</t>
  </si>
  <si>
    <t>429406</t>
  </si>
  <si>
    <t>Tlumič hluku pro kruhové potrubí ø125mm/délky 600mm</t>
  </si>
  <si>
    <t>1617426669</t>
  </si>
  <si>
    <t>429407</t>
  </si>
  <si>
    <t>Zpětná klapka pro kruhové potrubí ø200mm</t>
  </si>
  <si>
    <t>-975458782</t>
  </si>
  <si>
    <t>429408</t>
  </si>
  <si>
    <t>Zpětná klapka pro kruhové potrubí ø125mm</t>
  </si>
  <si>
    <t>-286940141</t>
  </si>
  <si>
    <t>429409</t>
  </si>
  <si>
    <t>Protidešťová stříška ø200mm z pozink plechu</t>
  </si>
  <si>
    <t>-908002071</t>
  </si>
  <si>
    <t>429410</t>
  </si>
  <si>
    <t>Protidešťová stříška ø125mm z pozink plechu</t>
  </si>
  <si>
    <t>1378875809</t>
  </si>
  <si>
    <t>429411</t>
  </si>
  <si>
    <t>Plastový talířový ventil odvodní ø100mm</t>
  </si>
  <si>
    <t>1832675278</t>
  </si>
  <si>
    <t>429412</t>
  </si>
  <si>
    <t>Plastový talířový ventil odvodní ø160mm</t>
  </si>
  <si>
    <t>54865157</t>
  </si>
  <si>
    <t>429413</t>
  </si>
  <si>
    <t>Ohebná Al laminátová hadice s kostrou z ocelového drátu ø160mm á 10bm/bal</t>
  </si>
  <si>
    <t>428188216</t>
  </si>
  <si>
    <t>429414</t>
  </si>
  <si>
    <t>Ohebná Al laminátová hadice s kostrou z ocelového drátu ø125mm á 10bm/bal</t>
  </si>
  <si>
    <t>816456362</t>
  </si>
  <si>
    <t>429415</t>
  </si>
  <si>
    <t>Ohebná Al laminátová hadice s kostrou z ocelového drátu ø100mm á 10bm/bal</t>
  </si>
  <si>
    <t>855898301</t>
  </si>
  <si>
    <t>429416</t>
  </si>
  <si>
    <t>Kruhové potrubí SPIRO z pozink plechu: - ø200/30% tavarovek</t>
  </si>
  <si>
    <t>434852709</t>
  </si>
  <si>
    <t>429417</t>
  </si>
  <si>
    <t>Kruhové potrubí SPIRO z pozink plechu: - ø160/30% tavarovek</t>
  </si>
  <si>
    <t>216608365</t>
  </si>
  <si>
    <t>429418</t>
  </si>
  <si>
    <t>Kruhové potrubí SPIRO z pozink plechu: - ø125/30% tavarovek</t>
  </si>
  <si>
    <t>1303598033</t>
  </si>
  <si>
    <t>429419</t>
  </si>
  <si>
    <t>Kruhové potrubí SPIRO z pozink plechu: - ø100/30% tavarovek</t>
  </si>
  <si>
    <t>-35811268</t>
  </si>
  <si>
    <t>429420</t>
  </si>
  <si>
    <t>Protipožární izolace - odolnost min. 30min</t>
  </si>
  <si>
    <t>1851706197</t>
  </si>
  <si>
    <t>24-M-009</t>
  </si>
  <si>
    <t>Ostatní</t>
  </si>
  <si>
    <t>009-00</t>
  </si>
  <si>
    <t>-174431892</t>
  </si>
  <si>
    <t>009-01</t>
  </si>
  <si>
    <t>Zkoušky a protokoly</t>
  </si>
  <si>
    <t>884970532</t>
  </si>
  <si>
    <t>009-02</t>
  </si>
  <si>
    <t>Zaškolení obsluhy</t>
  </si>
  <si>
    <t>1786153536</t>
  </si>
  <si>
    <t>009-03</t>
  </si>
  <si>
    <t>Měření průtočných množství</t>
  </si>
  <si>
    <t>-1934389219</t>
  </si>
  <si>
    <t>009-04</t>
  </si>
  <si>
    <t>-886057504</t>
  </si>
  <si>
    <t>009-05</t>
  </si>
  <si>
    <t>-850691942</t>
  </si>
  <si>
    <t>009-12</t>
  </si>
  <si>
    <t>1156064188</t>
  </si>
  <si>
    <t>009-13</t>
  </si>
  <si>
    <t>828290100</t>
  </si>
  <si>
    <t>08 - ELEKTROINSTALACE</t>
  </si>
  <si>
    <t>M - Práce a dodávky M</t>
  </si>
  <si>
    <t xml:space="preserve">    21-M-01 - Rozvaděče</t>
  </si>
  <si>
    <t xml:space="preserve">    21-M-02 - Kabely</t>
  </si>
  <si>
    <t xml:space="preserve">    21-M-03 - Kabelové trasy</t>
  </si>
  <si>
    <t xml:space="preserve">    21-M-04 - Zásuvky (dodávka zhotovitele podléhá vyvzorkování a odsouhlasení TDI)</t>
  </si>
  <si>
    <t xml:space="preserve">    21-M-05 - Vypínače (dodávka zhotovitele podléhá vyvzorkování a odsouhlasení TDI)</t>
  </si>
  <si>
    <t xml:space="preserve">    21-M-06 - Svítidla (dodávka zhotovitele podléhá vyvzorkování a odsouhlasení TDI)</t>
  </si>
  <si>
    <t xml:space="preserve">    21-M-07 - Uzemnění a hromosvod</t>
  </si>
  <si>
    <t xml:space="preserve">    21-M-08 - Slaboproudé rozvody</t>
  </si>
  <si>
    <t xml:space="preserve">    21-M-09 - Ostatní</t>
  </si>
  <si>
    <t>Práce a dodávky M</t>
  </si>
  <si>
    <t>21-M-01</t>
  </si>
  <si>
    <t>Rozvaděče</t>
  </si>
  <si>
    <t>01-101</t>
  </si>
  <si>
    <t>Rozvaděč R0 - , vč. dopravy, montáže, osazení, průchodek, ukončení a zapojení</t>
  </si>
  <si>
    <t>-280564378</t>
  </si>
  <si>
    <t>01-102</t>
  </si>
  <si>
    <t>Rozvaděč R1 - , vč. dopravy, montáže, osazení, průchodek, ukončení a zapojení</t>
  </si>
  <si>
    <t>-1997031651</t>
  </si>
  <si>
    <t>01-103</t>
  </si>
  <si>
    <t>Rozvaděč R2 - , vč. dopravy, montáže, osazení, průchodek, ukončení a zapojení</t>
  </si>
  <si>
    <t>-424497032</t>
  </si>
  <si>
    <t>01-104</t>
  </si>
  <si>
    <t>Rozvaděč RB - , vč. dopravy, montáže, osazení, průchodek, ukončení a zapojení</t>
  </si>
  <si>
    <t>-976013051</t>
  </si>
  <si>
    <t>01-105</t>
  </si>
  <si>
    <t>Rozvaděč RSLA - , vč. dopravy, montáže, osazení, průchodek, ukončení a zapojení</t>
  </si>
  <si>
    <t>1888778505</t>
  </si>
  <si>
    <t>01-106</t>
  </si>
  <si>
    <t>Rozvaděč ER , vč. dopravy, montáže, osazení, průchodek, ukončení a zapojení a potřebných úprav</t>
  </si>
  <si>
    <t>561139560</t>
  </si>
  <si>
    <t>21-M-02</t>
  </si>
  <si>
    <t>Kabely</t>
  </si>
  <si>
    <t>02-101</t>
  </si>
  <si>
    <t>DODÁVKA - Kabel CXKE 4x35 - Kabel vč. ukončení, zapojení, označovacího štítku, vč. dopravy, manipulace a montáže. Délka dle seznamu zařízení výkresů půdorysu, včetně prořezu a rezerv.</t>
  </si>
  <si>
    <t>-826206565</t>
  </si>
  <si>
    <t>02-102</t>
  </si>
  <si>
    <t>DODÁVKA - Kabel CXKH-R 4x25 - Kabel vč. ukončení, zapojení, označovacího štítku, vč. dopravy, manipulace a montáže. Délka dle seznamu zařízení výkresů půdorysu, včetně prořezu a rezerv.</t>
  </si>
  <si>
    <t>172076262</t>
  </si>
  <si>
    <t>02-103</t>
  </si>
  <si>
    <t>DODÁVKA - Kabel CXKE 4x16 - Kabel vč. ukončení, zapojení, označovacího štítku, vč. dopravy, manipulace a montáže. Délka dle seznamu zařízení výkresů půdorysu, včetně prořezu a rezerv.</t>
  </si>
  <si>
    <t>1129980613</t>
  </si>
  <si>
    <t>02-104</t>
  </si>
  <si>
    <t>DODÁVKA - Kabel CXKH-R-J 3x1,5 - Kabel vč. ukončení, zapojení, označovacího štítku, vč. dopravy, manipulace a montáže. Délka dle seznamu zařízení výkresů půdorysu, včetně prořezu a rezerv.</t>
  </si>
  <si>
    <t>-1156694616</t>
  </si>
  <si>
    <t>02-105</t>
  </si>
  <si>
    <t>Kabel CXKH-R-J 3x2,5 - Kabel vč. ukončení, zapojení, označovacího štítku, vč. dopravy, manipulace a montáže. Délka dle seznamu zařízení výkresů půdorysu, včetně prořezu a rezerv.</t>
  </si>
  <si>
    <t>-530154520</t>
  </si>
  <si>
    <t>02-106</t>
  </si>
  <si>
    <t>Kabel CXKH-R-J 3x4- Kabel vč. ukončení, zapojení, označovacího štítku, vč. dopravy, manipulace a montáže. Délka dle seznamu zařízení výkresů půdorysu, včetně prořezu a rezerv.</t>
  </si>
  <si>
    <t>-1872846304</t>
  </si>
  <si>
    <t>02-107</t>
  </si>
  <si>
    <t>Kabel CXKH-R-J 5x2,5 - Kabel vč. ukončení, zapojení, označovacího štítku, vč. dopravy, manipulace a montáže. Délka dle seznamu zařízení výkresů půdorysu, včetně prořezu a rezerv.</t>
  </si>
  <si>
    <t>-622268730</t>
  </si>
  <si>
    <t>02-108</t>
  </si>
  <si>
    <t>Kabel CXKH-R-O 2x1,5 - Kabel vč. ukončení, zapojení, označovacího štítku, vč. dopravy, manipulace a montáže. Délka dle seznamu zařízení výkresů půdorysu, včetně prořezu a rezerv.</t>
  </si>
  <si>
    <t>-1030783938</t>
  </si>
  <si>
    <t>02-109</t>
  </si>
  <si>
    <t>Kabel CHKE-V-J 5x1,5_60minut - Kabel s funkční schopností při požáru, 60min., B2ca s1 d0, vč. ukončení, zapojení, označovacího štítku, vč. dopravy, manipulace a montáže. Délka dle seznamu zařízení výkresů půdorysu, včetně prořezu a rezerv.</t>
  </si>
  <si>
    <t>-946225553</t>
  </si>
  <si>
    <t>02-110</t>
  </si>
  <si>
    <t>DODÁVKA - Kabel H07VK2,5ZŽ - Kabel vč. ukončení, zapojení, označovacího štítku, vč. dopravy, manipulace a montáže. Délka dle seznamu zařízení výkresů půdorysu, včetně prořezu a rezerv.</t>
  </si>
  <si>
    <t>-1221047663</t>
  </si>
  <si>
    <t>21-M-03</t>
  </si>
  <si>
    <t>Kabelové trasy</t>
  </si>
  <si>
    <t>03-101</t>
  </si>
  <si>
    <t xml:space="preserve"> Kabelový žlab drátěnný 200x60 - pozinkovaný, vč. spojek, nosníků, závěsů (podpěr) a kotvení a včetně příchytek</t>
  </si>
  <si>
    <t>-18589358</t>
  </si>
  <si>
    <t>03-102</t>
  </si>
  <si>
    <t>Trasa na kabelových příchytkách - Kabelová trasa z kabelových svazků upevněných na příchytkách pro max. 10 kabelů, na stěnu nebo do stropu, vč. upevňovacího a instalačního materiálu</t>
  </si>
  <si>
    <t>-1354411575</t>
  </si>
  <si>
    <t>03-103</t>
  </si>
  <si>
    <t xml:space="preserve"> Dvouplášťová chránička ohebná, prům. 50 - pro mechanickou ochranu kabelů vedených k ER, vč. zatahovacího drátu</t>
  </si>
  <si>
    <t>-1747202176</t>
  </si>
  <si>
    <t>03-104</t>
  </si>
  <si>
    <t>Trasa funkční při požáru na kabelových příchytkách 60min - Kabelová trasa z kabelových kovových příchytek pro max. 8 kabelů, funkční při požáru 60min, na stěnu nebo do stropu, vč. upevňovacího a instalačního materiálu</t>
  </si>
  <si>
    <t>-1590764405</t>
  </si>
  <si>
    <t>21-M-04</t>
  </si>
  <si>
    <t>Zásuvky (dodávka zhotovitele podléhá vyvzorkování a odsouhlasení TDI)</t>
  </si>
  <si>
    <t>04-101</t>
  </si>
  <si>
    <t xml:space="preserve"> Zásuvka 230V, 16A, 1násobná, vč. instal. krabice a rámečku, barva bílá , zapuštěná montáž - D+M</t>
  </si>
  <si>
    <t>1996512642</t>
  </si>
  <si>
    <t>04-102</t>
  </si>
  <si>
    <t xml:space="preserve"> Zásuvka 230V, 16A, 1násobná, vč. instal. krabice a rámečku, barva bílá, s clonkou, zapuštěná montáž,  - D+M</t>
  </si>
  <si>
    <t>604782141</t>
  </si>
  <si>
    <t>04-103</t>
  </si>
  <si>
    <t>Zásuvka 230V, 16A, 1násobná, uzamykatelná vč. instal. krabice a rámečku, nástěnná montáž,   - D+M</t>
  </si>
  <si>
    <t>1798281542</t>
  </si>
  <si>
    <t>04-104</t>
  </si>
  <si>
    <t>Zásuvka 400V, 16A, 5ti pólová, nástěnná montáž   - D+M</t>
  </si>
  <si>
    <t>1124102491</t>
  </si>
  <si>
    <t>21-M-05</t>
  </si>
  <si>
    <t>Vypínače (dodávka zhotovitele podléhá vyvzorkování a odsouhlasení TDI)</t>
  </si>
  <si>
    <t>05-101</t>
  </si>
  <si>
    <t>Pohybové čidlo D1 - Pohybové čidlo 230V/10A IP55, úhel pokrytí 360st., nástěnná montáž, 360 - D+M</t>
  </si>
  <si>
    <t>-144388736</t>
  </si>
  <si>
    <t>05-102</t>
  </si>
  <si>
    <t>Vypínač 230V/10A řaz.1,  vč. instal. krabice a rámečku, zapuštěná montáž,  - D+M</t>
  </si>
  <si>
    <t>-626367519</t>
  </si>
  <si>
    <t>05-103</t>
  </si>
  <si>
    <t xml:space="preserve"> Vypínač 230V/10A řaz.1,  vč. instal. krabice a rámečku, zapuštěná montáž,_IP44,  - D+M</t>
  </si>
  <si>
    <t>1226285096</t>
  </si>
  <si>
    <t>05-104</t>
  </si>
  <si>
    <t>Vypínač 230V/10A řaz.6, , vč. instal. krabice a rámečku, zapuštěná montáž,   - D+M</t>
  </si>
  <si>
    <t>-164028895</t>
  </si>
  <si>
    <t>05-105</t>
  </si>
  <si>
    <t>Vypínač 230V/10A řaz.6/2 , vč. instal. krabice a rámečku, zapuštěná montáž,   - D+M</t>
  </si>
  <si>
    <t>285498446</t>
  </si>
  <si>
    <t>05-106</t>
  </si>
  <si>
    <t>Tlač.ovl.230V/10A-ovl.rolet vč. instal. krabice a rámečku, zapuštěná montáž,   - D+M</t>
  </si>
  <si>
    <t>544813148</t>
  </si>
  <si>
    <t>05-107</t>
  </si>
  <si>
    <t>Vypínač 230V/10A řaz.7, vč. instal. krabice a rámečku, zapuštěná montáž,  - D+M</t>
  </si>
  <si>
    <t>-834822876</t>
  </si>
  <si>
    <t>21-M-06</t>
  </si>
  <si>
    <t>Svítidla (dodávka zhotovitele podléhá vyvzorkování a odsouhlasení TDI)</t>
  </si>
  <si>
    <t>06-101</t>
  </si>
  <si>
    <t>typ N nástěnné i stropní svítidlo LED 14,2W_OPÁL/SKLO/280mm, TYP: "čočka" životnost 50000hodin- D+M</t>
  </si>
  <si>
    <t>-969428151</t>
  </si>
  <si>
    <t>06-102</t>
  </si>
  <si>
    <t>TYP D: lineární as.reflektor LED47W_zel.tabule  dáno konstrukcí reflektoru svítidla- D+M</t>
  </si>
  <si>
    <t>992674423</t>
  </si>
  <si>
    <t>06-103</t>
  </si>
  <si>
    <t>TYP B1: stropní svítidlo LED 7,9W_IP44 SKLO/plech, 4000lm  - D+M</t>
  </si>
  <si>
    <t>-1006281142</t>
  </si>
  <si>
    <t>06-104</t>
  </si>
  <si>
    <t>typ Q:18E 18W + EM 60 min, vestav., život. min.30000hodin,mléčný difuzor,akryl.sklo,225mm,1500lm  - D+M</t>
  </si>
  <si>
    <t>-4230116</t>
  </si>
  <si>
    <t>06-105</t>
  </si>
  <si>
    <t>přisazené svítidlo LED 32W,IP65, s nouzovým modulem 60 minut,životnost: 30000hodin, 2200lm  - D+M</t>
  </si>
  <si>
    <t>-844526604</t>
  </si>
  <si>
    <t>06-106</t>
  </si>
  <si>
    <t>TYP Y: Svítidlo LED 36W_IP44 4000K-životnost 30000hodin D+M</t>
  </si>
  <si>
    <t>825836486</t>
  </si>
  <si>
    <t>06-107</t>
  </si>
  <si>
    <t>TYP Z: LED panel svítidlo 40W, stříbrný rám, 230V, IP20,  4000K-neutrál bílá, světelný tok 2900lm, vyzařovací úhel 120°, Ra&gt;80, úspora až 46%, životnost až 40.000h, 1195x295x10, hliník, nestmívatelné, PF&gt;0,9 40W, 4000K (3275 IM, 41.4 W) přisazené - D+M</t>
  </si>
  <si>
    <t>298678915</t>
  </si>
  <si>
    <t>06-108</t>
  </si>
  <si>
    <t>TYP Z1: LED panel svítidlo 40W, stříbrný rám, 230V, IP20, 4000K-neutrál bílá, světelný tok 4000lm, vyzařovací úhel 120°, Ra&gt;80, životnost až 30.000h, A+, 595x595x10, hliník/PS, nestmívatelné, PF&gt;0,95, 40W (4005 IM, 39.6 W) podvěš. na typ. lankách - D+M</t>
  </si>
  <si>
    <t>2015756523</t>
  </si>
  <si>
    <t>06-109</t>
  </si>
  <si>
    <t>TYP E: Přisazené svítidlo LED 2x22W_OPÁL/SKLO/400mm, EM60 min_IP20 - D+M</t>
  </si>
  <si>
    <t>1493934300</t>
  </si>
  <si>
    <t>06-110</t>
  </si>
  <si>
    <t>Objímkou s úspornou zářivkou 12W/230V - D+M</t>
  </si>
  <si>
    <t>-508687797</t>
  </si>
  <si>
    <t>21-M-07</t>
  </si>
  <si>
    <t>Uzemnění a hromosvod</t>
  </si>
  <si>
    <t>07-101</t>
  </si>
  <si>
    <t xml:space="preserve"> FeZn30/4 - Pásek FeZn 30/4 pro provedení zemniče_cena zahrnuje položení a dodávka za 1m. </t>
  </si>
  <si>
    <t>-200825331</t>
  </si>
  <si>
    <t>07-102</t>
  </si>
  <si>
    <t>přípojnice potenciálového vyrovnání pro průřezy do 240mm2 - Cena zahrnuje dodávku a  montáž včetně držáků, kotev a šroubů přípojnice EPV(MET).</t>
  </si>
  <si>
    <t>-187546613</t>
  </si>
  <si>
    <t>07-103</t>
  </si>
  <si>
    <t>tvarovaný montážní díl-se  svorkami a příslušenstvím -  s  svorkami a příslušenstvím.-opravy svodů</t>
  </si>
  <si>
    <t>93904622</t>
  </si>
  <si>
    <t>07-104</t>
  </si>
  <si>
    <t>H07V-KZŽ2,5 - Cu lano ZŽ, cena včetně dodávky, a doávky spojovacích svorek a montáže.Cena za 1m.</t>
  </si>
  <si>
    <t>1261290878</t>
  </si>
  <si>
    <t>07-105</t>
  </si>
  <si>
    <t>svorka UNI - Cena zahrnuje dodávku a montáž hromosvodní svorky</t>
  </si>
  <si>
    <t>791067848</t>
  </si>
  <si>
    <t>21-M-08</t>
  </si>
  <si>
    <t>Slaboproudé rozvody</t>
  </si>
  <si>
    <t>08-101</t>
  </si>
  <si>
    <t>Dveřní panel, tvořený sestavou: 1x základní jednotka s kamerou, 1x  modul 5 tlačítek, 2x rám velikost 3 moduly, vč. příslušenství a montáže</t>
  </si>
  <si>
    <t>-1177883008</t>
  </si>
  <si>
    <t>08-102</t>
  </si>
  <si>
    <t>Indoor Touch,  videostanice, nástěnné provedení, 7" dotykový displej, napájení PoE 802.3af, vč. montáže a příslušenství</t>
  </si>
  <si>
    <t>-104541930</t>
  </si>
  <si>
    <t>08-103</t>
  </si>
  <si>
    <t>Elektroinstalační přístrojová krabice pod omítku, vč. montáže a příslušenství</t>
  </si>
  <si>
    <t>-998608759</t>
  </si>
  <si>
    <t>08-104</t>
  </si>
  <si>
    <t>Konektor UTP kat. 6 krimpovací AWG23, vč. montáže</t>
  </si>
  <si>
    <t>-1562639435</t>
  </si>
  <si>
    <t>08-105</t>
  </si>
  <si>
    <t>Kabel k elektromechanickému zámku 15x2x0,8mm, B2Cas1d1, vč. uložení do trasy</t>
  </si>
  <si>
    <t>1771927722</t>
  </si>
  <si>
    <t>08-106</t>
  </si>
  <si>
    <t>Elektroinstalační trubka bezhalogenová, dn 25/di 18mm, střední mechanická odolnost, s protahovacím drátem, součástí příchytky, protahovací krabice, vč. montáže a stavebních přípomocí</t>
  </si>
  <si>
    <t>-1013306488</t>
  </si>
  <si>
    <t>08-107</t>
  </si>
  <si>
    <t>Kabelový štítek bezhalogenový - D+M</t>
  </si>
  <si>
    <t>-2138257260</t>
  </si>
  <si>
    <t>08-108</t>
  </si>
  <si>
    <t>1-portový RJ45 patchpanel na DIN lištu, součástí 1x keystone UTP kat.6, vč. příslušenství a montáže</t>
  </si>
  <si>
    <t>-615836169</t>
  </si>
  <si>
    <t>08-109</t>
  </si>
  <si>
    <t>Zásuvka 230V, provedení pro povrchovou montáž do rozvodnice, vč. příslušenství a montáže</t>
  </si>
  <si>
    <t>1968150030</t>
  </si>
  <si>
    <t>08-110</t>
  </si>
  <si>
    <t>Gigabit VPN router, vestavěný SPI firewall, 14x gigabit ethernet port, 2x gigabit WAN portem -  (ref. typ Cisco RV325), součástí konfigurace, vč. příslušenství a montáže</t>
  </si>
  <si>
    <t>-1615486884</t>
  </si>
  <si>
    <t>08-111</t>
  </si>
  <si>
    <t>Patchcord typ UTP, konektroy RJ45 - RJ45, kat.6, délka 1,0m, vč. montáže</t>
  </si>
  <si>
    <t>-367374647</t>
  </si>
  <si>
    <t>08-112</t>
  </si>
  <si>
    <t>Zásuvka datová 1x RJ45, zapuštěné provedení do přístrojové krabice, součástí 1x UTP keystone kat.6, součástí přístrojová krabice, kryt a rámeček, vč. příslušenství a montáže 8P8C</t>
  </si>
  <si>
    <t>-1946720071</t>
  </si>
  <si>
    <t>08-113</t>
  </si>
  <si>
    <t>detektor tříštění skla - D+M</t>
  </si>
  <si>
    <t>-604323375</t>
  </si>
  <si>
    <t>08-114</t>
  </si>
  <si>
    <t>elektronické hodiny analogové - D+M</t>
  </si>
  <si>
    <t>-1634354345</t>
  </si>
  <si>
    <t>08-115</t>
  </si>
  <si>
    <t>magnetický detektor otevření se sabotážní ochranou - D+M</t>
  </si>
  <si>
    <t>-1574001570</t>
  </si>
  <si>
    <t>08-116</t>
  </si>
  <si>
    <t>detektor PIR - D+M</t>
  </si>
  <si>
    <t>1182155887</t>
  </si>
  <si>
    <t>08-117</t>
  </si>
  <si>
    <t>Server - D+M</t>
  </si>
  <si>
    <t>-908872659</t>
  </si>
  <si>
    <t>08-118</t>
  </si>
  <si>
    <t>ústředna EZS, včetně naprogramování - D+M</t>
  </si>
  <si>
    <t>642333299</t>
  </si>
  <si>
    <t>08-119</t>
  </si>
  <si>
    <t>ovládací klávesnice - D+M</t>
  </si>
  <si>
    <t>1158709385</t>
  </si>
  <si>
    <t>08-120</t>
  </si>
  <si>
    <t>zálohovaný napájecí zdroj - D+M</t>
  </si>
  <si>
    <t>1851318605</t>
  </si>
  <si>
    <t>08-121</t>
  </si>
  <si>
    <t>elektrický zámek dveří - D+M</t>
  </si>
  <si>
    <t>-885762795</t>
  </si>
  <si>
    <t>08-122</t>
  </si>
  <si>
    <t>dveřní panel s integrovanou kamerou - D+M</t>
  </si>
  <si>
    <t>65694483</t>
  </si>
  <si>
    <t>08-123</t>
  </si>
  <si>
    <t>optická signalizace dveří_červená zelená_230V_LED - D+M</t>
  </si>
  <si>
    <t>1797481894</t>
  </si>
  <si>
    <t>08-124</t>
  </si>
  <si>
    <t>tlačítko odblokování zámku dveří - D+M</t>
  </si>
  <si>
    <t>1935098004</t>
  </si>
  <si>
    <t>08-125</t>
  </si>
  <si>
    <t>hlavní hodiny HN60, včetně přijímače - D+M</t>
  </si>
  <si>
    <t>-1635666854</t>
  </si>
  <si>
    <t>08-126</t>
  </si>
  <si>
    <t>čidlo CO2, včetně příslušenství a signalitačního svítidla - D+M</t>
  </si>
  <si>
    <t>-2361571</t>
  </si>
  <si>
    <t>08-127</t>
  </si>
  <si>
    <t>zábleskový maják - signalizace otevření dveří - D+M</t>
  </si>
  <si>
    <t>-279609376</t>
  </si>
  <si>
    <t>08-128</t>
  </si>
  <si>
    <t>expander - D+M</t>
  </si>
  <si>
    <t>1612462817</t>
  </si>
  <si>
    <t>08-129</t>
  </si>
  <si>
    <t>Kabel PRAFlaCom 4x2x0,8 B2Cas1d0 - D+M</t>
  </si>
  <si>
    <t>1025681929</t>
  </si>
  <si>
    <t>08-130</t>
  </si>
  <si>
    <t>Kabel  2x2x0,4 B2Cas1d0 - D+M</t>
  </si>
  <si>
    <t>883828349</t>
  </si>
  <si>
    <t>08-131</t>
  </si>
  <si>
    <t>Výchozí revize zařízení, prohlídka, zkouška, měření, vyhodnocení, vč. vyhotovení revizní dokumentace a dokladové části s protokoly</t>
  </si>
  <si>
    <t>-729379687</t>
  </si>
  <si>
    <t>21-M-09</t>
  </si>
  <si>
    <t>09-101</t>
  </si>
  <si>
    <t>Revize vč revizní zprávy</t>
  </si>
  <si>
    <t>1411020866</t>
  </si>
  <si>
    <t>09-201</t>
  </si>
  <si>
    <t>610190971</t>
  </si>
  <si>
    <t>09-202</t>
  </si>
  <si>
    <t>153574710</t>
  </si>
  <si>
    <t>09 - EXTERIEROVÉ ÚPRAVY</t>
  </si>
  <si>
    <t xml:space="preserve">    5 - Komunikace pozemní</t>
  </si>
  <si>
    <t xml:space="preserve">    8 - Trubní vedení</t>
  </si>
  <si>
    <t>11310612</t>
  </si>
  <si>
    <t>Rozebrání dlažeb z vegetačních dlaždic betonových komunikací pro pěší ručně, vč uložení pro zpětné použití</t>
  </si>
  <si>
    <t>1964966493</t>
  </si>
  <si>
    <t>113106123</t>
  </si>
  <si>
    <t>Rozebrání dlažeb ze zámkových dlaždic komunikací pro pěší ručně</t>
  </si>
  <si>
    <t>-1892206844</t>
  </si>
  <si>
    <t>+18,28+8,7+101,24</t>
  </si>
  <si>
    <t>113107131</t>
  </si>
  <si>
    <t>Odstranění podkladu z betonu prostého tl přes 100 do 150 mm ručně</t>
  </si>
  <si>
    <t>1277755964</t>
  </si>
  <si>
    <t>113202111</t>
  </si>
  <si>
    <t>Vytrhání obrub krajníků obrubníků stojatých</t>
  </si>
  <si>
    <t>2078783900</t>
  </si>
  <si>
    <t>122111101</t>
  </si>
  <si>
    <t>Odkopávky a prokopávky v hornině třídy těžitelnosti I, skupiny 1 a 2 ručně</t>
  </si>
  <si>
    <t>-238931953</t>
  </si>
  <si>
    <t>+0,25*(13,1+8,52)</t>
  </si>
  <si>
    <t>+0,30*(7,5)</t>
  </si>
  <si>
    <t>+0,20*(8,4)</t>
  </si>
  <si>
    <t>131113101</t>
  </si>
  <si>
    <t>Hloubení jam v soudržných horninách třídy těžitelnosti I, skupiny 1 a 2 ručně</t>
  </si>
  <si>
    <t>-1724499205</t>
  </si>
  <si>
    <t>"drenáž"+1,0*1,0*1,5</t>
  </si>
  <si>
    <t>132112111</t>
  </si>
  <si>
    <t>Hloubení rýh š do 800 mm v soudržných horninách třídy těžitelnosti I, skupiny 1 a 2 ručně</t>
  </si>
  <si>
    <t>503310586</t>
  </si>
  <si>
    <t>"drenáž"+0,6*1,0*7,0</t>
  </si>
  <si>
    <t>-1782432170</t>
  </si>
  <si>
    <t>-220224746</t>
  </si>
  <si>
    <t>1712101</t>
  </si>
  <si>
    <t>Rozprostření přebytečné zeminy na pozemku</t>
  </si>
  <si>
    <t>2055614262</t>
  </si>
  <si>
    <t>+15,035-7,44</t>
  </si>
  <si>
    <t>-443282818</t>
  </si>
  <si>
    <t>"drenáž"0,5</t>
  </si>
  <si>
    <t>"rýha"+0,6*0,7*7,0</t>
  </si>
  <si>
    <t>"schodiště cca"+4,0</t>
  </si>
  <si>
    <t>181911102</t>
  </si>
  <si>
    <t>Úprava pláně v hornině třídy těžitelnosti I skupiny 1 až 2 se zhutněním ručně</t>
  </si>
  <si>
    <t>-626783918</t>
  </si>
  <si>
    <t>"SP3/E"+98,0</t>
  </si>
  <si>
    <t>"SP4/E"+28,0</t>
  </si>
  <si>
    <t>"SP5/E"+9,2</t>
  </si>
  <si>
    <t>"schodiště"+15,0</t>
  </si>
  <si>
    <t>211531111</t>
  </si>
  <si>
    <t>Výplň odvodňovacích žeber nebo trativodů kamenivem hrubým drceným frakce 16 až 63 mm</t>
  </si>
  <si>
    <t>1271732991</t>
  </si>
  <si>
    <t>213141111</t>
  </si>
  <si>
    <t>Zřízení vrstvy z geotextilie v rovině nebo ve sklonu do 1:5 š do 3 m</t>
  </si>
  <si>
    <t>1276703567</t>
  </si>
  <si>
    <t>69311081</t>
  </si>
  <si>
    <t>geotextilie netkaná separační, ochranná, filtrační, drenážní PES 300g/m2</t>
  </si>
  <si>
    <t>1515602199</t>
  </si>
  <si>
    <t>32,325*1,1845 'Přepočtené koeficientem množství</t>
  </si>
  <si>
    <t>271532212</t>
  </si>
  <si>
    <t>Podsyp pod základové konstrukce se zhutněním z hrubého kameniva frakce 16 až 32 mm</t>
  </si>
  <si>
    <t>-1057582616</t>
  </si>
  <si>
    <t>+0,28*2,0*1,5</t>
  </si>
  <si>
    <t>+0,4*2,0*(2*3,0+4,0)</t>
  </si>
  <si>
    <t>273313811</t>
  </si>
  <si>
    <t>Základové desky z betonu tř. C 25/30</t>
  </si>
  <si>
    <t>2062468887</t>
  </si>
  <si>
    <t>+0,175*2,0*1,5</t>
  </si>
  <si>
    <t>11459581</t>
  </si>
  <si>
    <t>"schody"+0,35*0,30*(2*1,5+2,7)</t>
  </si>
  <si>
    <t>"oplocení"+0,3*0,08*(2,48+2*2,03)</t>
  </si>
  <si>
    <t>-200009807</t>
  </si>
  <si>
    <t>+2*0,30*(2*1,5+2,1+2*2,0+2,7)</t>
  </si>
  <si>
    <t>-1404399109</t>
  </si>
  <si>
    <t>311234045</t>
  </si>
  <si>
    <t>Zdivo jednovrstvé z cihel děrovaných přes P10 do P15 na maltu M5 tl 250 mm</t>
  </si>
  <si>
    <t>-1208798194</t>
  </si>
  <si>
    <t>"oplocení"+0,3*0,4*(2,48+2*2,03)</t>
  </si>
  <si>
    <t>43419142</t>
  </si>
  <si>
    <t>Osazení schodišťových stupňů betonových</t>
  </si>
  <si>
    <t>33350864</t>
  </si>
  <si>
    <t>+2*3,2+2*2,8+4*2,0+2,0+2*3,4+4,1</t>
  </si>
  <si>
    <t>5838001</t>
  </si>
  <si>
    <t>prefa stupeň schodišťový betonový plný - rovný - 350/150 mm - dl 900 mm</t>
  </si>
  <si>
    <t>732660484</t>
  </si>
  <si>
    <t>5838002</t>
  </si>
  <si>
    <t>prefa stupeň schodišťový betonový plný - rovný - 350/150 mm - dl 920 mm</t>
  </si>
  <si>
    <t>1484479344</t>
  </si>
  <si>
    <t>5838003</t>
  </si>
  <si>
    <t>prefa stupeň schodišťový betonový plný - rovný - 350/150 mm - dl 1360 mm</t>
  </si>
  <si>
    <t>823016344</t>
  </si>
  <si>
    <t>5838004</t>
  </si>
  <si>
    <t>prefa stupeň schodišťový betonový plný - rovný - 350/150 mm - dl 1600 mm</t>
  </si>
  <si>
    <t>766149996</t>
  </si>
  <si>
    <t>5838005</t>
  </si>
  <si>
    <t>prefa stupeň schodišťový betonový plný - rovný - 350/150 mm - dl 910 mm</t>
  </si>
  <si>
    <t>-1819234321</t>
  </si>
  <si>
    <t>5838006</t>
  </si>
  <si>
    <t>prefa stupeň schodišťový betonový plný - rovný - 350/150 mm - dl 1140 mm</t>
  </si>
  <si>
    <t>-232477462</t>
  </si>
  <si>
    <t>5838007</t>
  </si>
  <si>
    <t>prefa stupeň schodišťový betonový plný - rovný - 350/150 mm - dl 1195 mm</t>
  </si>
  <si>
    <t>-609593854</t>
  </si>
  <si>
    <t>5838008</t>
  </si>
  <si>
    <t>prefa stupeň schodišťový betonový plný - rovný - 350/150 mm - dl 1020 mm</t>
  </si>
  <si>
    <t>-174222415</t>
  </si>
  <si>
    <t>5838009</t>
  </si>
  <si>
    <t>prefa stupeň schodišťový betonový plný - rovný - 350/150 mm - dl 1480 mm</t>
  </si>
  <si>
    <t>190108766</t>
  </si>
  <si>
    <t>5838010</t>
  </si>
  <si>
    <t>prefa stupeň schodišťový betonový plný - rohový - 350/150 mm - dl 900+900 mm</t>
  </si>
  <si>
    <t>462737872</t>
  </si>
  <si>
    <t>45157301</t>
  </si>
  <si>
    <t>Lože a obsyp potrubí otevřený výkop z písku</t>
  </si>
  <si>
    <t>592741057</t>
  </si>
  <si>
    <t>+0,6*0,3*7,0</t>
  </si>
  <si>
    <t>Komunikace pozemní</t>
  </si>
  <si>
    <t>564201111</t>
  </si>
  <si>
    <t>Podklad nebo podsyp ze štěrkopísku ŠP plochy přes 100 m2 tl 40 mm</t>
  </si>
  <si>
    <t>-274582630</t>
  </si>
  <si>
    <t>564851111</t>
  </si>
  <si>
    <t>Podklad ze štěrkodrtě ŠD plochy přes 100 m2 tl 150 mm</t>
  </si>
  <si>
    <t>-1351087924</t>
  </si>
  <si>
    <t>564871111</t>
  </si>
  <si>
    <t>Podklad ze štěrkodrtě ŠD plochy přes 100 m2 tl 250 mm</t>
  </si>
  <si>
    <t>-1195234270</t>
  </si>
  <si>
    <t>593532111</t>
  </si>
  <si>
    <t>Kladení dlažby z plastových vegetačních dlaždic pozemních komunikací se zámkem tl 60 mm pl do 50 m2</t>
  </si>
  <si>
    <t>-455318118</t>
  </si>
  <si>
    <t>5624514</t>
  </si>
  <si>
    <t xml:space="preserve">dlažba zatravňovací recyklovaný PE 500x500mm barva černá </t>
  </si>
  <si>
    <t>1199183803</t>
  </si>
  <si>
    <t>9,2*1,01 'Přepočtené koeficientem množství</t>
  </si>
  <si>
    <t>596211110</t>
  </si>
  <si>
    <t>Kladení zámkové dlažby komunikací pro pěší ručně tl 60 mm skupiny A pl do 50 m2</t>
  </si>
  <si>
    <t>-811161560</t>
  </si>
  <si>
    <t>5924501</t>
  </si>
  <si>
    <t>dlažba zámková  tl 60mm přírodní</t>
  </si>
  <si>
    <t>-453920009</t>
  </si>
  <si>
    <t>28*1,03 'Přepočtené koeficientem množství</t>
  </si>
  <si>
    <t>5962122</t>
  </si>
  <si>
    <t>Kladení zámkové dlažby tl do 80 mm - doplnění s využitím stáv tvárnic</t>
  </si>
  <si>
    <t>1370621661</t>
  </si>
  <si>
    <t>596811311</t>
  </si>
  <si>
    <t>Kladení velkoformátové betonové dlažby tl do 100 mm velikosti do 0,5 m2 pl do 300 m2</t>
  </si>
  <si>
    <t>1501910324</t>
  </si>
  <si>
    <t>59246006</t>
  </si>
  <si>
    <t>dlažba plošná betonová terasová reliéfní 500x500x50mm</t>
  </si>
  <si>
    <t>1183843967</t>
  </si>
  <si>
    <t>98*1,03 'Přepočtené koeficientem množství</t>
  </si>
  <si>
    <t>59699001</t>
  </si>
  <si>
    <t>Vegetační tvárnice - ohumusování, zatravnění</t>
  </si>
  <si>
    <t>424103519</t>
  </si>
  <si>
    <t>622321111</t>
  </si>
  <si>
    <t>Vápenocementová omítka hrubá jednovrstvá zatřená vnějších stěn nanášená ručně</t>
  </si>
  <si>
    <t>1027799277</t>
  </si>
  <si>
    <t>"oplocení"+0,4*(4*2,03+2*2,48)</t>
  </si>
  <si>
    <t>6223212</t>
  </si>
  <si>
    <t>Sanační omítka vnějších stěn nanášená ručně - kompletní souvrství (SS4/E)</t>
  </si>
  <si>
    <t>-1911783227</t>
  </si>
  <si>
    <t>"oplocení"</t>
  </si>
  <si>
    <t>+1,5*0,5*3+0,94*0,5*2+1,5*(1,95+1,5+2*1,5+0,5)</t>
  </si>
  <si>
    <t>+1,5*0,5*5+0,94*(3*0,5+0,35)+1,5*(1,1+2*2,0)</t>
  </si>
  <si>
    <t>+0,4*(4*2,03+2*2,48)</t>
  </si>
  <si>
    <t>6225001</t>
  </si>
  <si>
    <t>Fasádní silikonový nátěr probarvený</t>
  </si>
  <si>
    <t>-277570755</t>
  </si>
  <si>
    <t>631311136</t>
  </si>
  <si>
    <t>Mazanina tl přes 120 do 240 mm z betonu prostého bez zvýšených nároků na prostředí tř. C 25/30</t>
  </si>
  <si>
    <t>1956307591</t>
  </si>
  <si>
    <t>631319175</t>
  </si>
  <si>
    <t>Příplatek k mazanině tl přes 120 do 240 mm za stržení povrchu spodní vrstvy před vložením výztuže</t>
  </si>
  <si>
    <t>307720007</t>
  </si>
  <si>
    <t>+0,525*2</t>
  </si>
  <si>
    <t>63131918</t>
  </si>
  <si>
    <t>Příplatek za vytvoření prohlubně pro nerez vanu</t>
  </si>
  <si>
    <t>823015531</t>
  </si>
  <si>
    <t>1726165757</t>
  </si>
  <si>
    <t>+0,002*2*(2,0*1,5)*1,1</t>
  </si>
  <si>
    <t>632450123</t>
  </si>
  <si>
    <t>Vyrovnávací cementový potěr tl přes 30 do 40 mm ze suchých směsí provedený v pásu</t>
  </si>
  <si>
    <t>-1234492070</t>
  </si>
  <si>
    <t>"stupně"+32,9*0,35</t>
  </si>
  <si>
    <t>637121112</t>
  </si>
  <si>
    <t>Okapový chodník z kačírku tl 150 mm s udusáním</t>
  </si>
  <si>
    <t>-841482130</t>
  </si>
  <si>
    <t>+0,5*(7,8)</t>
  </si>
  <si>
    <t>+0,55*(3,0+4,5+2,5+2,5+2*4,5)</t>
  </si>
  <si>
    <t>+2,3*3,5</t>
  </si>
  <si>
    <t>+0,55*3,1+0,9*7,3+0,55*0,5</t>
  </si>
  <si>
    <t>637311131</t>
  </si>
  <si>
    <t>Okapový chodník z betonových záhonových obrubníků lože beton</t>
  </si>
  <si>
    <t>1375738255</t>
  </si>
  <si>
    <t>6373112</t>
  </si>
  <si>
    <t>Trávníkový lem z betonových prefabrikátů - D+M</t>
  </si>
  <si>
    <t>1459795861</t>
  </si>
  <si>
    <t>Trubní vedení</t>
  </si>
  <si>
    <t>871265211</t>
  </si>
  <si>
    <t>Kanalizační potrubí z tvrdého PVC jednovrstvé tuhost třídy SN4 DN 110</t>
  </si>
  <si>
    <t>-2081027650</t>
  </si>
  <si>
    <t>741517711</t>
  </si>
  <si>
    <t>"oplocení"+0,3*0,6*(2,48+2*2,03)</t>
  </si>
  <si>
    <t>1885735228</t>
  </si>
  <si>
    <t>Vybourání stávajícího osvětlení školního pozemku - nízké venkovní lampy</t>
  </si>
  <si>
    <t>44977284</t>
  </si>
  <si>
    <t>Vybourání vjezdové brány</t>
  </si>
  <si>
    <t>1618285210</t>
  </si>
  <si>
    <t>Vybourání zahradních vrátek</t>
  </si>
  <si>
    <t>-1902388558</t>
  </si>
  <si>
    <t>Vybourání litinového potrubí dl cca 1 m, vč lapačů střeš splavenin</t>
  </si>
  <si>
    <t>823496673</t>
  </si>
  <si>
    <t>98991005</t>
  </si>
  <si>
    <t>Vybourání plotových dílců</t>
  </si>
  <si>
    <t>-1182551016</t>
  </si>
  <si>
    <t>98991009</t>
  </si>
  <si>
    <t>Demontáž chladící jednotky</t>
  </si>
  <si>
    <t>-777022096</t>
  </si>
  <si>
    <t>-342501256</t>
  </si>
  <si>
    <t>-1913658286</t>
  </si>
  <si>
    <t>-181733595</t>
  </si>
  <si>
    <t>712749868</t>
  </si>
  <si>
    <t>-1613982246</t>
  </si>
  <si>
    <t>+49,299-42,802-2,119</t>
  </si>
  <si>
    <t>998223011</t>
  </si>
  <si>
    <t>Přesun hmot pro pozemní komunikace s krytem dlážděným</t>
  </si>
  <si>
    <t>-1033412317</t>
  </si>
  <si>
    <t>711131101</t>
  </si>
  <si>
    <t>Provedení izolace proti zemní vlhkosti pásy na sucho vodorovné AIP nebo tkaninou</t>
  </si>
  <si>
    <t>1294418047</t>
  </si>
  <si>
    <t>"oplocení"+0,3*(2,48+2*2,03)</t>
  </si>
  <si>
    <t>62821109</t>
  </si>
  <si>
    <t>asfaltový pás separační s krycí vrstvou tl do 1,0mm, typu R</t>
  </si>
  <si>
    <t>1231211792</t>
  </si>
  <si>
    <t>1,962*1,1655 'Přepočtené koeficientem množství</t>
  </si>
  <si>
    <t>7114001</t>
  </si>
  <si>
    <t>Stěrková hydroizolace obvodového zdiva - kompletní souvrství (SS3/E)</t>
  </si>
  <si>
    <t>-1292496115</t>
  </si>
  <si>
    <t>+0,4*0,5*3+0,4*(1,95+1,5+2*1,5+0,5)</t>
  </si>
  <si>
    <t>+0,4*0,5*5+0,4*(1,1+2*2,0)</t>
  </si>
  <si>
    <t>998711201</t>
  </si>
  <si>
    <t>Přesun hmot procentní pro izolace proti vodě, vlhkosti a plynům v objektech v do 6 m</t>
  </si>
  <si>
    <t>1433026458</t>
  </si>
  <si>
    <t>K-E/01 - Oplechování podezdívky plotu - plech pozink - cca RŠ 400 mm - D+M vč všech systémových detailů a povrchové úpravy - podrobný popis - TABULKA KLEMPÍŘSKÝCH VÝROBKŮ</t>
  </si>
  <si>
    <t>1759356274</t>
  </si>
  <si>
    <t>998764201</t>
  </si>
  <si>
    <t>Přesun hmot procentní pro konstrukce klempířské v objektech v do 6 m</t>
  </si>
  <si>
    <t>743041837</t>
  </si>
  <si>
    <t>7669001</t>
  </si>
  <si>
    <t>T-E/01 - Atypická lavice bez opěráku. Šest masivních hranolů 130x150mm (š. x v.) spojených do tvaru L. - sedák 1200x680x300 mm - D+M vč všech systémových detailů a povrchové úpravy - podrobný popis - TABULKA TRUHLÁŘSKÝCH VÝROBKŮ</t>
  </si>
  <si>
    <t>-845470908</t>
  </si>
  <si>
    <t>998766201</t>
  </si>
  <si>
    <t>Přesun hmot procentní pro kce truhlářské v objektech v do 6 m</t>
  </si>
  <si>
    <t>433539416</t>
  </si>
  <si>
    <t>7675001</t>
  </si>
  <si>
    <t>Z-E/01 - Plotové pole z jäklu -  2480x900 mm - D+M vč všech systémových detailů - podrobný popis - TABULKA ZÁMEČNICKÝCH VÝROBKŮ</t>
  </si>
  <si>
    <t>1288758677</t>
  </si>
  <si>
    <t>7675002</t>
  </si>
  <si>
    <t>Z-E/02 - Plotové pole z jäklu -  2030x900 mm - D+M vč všech systémových detailů - podrobný popis - TABULKA ZÁMEČNICKÝCH VÝROBKŮ</t>
  </si>
  <si>
    <t>684569210</t>
  </si>
  <si>
    <t>Z-E/03 - Branka, z jäklu -  1180x1300 mm - D+M vč všech systémových detailů - podrobný popis - TABULKA ZÁMEČNICKÝCH VÝROBKŮ</t>
  </si>
  <si>
    <t>821126094</t>
  </si>
  <si>
    <t>7675004</t>
  </si>
  <si>
    <t>Z-E/04 - Branka, z jäklu -  1200x1300 mm - D+M vč všech systémových detailů - podrobný popis - TABULKA ZÁMEČNICKÝCH VÝROBKŮ</t>
  </si>
  <si>
    <t>-795704500</t>
  </si>
  <si>
    <t>7675005</t>
  </si>
  <si>
    <t>Z-E/05 - Vjezdová brána posuvná po kolejnici - s pohonem -  3600x1300 mm - D+M vč všech systémových detailů - podrobný popis - TABULKA ZÁMEČNICKÝCH VÝROBKŮ</t>
  </si>
  <si>
    <t>-1054693731</t>
  </si>
  <si>
    <t>7675006</t>
  </si>
  <si>
    <t>Z-E/06 - Zábradelní madlo, TR 40/2 - dl 1800 mm - D+M vč všech systémových detailů - podrobný popis - TABULKA ZÁMEČNICKÝCH VÝROBKŮ</t>
  </si>
  <si>
    <t>-1291711490</t>
  </si>
  <si>
    <t>7675007</t>
  </si>
  <si>
    <t>Z-E/07 - Zábrana vstupu osob pod exterierové schodiště - nerez síť v rámu - D+M vč všech systémových detailů - podrobný popis - TABULKA ZÁMEČNICKÝCH VÝROBKŮ</t>
  </si>
  <si>
    <t>-619830856</t>
  </si>
  <si>
    <t>7675008</t>
  </si>
  <si>
    <t>Z-E/08 - Zábradlí exteriérové - požární schodiště- D+M vč všech systémových detailů - podrobný popis - TABULKA ZÁMEČNICKÝCH VÝROBKŮ</t>
  </si>
  <si>
    <t>-1614380572</t>
  </si>
  <si>
    <t>Čistící rohož - 840/1340 mm - D+M vč všech systémových detailů</t>
  </si>
  <si>
    <t>-47020136</t>
  </si>
  <si>
    <t>Záchytná nerez vana - 840/1340 mm - D+M vč všech systémových detailů, vč odvodnění a napojení do kanalizace</t>
  </si>
  <si>
    <t>-483849347</t>
  </si>
  <si>
    <t>998767201</t>
  </si>
  <si>
    <t>Přesun hmot procentní pro zámečnické konstrukce v objektech v do 6 m</t>
  </si>
  <si>
    <t>-1966315811</t>
  </si>
  <si>
    <t xml:space="preserve">Nátěr stáv.dvířek v zídce </t>
  </si>
  <si>
    <t>-2140297978</t>
  </si>
  <si>
    <t>V/27 - Nadzemní akumulační nádrž, plastová s víkem a výpustným kohoutem, 510l, materiál: polypropylen - D+M vč všech systémových detailů - podrobný popis - TABULKA OSTATNÍCH VÝROBKŮ</t>
  </si>
  <si>
    <t>-786827727</t>
  </si>
  <si>
    <t>10 - REKONSTRUKCE GARÁŽE</t>
  </si>
  <si>
    <t>-891483653</t>
  </si>
  <si>
    <t>+1,0*(2*5,8+2,8+2*0,5)</t>
  </si>
  <si>
    <t>6123212</t>
  </si>
  <si>
    <t>Sanační omítka vnitřních stěn nanášená ručně - kompletní souvrství (SS5/E)</t>
  </si>
  <si>
    <t>-500302453</t>
  </si>
  <si>
    <t>622321141</t>
  </si>
  <si>
    <t>Vápenocementová omítka štuková dvouvrstvá vnějších stěn nanášená ručně</t>
  </si>
  <si>
    <t>-236688069</t>
  </si>
  <si>
    <t>+0,9*(2*6,15+3,2+2*0,6)</t>
  </si>
  <si>
    <t>-1782848427</t>
  </si>
  <si>
    <t>+1,3*(2*6,15+3,2+2*0,6)</t>
  </si>
  <si>
    <t>1630688402</t>
  </si>
  <si>
    <t>6321001</t>
  </si>
  <si>
    <t>Vyčištění a vyspravení betonové podlahy</t>
  </si>
  <si>
    <t>54792341</t>
  </si>
  <si>
    <t>949101</t>
  </si>
  <si>
    <t xml:space="preserve">Lešení pomocné </t>
  </si>
  <si>
    <t>1545422553</t>
  </si>
  <si>
    <t>947532137</t>
  </si>
  <si>
    <t>+2,0*(2*5,8+2,8+2*0,5)</t>
  </si>
  <si>
    <t>-1203236976</t>
  </si>
  <si>
    <t>+2,2*(2*6,15+3,2+2*0,6)</t>
  </si>
  <si>
    <t>-338176027</t>
  </si>
  <si>
    <t>1511572942</t>
  </si>
  <si>
    <t>504807747</t>
  </si>
  <si>
    <t>998011001</t>
  </si>
  <si>
    <t>Přesun hmot pro budovy zděné v do 6 m</t>
  </si>
  <si>
    <t>-1838582041</t>
  </si>
  <si>
    <t>-1732727693</t>
  </si>
  <si>
    <t>+0,3*(2*6,15+3,2+2*0,6)</t>
  </si>
  <si>
    <t>1734562828</t>
  </si>
  <si>
    <t>Údržba klemp prvků - okap + svod - odstranění nátěrů, očištění, nový nátěr 2nás</t>
  </si>
  <si>
    <t>45308346</t>
  </si>
  <si>
    <t>7831002</t>
  </si>
  <si>
    <t>Údržba klemp prvků - plech střecha - odstranění nátěrů, očištění, nový nátěr 2nás</t>
  </si>
  <si>
    <t>1152967809</t>
  </si>
  <si>
    <t>7831003</t>
  </si>
  <si>
    <t>Údržba truhl prvků - vrata vč zárubně - odstranění nátěrů, očištění, nový nátěr 2nás, repase a doplnění kování - 4,5m2 - jedna strana</t>
  </si>
  <si>
    <t>-1819910454</t>
  </si>
  <si>
    <t>-929221558</t>
  </si>
  <si>
    <t>+16,0+30,8</t>
  </si>
  <si>
    <t>11 - ZAHRADA</t>
  </si>
  <si>
    <t>1108771956</t>
  </si>
  <si>
    <t>+175,0</t>
  </si>
  <si>
    <t>+2*5,7+2*2,4</t>
  </si>
  <si>
    <t>1132022</t>
  </si>
  <si>
    <t>Srovnání terénu po vytrhání obrubníků</t>
  </si>
  <si>
    <t>1463820787</t>
  </si>
  <si>
    <t>162751117</t>
  </si>
  <si>
    <t>Vodorovné přemístění přes 9 000 do 10000 m výkopku/sypaniny z horniny třídy těžitelnosti I skupiny 1 až 3</t>
  </si>
  <si>
    <t>-174267194</t>
  </si>
  <si>
    <t>Poznámka k položce:
ornice</t>
  </si>
  <si>
    <t>1146480472</t>
  </si>
  <si>
    <t>181311103</t>
  </si>
  <si>
    <t>Rozprostření ornice tl vrstvy do 200 mm v rovině nebo ve svahu do 1:5 ručně</t>
  </si>
  <si>
    <t>-706462861</t>
  </si>
  <si>
    <t>+191,2*0,5</t>
  </si>
  <si>
    <t>10321100</t>
  </si>
  <si>
    <t>zahradní substrát pro výsadbu VL</t>
  </si>
  <si>
    <t>-1400833845</t>
  </si>
  <si>
    <t>+95,6*0,2</t>
  </si>
  <si>
    <t>27156001</t>
  </si>
  <si>
    <t>Zásyp drenážní šachty z drobného kameniva</t>
  </si>
  <si>
    <t>-1761838236</t>
  </si>
  <si>
    <t>9111001</t>
  </si>
  <si>
    <t>Zaslepení stávajícího vývodu vody</t>
  </si>
  <si>
    <t>-1189830977</t>
  </si>
  <si>
    <t>9899001</t>
  </si>
  <si>
    <t>Vybourání drenážní šachty</t>
  </si>
  <si>
    <t>463422652</t>
  </si>
  <si>
    <t>Poznámka k položce:
v případě výskytu odčerpání vody před bouráním</t>
  </si>
  <si>
    <t>9899101</t>
  </si>
  <si>
    <t xml:space="preserve">Repase zděného oplocení s plastovými sloupky </t>
  </si>
  <si>
    <t>-1226499055</t>
  </si>
  <si>
    <t>718694680</t>
  </si>
  <si>
    <t>-647646910</t>
  </si>
  <si>
    <t>-2094990692</t>
  </si>
  <si>
    <t>-1945365013</t>
  </si>
  <si>
    <t>SEZNAM FIGUR</t>
  </si>
  <si>
    <t>Výměra</t>
  </si>
  <si>
    <t xml:space="preserve"> 03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</si>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</sst>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EBEB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4" fontId="24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39" fillId="2" borderId="9" xfId="0" applyNumberFormat="1" applyFont="1" applyFill="1" applyBorder="1" applyAlignment="1" applyProtection="1">
      <alignment vertical="center"/>
      <protection locked="0"/>
    </xf>
    <xf numFmtId="167" fontId="24" fillId="2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/>
    </xf>
    <xf numFmtId="167" fontId="41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167" fontId="24" fillId="0" borderId="9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15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1" xfId="0" applyFont="1" applyFill="1" applyBorder="1" applyAlignment="1" applyProtection="1">
      <alignment horizontal="left"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5" fillId="3" borderId="12" xfId="0" applyFont="1" applyFill="1" applyBorder="1" applyAlignment="1" applyProtection="1">
      <alignment horizontal="right" vertical="center"/>
      <protection/>
    </xf>
    <xf numFmtId="0" fontId="5" fillId="3" borderId="12" xfId="0" applyFont="1" applyFill="1" applyBorder="1" applyAlignment="1" applyProtection="1">
      <alignment horizontal="center" vertical="center"/>
      <protection/>
    </xf>
    <xf numFmtId="4" fontId="5" fillId="3" borderId="12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4" fillId="3" borderId="0" xfId="0" applyFont="1" applyFill="1" applyAlignment="1" applyProtection="1">
      <alignment horizontal="left" vertical="center"/>
      <protection/>
    </xf>
    <xf numFmtId="0" fontId="24" fillId="3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3" borderId="6" xfId="0" applyFont="1" applyFill="1" applyBorder="1" applyAlignment="1" applyProtection="1">
      <alignment horizontal="center" vertical="center" wrapText="1"/>
      <protection/>
    </xf>
    <xf numFmtId="0" fontId="24" fillId="3" borderId="7" xfId="0" applyFont="1" applyFill="1" applyBorder="1" applyAlignment="1" applyProtection="1">
      <alignment horizontal="center" vertical="center" wrapText="1"/>
      <protection/>
    </xf>
    <xf numFmtId="0" fontId="24" fillId="3" borderId="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5" fillId="0" borderId="6" xfId="0" applyFont="1" applyBorder="1" applyAlignment="1" applyProtection="1">
      <alignment horizontal="center" vertical="center" wrapText="1"/>
      <protection/>
    </xf>
    <xf numFmtId="0" fontId="25" fillId="0" borderId="7" xfId="0" applyFont="1" applyBorder="1" applyAlignment="1" applyProtection="1">
      <alignment horizontal="center" vertical="center" wrapText="1"/>
      <protection/>
    </xf>
    <xf numFmtId="0" fontId="25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8" xfId="0" applyNumberFormat="1" applyFont="1" applyBorder="1" applyAlignment="1" applyProtection="1">
      <alignment/>
      <protection/>
    </xf>
    <xf numFmtId="4" fontId="35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9" xfId="0" applyFont="1" applyBorder="1" applyAlignment="1" applyProtection="1">
      <alignment horizontal="center" vertical="center"/>
      <protection/>
    </xf>
    <xf numFmtId="49" fontId="24" fillId="0" borderId="9" xfId="0" applyNumberFormat="1" applyFont="1" applyBorder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4" fontId="24" fillId="0" borderId="9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2" borderId="21" xfId="0" applyFont="1" applyFill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6" fontId="25" fillId="0" borderId="16" xfId="0" applyNumberFormat="1" applyFont="1" applyBorder="1" applyAlignment="1" applyProtection="1">
      <alignment vertical="center"/>
      <protection/>
    </xf>
    <xf numFmtId="166" fontId="25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9" xfId="0" applyFont="1" applyBorder="1" applyAlignment="1" applyProtection="1">
      <alignment horizontal="center" vertical="center"/>
      <protection/>
    </xf>
    <xf numFmtId="49" fontId="39" fillId="0" borderId="9" xfId="0" applyNumberFormat="1" applyFont="1" applyBorder="1" applyAlignment="1" applyProtection="1">
      <alignment horizontal="left" vertical="center" wrapText="1"/>
      <protection/>
    </xf>
    <xf numFmtId="0" fontId="39" fillId="0" borderId="9" xfId="0" applyFont="1" applyBorder="1" applyAlignment="1" applyProtection="1">
      <alignment horizontal="left" vertical="center" wrapText="1"/>
      <protection/>
    </xf>
    <xf numFmtId="0" fontId="39" fillId="0" borderId="9" xfId="0" applyFont="1" applyBorder="1" applyAlignment="1" applyProtection="1">
      <alignment horizontal="center" vertical="center" wrapText="1"/>
      <protection/>
    </xf>
    <xf numFmtId="167" fontId="39" fillId="0" borderId="9" xfId="0" applyNumberFormat="1" applyFont="1" applyBorder="1" applyAlignment="1" applyProtection="1">
      <alignment vertical="center"/>
      <protection/>
    </xf>
    <xf numFmtId="4" fontId="39" fillId="0" borderId="9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4" fontId="24" fillId="5" borderId="9" xfId="0" applyNumberFormat="1" applyFont="1" applyFill="1" applyBorder="1" applyAlignment="1" applyProtection="1">
      <alignment vertical="center"/>
      <protection/>
    </xf>
    <xf numFmtId="167" fontId="24" fillId="5" borderId="9" xfId="0" applyNumberFormat="1" applyFont="1" applyFill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14" xfId="0" applyBorder="1" applyProtection="1">
      <protection/>
    </xf>
    <xf numFmtId="0" fontId="19" fillId="0" borderId="15" xfId="0" applyFont="1" applyBorder="1" applyAlignment="1" applyProtection="1">
      <alignment horizontal="left"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5" fillId="6" borderId="11" xfId="0" applyFont="1" applyFill="1" applyBorder="1" applyAlignment="1" applyProtection="1">
      <alignment horizontal="left" vertical="center"/>
      <protection/>
    </xf>
    <xf numFmtId="0" fontId="0" fillId="6" borderId="12" xfId="0" applyFont="1" applyFill="1" applyBorder="1" applyAlignment="1" applyProtection="1">
      <alignment vertical="center"/>
      <protection/>
    </xf>
    <xf numFmtId="0" fontId="5" fillId="6" borderId="12" xfId="0" applyFont="1" applyFill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left" vertical="center"/>
      <protection/>
    </xf>
    <xf numFmtId="0" fontId="0" fillId="6" borderId="12" xfId="0" applyFont="1" applyFill="1" applyBorder="1" applyAlignment="1" applyProtection="1">
      <alignment vertical="center"/>
      <protection/>
    </xf>
    <xf numFmtId="4" fontId="5" fillId="6" borderId="12" xfId="0" applyNumberFormat="1" applyFont="1" applyFill="1" applyBorder="1" applyAlignment="1" applyProtection="1">
      <alignment vertical="center"/>
      <protection/>
    </xf>
    <xf numFmtId="0" fontId="0" fillId="6" borderId="1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3" borderId="11" xfId="0" applyFont="1" applyFill="1" applyBorder="1" applyAlignment="1" applyProtection="1">
      <alignment horizontal="center" vertical="center"/>
      <protection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2" xfId="0" applyFont="1" applyFill="1" applyBorder="1" applyAlignment="1" applyProtection="1">
      <alignment horizontal="center" vertical="center"/>
      <protection/>
    </xf>
    <xf numFmtId="0" fontId="24" fillId="3" borderId="12" xfId="0" applyFont="1" applyFill="1" applyBorder="1" applyAlignment="1" applyProtection="1">
      <alignment horizontal="righ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0" fontId="24" fillId="3" borderId="0" xfId="0" applyFont="1" applyFill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22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>
      <selection activeCell="AN14" sqref="AN14"/>
    </sheetView>
  </sheetViews>
  <sheetFormatPr defaultColWidth="9.140625" defaultRowHeight="12"/>
  <cols>
    <col min="1" max="1" width="8.28125" style="41" customWidth="1"/>
    <col min="2" max="2" width="1.7109375" style="41" customWidth="1"/>
    <col min="3" max="3" width="4.140625" style="41" customWidth="1"/>
    <col min="4" max="33" width="2.7109375" style="41" customWidth="1"/>
    <col min="34" max="34" width="3.28125" style="41" customWidth="1"/>
    <col min="35" max="35" width="31.7109375" style="41" customWidth="1"/>
    <col min="36" max="37" width="2.421875" style="41" customWidth="1"/>
    <col min="38" max="38" width="8.28125" style="41" customWidth="1"/>
    <col min="39" max="39" width="3.28125" style="41" customWidth="1"/>
    <col min="40" max="40" width="13.28125" style="41" customWidth="1"/>
    <col min="41" max="41" width="7.421875" style="41" customWidth="1"/>
    <col min="42" max="42" width="4.140625" style="41" customWidth="1"/>
    <col min="43" max="43" width="15.7109375" style="41" hidden="1" customWidth="1"/>
    <col min="44" max="44" width="13.7109375" style="41" customWidth="1"/>
    <col min="45" max="47" width="25.8515625" style="41" hidden="1" customWidth="1"/>
    <col min="48" max="49" width="21.7109375" style="41" hidden="1" customWidth="1"/>
    <col min="50" max="51" width="25.00390625" style="41" hidden="1" customWidth="1"/>
    <col min="52" max="52" width="21.7109375" style="41" hidden="1" customWidth="1"/>
    <col min="53" max="53" width="19.140625" style="41" hidden="1" customWidth="1"/>
    <col min="54" max="54" width="25.00390625" style="41" hidden="1" customWidth="1"/>
    <col min="55" max="55" width="21.7109375" style="41" hidden="1" customWidth="1"/>
    <col min="56" max="56" width="19.140625" style="41" hidden="1" customWidth="1"/>
    <col min="57" max="57" width="66.421875" style="41" customWidth="1"/>
    <col min="58" max="70" width="9.28125" style="41" customWidth="1"/>
    <col min="71" max="91" width="9.28125" style="41" hidden="1" customWidth="1"/>
    <col min="92" max="16384" width="9.28125" style="41" customWidth="1"/>
  </cols>
  <sheetData>
    <row r="1" spans="1:74" ht="12">
      <c r="A1" s="209" t="s">
        <v>0</v>
      </c>
      <c r="AZ1" s="209" t="s">
        <v>1</v>
      </c>
      <c r="BA1" s="209" t="s">
        <v>2</v>
      </c>
      <c r="BB1" s="209" t="s">
        <v>1</v>
      </c>
      <c r="BT1" s="209" t="s">
        <v>3</v>
      </c>
      <c r="BU1" s="209" t="s">
        <v>3</v>
      </c>
      <c r="BV1" s="209" t="s">
        <v>4</v>
      </c>
    </row>
    <row r="2" spans="44:72" ht="36.95" customHeight="1">
      <c r="AR2" s="42" t="s">
        <v>5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S2" s="44" t="s">
        <v>6</v>
      </c>
      <c r="BT2" s="44" t="s">
        <v>7</v>
      </c>
    </row>
    <row r="3" spans="2:72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7"/>
      <c r="BS3" s="44" t="s">
        <v>6</v>
      </c>
      <c r="BT3" s="44" t="s">
        <v>8</v>
      </c>
    </row>
    <row r="4" spans="2:71" ht="24.95" customHeight="1">
      <c r="B4" s="47"/>
      <c r="D4" s="48" t="s">
        <v>9</v>
      </c>
      <c r="AR4" s="47"/>
      <c r="AS4" s="210" t="s">
        <v>10</v>
      </c>
      <c r="BE4" s="211" t="s">
        <v>11</v>
      </c>
      <c r="BS4" s="44" t="s">
        <v>12</v>
      </c>
    </row>
    <row r="5" spans="2:71" ht="12" customHeight="1">
      <c r="B5" s="47"/>
      <c r="D5" s="212" t="s">
        <v>13</v>
      </c>
      <c r="K5" s="63" t="s">
        <v>14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R5" s="47"/>
      <c r="BE5" s="213" t="s">
        <v>15</v>
      </c>
      <c r="BS5" s="44" t="s">
        <v>6</v>
      </c>
    </row>
    <row r="6" spans="2:71" ht="36.95" customHeight="1">
      <c r="B6" s="47"/>
      <c r="D6" s="214" t="s">
        <v>16</v>
      </c>
      <c r="K6" s="215" t="s">
        <v>17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R6" s="47"/>
      <c r="BE6" s="216"/>
      <c r="BS6" s="44" t="s">
        <v>6</v>
      </c>
    </row>
    <row r="7" spans="2:71" ht="12" customHeight="1">
      <c r="B7" s="47"/>
      <c r="D7" s="50" t="s">
        <v>18</v>
      </c>
      <c r="K7" s="59" t="s">
        <v>19</v>
      </c>
      <c r="AK7" s="50" t="s">
        <v>20</v>
      </c>
      <c r="AN7" s="59" t="s">
        <v>21</v>
      </c>
      <c r="AR7" s="47"/>
      <c r="BE7" s="216"/>
      <c r="BS7" s="44" t="s">
        <v>6</v>
      </c>
    </row>
    <row r="8" spans="2:71" ht="12" customHeight="1">
      <c r="B8" s="47"/>
      <c r="D8" s="50" t="s">
        <v>22</v>
      </c>
      <c r="K8" s="59" t="s">
        <v>23</v>
      </c>
      <c r="AK8" s="50" t="s">
        <v>24</v>
      </c>
      <c r="AN8" s="12" t="s">
        <v>25</v>
      </c>
      <c r="AR8" s="47"/>
      <c r="BE8" s="216"/>
      <c r="BS8" s="44" t="s">
        <v>6</v>
      </c>
    </row>
    <row r="9" spans="2:71" ht="14.45" customHeight="1">
      <c r="B9" s="47"/>
      <c r="AR9" s="47"/>
      <c r="BE9" s="216"/>
      <c r="BS9" s="44" t="s">
        <v>6</v>
      </c>
    </row>
    <row r="10" spans="2:71" ht="12" customHeight="1">
      <c r="B10" s="47"/>
      <c r="D10" s="50" t="s">
        <v>26</v>
      </c>
      <c r="AK10" s="50" t="s">
        <v>27</v>
      </c>
      <c r="AN10" s="59" t="s">
        <v>1</v>
      </c>
      <c r="AR10" s="47"/>
      <c r="BE10" s="216"/>
      <c r="BS10" s="44" t="s">
        <v>6</v>
      </c>
    </row>
    <row r="11" spans="2:71" ht="18.4" customHeight="1">
      <c r="B11" s="47"/>
      <c r="E11" s="59" t="s">
        <v>28</v>
      </c>
      <c r="AK11" s="50" t="s">
        <v>29</v>
      </c>
      <c r="AN11" s="59" t="s">
        <v>1</v>
      </c>
      <c r="AR11" s="47"/>
      <c r="BE11" s="216"/>
      <c r="BS11" s="44" t="s">
        <v>6</v>
      </c>
    </row>
    <row r="12" spans="2:71" ht="6.95" customHeight="1">
      <c r="B12" s="47"/>
      <c r="AR12" s="47"/>
      <c r="BE12" s="216"/>
      <c r="BS12" s="44" t="s">
        <v>6</v>
      </c>
    </row>
    <row r="13" spans="2:71" ht="12" customHeight="1">
      <c r="B13" s="47"/>
      <c r="D13" s="50" t="s">
        <v>30</v>
      </c>
      <c r="AK13" s="50" t="s">
        <v>27</v>
      </c>
      <c r="AN13" s="13" t="s">
        <v>31</v>
      </c>
      <c r="AR13" s="47"/>
      <c r="BE13" s="216"/>
      <c r="BS13" s="44" t="s">
        <v>6</v>
      </c>
    </row>
    <row r="14" spans="2:71" ht="12.75">
      <c r="B14" s="47"/>
      <c r="E14" s="38" t="s">
        <v>31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50" t="s">
        <v>29</v>
      </c>
      <c r="AN14" s="13" t="s">
        <v>31</v>
      </c>
      <c r="AR14" s="47"/>
      <c r="BE14" s="216"/>
      <c r="BS14" s="44" t="s">
        <v>6</v>
      </c>
    </row>
    <row r="15" spans="2:71" ht="6.95" customHeight="1">
      <c r="B15" s="47"/>
      <c r="AR15" s="47"/>
      <c r="BE15" s="216"/>
      <c r="BS15" s="44" t="s">
        <v>3</v>
      </c>
    </row>
    <row r="16" spans="2:71" ht="12" customHeight="1">
      <c r="B16" s="47"/>
      <c r="D16" s="50" t="s">
        <v>32</v>
      </c>
      <c r="AK16" s="50" t="s">
        <v>27</v>
      </c>
      <c r="AN16" s="59" t="s">
        <v>1</v>
      </c>
      <c r="AR16" s="47"/>
      <c r="BE16" s="216"/>
      <c r="BS16" s="44" t="s">
        <v>3</v>
      </c>
    </row>
    <row r="17" spans="2:71" ht="18.4" customHeight="1">
      <c r="B17" s="47"/>
      <c r="E17" s="59" t="s">
        <v>33</v>
      </c>
      <c r="AK17" s="50" t="s">
        <v>29</v>
      </c>
      <c r="AN17" s="59" t="s">
        <v>1</v>
      </c>
      <c r="AR17" s="47"/>
      <c r="BE17" s="216"/>
      <c r="BS17" s="44" t="s">
        <v>34</v>
      </c>
    </row>
    <row r="18" spans="2:71" ht="6.95" customHeight="1">
      <c r="B18" s="47"/>
      <c r="AR18" s="47"/>
      <c r="BE18" s="216"/>
      <c r="BS18" s="44" t="s">
        <v>6</v>
      </c>
    </row>
    <row r="19" spans="2:71" ht="12" customHeight="1">
      <c r="B19" s="47"/>
      <c r="D19" s="50" t="s">
        <v>35</v>
      </c>
      <c r="AK19" s="50" t="s">
        <v>27</v>
      </c>
      <c r="AN19" s="59" t="s">
        <v>1</v>
      </c>
      <c r="AR19" s="47"/>
      <c r="BE19" s="216"/>
      <c r="BS19" s="44" t="s">
        <v>6</v>
      </c>
    </row>
    <row r="20" spans="2:71" ht="18.4" customHeight="1">
      <c r="B20" s="47"/>
      <c r="E20" s="59" t="s">
        <v>36</v>
      </c>
      <c r="AK20" s="50" t="s">
        <v>29</v>
      </c>
      <c r="AN20" s="59" t="s">
        <v>1</v>
      </c>
      <c r="AR20" s="47"/>
      <c r="BE20" s="216"/>
      <c r="BS20" s="44" t="s">
        <v>34</v>
      </c>
    </row>
    <row r="21" spans="2:57" ht="6.95" customHeight="1">
      <c r="B21" s="47"/>
      <c r="AR21" s="47"/>
      <c r="BE21" s="216"/>
    </row>
    <row r="22" spans="2:57" ht="12" customHeight="1">
      <c r="B22" s="47"/>
      <c r="D22" s="50" t="s">
        <v>37</v>
      </c>
      <c r="AR22" s="47"/>
      <c r="BE22" s="216"/>
    </row>
    <row r="23" spans="2:57" ht="155.25" customHeight="1">
      <c r="B23" s="47"/>
      <c r="E23" s="66" t="s">
        <v>38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R23" s="47"/>
      <c r="BE23" s="216"/>
    </row>
    <row r="24" spans="2:57" ht="6.95" customHeight="1">
      <c r="B24" s="47"/>
      <c r="AR24" s="47"/>
      <c r="BE24" s="216"/>
    </row>
    <row r="25" spans="2:57" ht="6.95" customHeight="1">
      <c r="B25" s="4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R25" s="47"/>
      <c r="BE25" s="216"/>
    </row>
    <row r="26" spans="1:57" s="56" customFormat="1" ht="25.9" customHeight="1">
      <c r="A26" s="53"/>
      <c r="B26" s="54"/>
      <c r="C26" s="53"/>
      <c r="D26" s="218" t="s">
        <v>39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19">
        <f>ROUND(AG94,2)</f>
        <v>0</v>
      </c>
      <c r="AL26" s="220"/>
      <c r="AM26" s="220"/>
      <c r="AN26" s="220"/>
      <c r="AO26" s="220"/>
      <c r="AP26" s="53"/>
      <c r="AQ26" s="53"/>
      <c r="AR26" s="54"/>
      <c r="BE26" s="216"/>
    </row>
    <row r="27" spans="1:57" s="56" customFormat="1" ht="6.95" customHeight="1">
      <c r="A27" s="53"/>
      <c r="B27" s="54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BE27" s="216"/>
    </row>
    <row r="28" spans="1:57" s="56" customFormat="1" ht="12.75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221" t="s">
        <v>40</v>
      </c>
      <c r="M28" s="221"/>
      <c r="N28" s="221"/>
      <c r="O28" s="221"/>
      <c r="P28" s="221"/>
      <c r="Q28" s="53"/>
      <c r="R28" s="53"/>
      <c r="S28" s="53"/>
      <c r="T28" s="53"/>
      <c r="U28" s="53"/>
      <c r="V28" s="53"/>
      <c r="W28" s="221" t="s">
        <v>41</v>
      </c>
      <c r="X28" s="221"/>
      <c r="Y28" s="221"/>
      <c r="Z28" s="221"/>
      <c r="AA28" s="221"/>
      <c r="AB28" s="221"/>
      <c r="AC28" s="221"/>
      <c r="AD28" s="221"/>
      <c r="AE28" s="221"/>
      <c r="AF28" s="53"/>
      <c r="AG28" s="53"/>
      <c r="AH28" s="53"/>
      <c r="AI28" s="53"/>
      <c r="AJ28" s="53"/>
      <c r="AK28" s="221" t="s">
        <v>42</v>
      </c>
      <c r="AL28" s="221"/>
      <c r="AM28" s="221"/>
      <c r="AN28" s="221"/>
      <c r="AO28" s="221"/>
      <c r="AP28" s="53"/>
      <c r="AQ28" s="53"/>
      <c r="AR28" s="54"/>
      <c r="BE28" s="216"/>
    </row>
    <row r="29" spans="2:57" s="222" customFormat="1" ht="14.45" customHeight="1">
      <c r="B29" s="223"/>
      <c r="D29" s="50" t="s">
        <v>43</v>
      </c>
      <c r="F29" s="50" t="s">
        <v>44</v>
      </c>
      <c r="L29" s="224">
        <v>0.21</v>
      </c>
      <c r="M29" s="225"/>
      <c r="N29" s="225"/>
      <c r="O29" s="225"/>
      <c r="P29" s="225"/>
      <c r="W29" s="226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6">
        <f>ROUND(AV94,2)</f>
        <v>0</v>
      </c>
      <c r="AL29" s="225"/>
      <c r="AM29" s="225"/>
      <c r="AN29" s="225"/>
      <c r="AO29" s="225"/>
      <c r="AR29" s="223"/>
      <c r="BE29" s="227"/>
    </row>
    <row r="30" spans="2:57" s="222" customFormat="1" ht="14.45" customHeight="1">
      <c r="B30" s="223"/>
      <c r="F30" s="50" t="s">
        <v>45</v>
      </c>
      <c r="L30" s="224">
        <v>0.15</v>
      </c>
      <c r="M30" s="225"/>
      <c r="N30" s="225"/>
      <c r="O30" s="225"/>
      <c r="P30" s="225"/>
      <c r="W30" s="226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6">
        <f>ROUND(AW94,2)</f>
        <v>0</v>
      </c>
      <c r="AL30" s="225"/>
      <c r="AM30" s="225"/>
      <c r="AN30" s="225"/>
      <c r="AO30" s="225"/>
      <c r="AR30" s="223"/>
      <c r="BE30" s="227"/>
    </row>
    <row r="31" spans="2:57" s="222" customFormat="1" ht="14.45" customHeight="1" hidden="1">
      <c r="B31" s="223"/>
      <c r="F31" s="50" t="s">
        <v>46</v>
      </c>
      <c r="L31" s="224">
        <v>0.21</v>
      </c>
      <c r="M31" s="225"/>
      <c r="N31" s="225"/>
      <c r="O31" s="225"/>
      <c r="P31" s="225"/>
      <c r="W31" s="226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6">
        <v>0</v>
      </c>
      <c r="AL31" s="225"/>
      <c r="AM31" s="225"/>
      <c r="AN31" s="225"/>
      <c r="AO31" s="225"/>
      <c r="AR31" s="223"/>
      <c r="BE31" s="227"/>
    </row>
    <row r="32" spans="2:57" s="222" customFormat="1" ht="14.45" customHeight="1" hidden="1">
      <c r="B32" s="223"/>
      <c r="F32" s="50" t="s">
        <v>47</v>
      </c>
      <c r="L32" s="224">
        <v>0.15</v>
      </c>
      <c r="M32" s="225"/>
      <c r="N32" s="225"/>
      <c r="O32" s="225"/>
      <c r="P32" s="225"/>
      <c r="W32" s="226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6">
        <v>0</v>
      </c>
      <c r="AL32" s="225"/>
      <c r="AM32" s="225"/>
      <c r="AN32" s="225"/>
      <c r="AO32" s="225"/>
      <c r="AR32" s="223"/>
      <c r="BE32" s="227"/>
    </row>
    <row r="33" spans="2:57" s="222" customFormat="1" ht="14.45" customHeight="1" hidden="1">
      <c r="B33" s="223"/>
      <c r="F33" s="50" t="s">
        <v>48</v>
      </c>
      <c r="L33" s="224">
        <v>0</v>
      </c>
      <c r="M33" s="225"/>
      <c r="N33" s="225"/>
      <c r="O33" s="225"/>
      <c r="P33" s="225"/>
      <c r="W33" s="226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6">
        <v>0</v>
      </c>
      <c r="AL33" s="225"/>
      <c r="AM33" s="225"/>
      <c r="AN33" s="225"/>
      <c r="AO33" s="225"/>
      <c r="AR33" s="223"/>
      <c r="BE33" s="227"/>
    </row>
    <row r="34" spans="1:57" s="56" customFormat="1" ht="6.95" customHeight="1">
      <c r="A34" s="53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4"/>
      <c r="BE34" s="216"/>
    </row>
    <row r="35" spans="1:57" s="56" customFormat="1" ht="25.9" customHeight="1">
      <c r="A35" s="53"/>
      <c r="B35" s="54"/>
      <c r="C35" s="228"/>
      <c r="D35" s="229" t="s">
        <v>49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1" t="s">
        <v>50</v>
      </c>
      <c r="U35" s="230"/>
      <c r="V35" s="230"/>
      <c r="W35" s="230"/>
      <c r="X35" s="232" t="s">
        <v>51</v>
      </c>
      <c r="Y35" s="233"/>
      <c r="Z35" s="233"/>
      <c r="AA35" s="233"/>
      <c r="AB35" s="233"/>
      <c r="AC35" s="230"/>
      <c r="AD35" s="230"/>
      <c r="AE35" s="230"/>
      <c r="AF35" s="230"/>
      <c r="AG35" s="230"/>
      <c r="AH35" s="230"/>
      <c r="AI35" s="230"/>
      <c r="AJ35" s="230"/>
      <c r="AK35" s="234">
        <f>SUM(AK26:AK33)</f>
        <v>0</v>
      </c>
      <c r="AL35" s="233"/>
      <c r="AM35" s="233"/>
      <c r="AN35" s="233"/>
      <c r="AO35" s="235"/>
      <c r="AP35" s="228"/>
      <c r="AQ35" s="228"/>
      <c r="AR35" s="54"/>
      <c r="BE35" s="53"/>
    </row>
    <row r="36" spans="1:57" s="56" customFormat="1" ht="6.95" customHeight="1">
      <c r="A36" s="53"/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4"/>
      <c r="BE36" s="53"/>
    </row>
    <row r="37" spans="1:57" s="56" customFormat="1" ht="14.45" customHeight="1">
      <c r="A37" s="53"/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BE37" s="53"/>
    </row>
    <row r="38" spans="2:44" ht="14.45" customHeight="1">
      <c r="B38" s="47"/>
      <c r="AR38" s="47"/>
    </row>
    <row r="39" spans="2:44" ht="14.45" customHeight="1">
      <c r="B39" s="47"/>
      <c r="AR39" s="47"/>
    </row>
    <row r="40" spans="2:44" ht="14.45" customHeight="1">
      <c r="B40" s="47"/>
      <c r="AR40" s="47"/>
    </row>
    <row r="41" spans="2:44" ht="14.45" customHeight="1">
      <c r="B41" s="47"/>
      <c r="AR41" s="47"/>
    </row>
    <row r="42" spans="2:44" ht="14.45" customHeight="1">
      <c r="B42" s="47"/>
      <c r="AR42" s="47"/>
    </row>
    <row r="43" spans="2:44" ht="14.45" customHeight="1">
      <c r="B43" s="47"/>
      <c r="AR43" s="47"/>
    </row>
    <row r="44" spans="2:44" ht="14.45" customHeight="1">
      <c r="B44" s="47"/>
      <c r="AR44" s="47"/>
    </row>
    <row r="45" spans="2:44" ht="14.45" customHeight="1">
      <c r="B45" s="47"/>
      <c r="AR45" s="47"/>
    </row>
    <row r="46" spans="2:44" ht="14.45" customHeight="1">
      <c r="B46" s="47"/>
      <c r="AR46" s="47"/>
    </row>
    <row r="47" spans="2:44" ht="14.45" customHeight="1">
      <c r="B47" s="47"/>
      <c r="AR47" s="47"/>
    </row>
    <row r="48" spans="2:44" ht="14.45" customHeight="1">
      <c r="B48" s="47"/>
      <c r="AR48" s="47"/>
    </row>
    <row r="49" spans="2:44" s="56" customFormat="1" ht="14.45" customHeight="1">
      <c r="B49" s="55"/>
      <c r="D49" s="83" t="s">
        <v>52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3" t="s">
        <v>53</v>
      </c>
      <c r="AI49" s="84"/>
      <c r="AJ49" s="84"/>
      <c r="AK49" s="84"/>
      <c r="AL49" s="84"/>
      <c r="AM49" s="84"/>
      <c r="AN49" s="84"/>
      <c r="AO49" s="84"/>
      <c r="AR49" s="55"/>
    </row>
    <row r="50" spans="2:44" ht="11.25">
      <c r="B50" s="47"/>
      <c r="AR50" s="47"/>
    </row>
    <row r="51" spans="2:44" ht="11.25">
      <c r="B51" s="47"/>
      <c r="AR51" s="47"/>
    </row>
    <row r="52" spans="2:44" ht="11.25">
      <c r="B52" s="47"/>
      <c r="AR52" s="47"/>
    </row>
    <row r="53" spans="2:44" ht="11.25">
      <c r="B53" s="47"/>
      <c r="AR53" s="47"/>
    </row>
    <row r="54" spans="2:44" ht="11.25">
      <c r="B54" s="47"/>
      <c r="AR54" s="47"/>
    </row>
    <row r="55" spans="2:44" ht="11.25">
      <c r="B55" s="47"/>
      <c r="AR55" s="47"/>
    </row>
    <row r="56" spans="2:44" ht="11.25">
      <c r="B56" s="47"/>
      <c r="AR56" s="47"/>
    </row>
    <row r="57" spans="2:44" ht="11.25">
      <c r="B57" s="47"/>
      <c r="AR57" s="47"/>
    </row>
    <row r="58" spans="2:44" ht="11.25">
      <c r="B58" s="47"/>
      <c r="AR58" s="47"/>
    </row>
    <row r="59" spans="2:44" ht="11.25">
      <c r="B59" s="47"/>
      <c r="AR59" s="47"/>
    </row>
    <row r="60" spans="1:57" s="56" customFormat="1" ht="12.75">
      <c r="A60" s="53"/>
      <c r="B60" s="54"/>
      <c r="C60" s="53"/>
      <c r="D60" s="85" t="s">
        <v>54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5" t="s">
        <v>55</v>
      </c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5" t="s">
        <v>54</v>
      </c>
      <c r="AI60" s="86"/>
      <c r="AJ60" s="86"/>
      <c r="AK60" s="86"/>
      <c r="AL60" s="86"/>
      <c r="AM60" s="85" t="s">
        <v>55</v>
      </c>
      <c r="AN60" s="86"/>
      <c r="AO60" s="86"/>
      <c r="AP60" s="53"/>
      <c r="AQ60" s="53"/>
      <c r="AR60" s="54"/>
      <c r="BE60" s="53"/>
    </row>
    <row r="61" spans="2:44" ht="11.25">
      <c r="B61" s="47"/>
      <c r="AR61" s="47"/>
    </row>
    <row r="62" spans="2:44" ht="11.25">
      <c r="B62" s="47"/>
      <c r="AR62" s="47"/>
    </row>
    <row r="63" spans="2:44" ht="11.25">
      <c r="B63" s="47"/>
      <c r="AR63" s="47"/>
    </row>
    <row r="64" spans="1:57" s="56" customFormat="1" ht="12.75">
      <c r="A64" s="53"/>
      <c r="B64" s="54"/>
      <c r="C64" s="53"/>
      <c r="D64" s="83" t="s">
        <v>56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3" t="s">
        <v>57</v>
      </c>
      <c r="AI64" s="89"/>
      <c r="AJ64" s="89"/>
      <c r="AK64" s="89"/>
      <c r="AL64" s="89"/>
      <c r="AM64" s="89"/>
      <c r="AN64" s="89"/>
      <c r="AO64" s="89"/>
      <c r="AP64" s="53"/>
      <c r="AQ64" s="53"/>
      <c r="AR64" s="54"/>
      <c r="BE64" s="53"/>
    </row>
    <row r="65" spans="2:44" ht="11.25">
      <c r="B65" s="47"/>
      <c r="AR65" s="47"/>
    </row>
    <row r="66" spans="2:44" ht="11.25">
      <c r="B66" s="47"/>
      <c r="AR66" s="47"/>
    </row>
    <row r="67" spans="2:44" ht="11.25">
      <c r="B67" s="47"/>
      <c r="AR67" s="47"/>
    </row>
    <row r="68" spans="2:44" ht="11.25">
      <c r="B68" s="47"/>
      <c r="AR68" s="47"/>
    </row>
    <row r="69" spans="2:44" ht="11.25">
      <c r="B69" s="47"/>
      <c r="AR69" s="47"/>
    </row>
    <row r="70" spans="2:44" ht="11.25">
      <c r="B70" s="47"/>
      <c r="AR70" s="47"/>
    </row>
    <row r="71" spans="2:44" ht="11.25">
      <c r="B71" s="47"/>
      <c r="AR71" s="47"/>
    </row>
    <row r="72" spans="2:44" ht="11.25">
      <c r="B72" s="47"/>
      <c r="AR72" s="47"/>
    </row>
    <row r="73" spans="2:44" ht="11.25">
      <c r="B73" s="47"/>
      <c r="AR73" s="47"/>
    </row>
    <row r="74" spans="2:44" ht="11.25">
      <c r="B74" s="47"/>
      <c r="AR74" s="47"/>
    </row>
    <row r="75" spans="1:57" s="56" customFormat="1" ht="12.75">
      <c r="A75" s="53"/>
      <c r="B75" s="54"/>
      <c r="C75" s="53"/>
      <c r="D75" s="85" t="s">
        <v>54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5" t="s">
        <v>55</v>
      </c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5" t="s">
        <v>54</v>
      </c>
      <c r="AI75" s="86"/>
      <c r="AJ75" s="86"/>
      <c r="AK75" s="86"/>
      <c r="AL75" s="86"/>
      <c r="AM75" s="85" t="s">
        <v>55</v>
      </c>
      <c r="AN75" s="86"/>
      <c r="AO75" s="86"/>
      <c r="AP75" s="53"/>
      <c r="AQ75" s="53"/>
      <c r="AR75" s="54"/>
      <c r="BE75" s="53"/>
    </row>
    <row r="76" spans="1:57" s="56" customFormat="1" ht="11.25">
      <c r="A76" s="53"/>
      <c r="B76" s="54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4"/>
      <c r="BE76" s="53"/>
    </row>
    <row r="77" spans="1:57" s="56" customFormat="1" ht="6.9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54"/>
      <c r="BE77" s="53"/>
    </row>
    <row r="81" spans="1:57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54"/>
      <c r="BE81" s="53"/>
    </row>
    <row r="82" spans="1:57" s="56" customFormat="1" ht="24.95" customHeight="1">
      <c r="A82" s="53"/>
      <c r="B82" s="54"/>
      <c r="C82" s="48" t="s">
        <v>58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4"/>
      <c r="BE82" s="53"/>
    </row>
    <row r="83" spans="1:57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4"/>
      <c r="BE83" s="53"/>
    </row>
    <row r="84" spans="2:44" s="236" customFormat="1" ht="12" customHeight="1">
      <c r="B84" s="237"/>
      <c r="C84" s="50" t="s">
        <v>13</v>
      </c>
      <c r="L84" s="236" t="str">
        <f>K5</f>
        <v>01_2022</v>
      </c>
      <c r="AR84" s="237"/>
    </row>
    <row r="85" spans="2:44" s="238" customFormat="1" ht="36.95" customHeight="1">
      <c r="B85" s="239"/>
      <c r="C85" s="240" t="s">
        <v>16</v>
      </c>
      <c r="L85" s="57" t="str">
        <f>K6</f>
        <v>ZŠ T.G.MASARYKA NAVÝŠENÍ KAPACITY O 2 TŘÍDY (vila Pamela)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239"/>
    </row>
    <row r="86" spans="1:57" s="56" customFormat="1" ht="6.95" customHeight="1">
      <c r="A86" s="53"/>
      <c r="B86" s="54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4"/>
      <c r="BE86" s="53"/>
    </row>
    <row r="87" spans="1:57" s="56" customFormat="1" ht="12" customHeight="1">
      <c r="A87" s="53"/>
      <c r="B87" s="54"/>
      <c r="C87" s="50" t="s">
        <v>22</v>
      </c>
      <c r="D87" s="53"/>
      <c r="E87" s="53"/>
      <c r="F87" s="53"/>
      <c r="G87" s="53"/>
      <c r="H87" s="53"/>
      <c r="I87" s="53"/>
      <c r="J87" s="53"/>
      <c r="K87" s="53"/>
      <c r="L87" s="242" t="str">
        <f>IF(K8="","",K8)</f>
        <v>Ruzyňská 26/253, Praha 6 - Ruzyně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0" t="s">
        <v>24</v>
      </c>
      <c r="AJ87" s="53"/>
      <c r="AK87" s="53"/>
      <c r="AL87" s="53"/>
      <c r="AM87" s="243" t="str">
        <f>IF(AN8="","",AN8)</f>
        <v>2. 11. 2021</v>
      </c>
      <c r="AN87" s="243"/>
      <c r="AO87" s="53"/>
      <c r="AP87" s="53"/>
      <c r="AQ87" s="53"/>
      <c r="AR87" s="54"/>
      <c r="BE87" s="53"/>
    </row>
    <row r="88" spans="1:57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4"/>
      <c r="BE88" s="53"/>
    </row>
    <row r="89" spans="1:57" s="56" customFormat="1" ht="15.2" customHeight="1">
      <c r="A89" s="53"/>
      <c r="B89" s="54"/>
      <c r="C89" s="50" t="s">
        <v>26</v>
      </c>
      <c r="D89" s="53"/>
      <c r="E89" s="53"/>
      <c r="F89" s="53"/>
      <c r="G89" s="53"/>
      <c r="H89" s="53"/>
      <c r="I89" s="53"/>
      <c r="J89" s="53"/>
      <c r="K89" s="53"/>
      <c r="L89" s="236" t="str">
        <f>IF(E11="","",E11)</f>
        <v>MĚSTSKÁ ČÁST PRAHA 6</v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0" t="s">
        <v>32</v>
      </c>
      <c r="AJ89" s="53"/>
      <c r="AK89" s="53"/>
      <c r="AL89" s="53"/>
      <c r="AM89" s="244" t="str">
        <f>IF(E17="","",E17)</f>
        <v>QUADRA PROJECT s.r.o.</v>
      </c>
      <c r="AN89" s="245"/>
      <c r="AO89" s="245"/>
      <c r="AP89" s="245"/>
      <c r="AQ89" s="53"/>
      <c r="AR89" s="54"/>
      <c r="AS89" s="246" t="s">
        <v>59</v>
      </c>
      <c r="AT89" s="247"/>
      <c r="AU89" s="121"/>
      <c r="AV89" s="121"/>
      <c r="AW89" s="121"/>
      <c r="AX89" s="121"/>
      <c r="AY89" s="121"/>
      <c r="AZ89" s="121"/>
      <c r="BA89" s="121"/>
      <c r="BB89" s="121"/>
      <c r="BC89" s="121"/>
      <c r="BD89" s="248"/>
      <c r="BE89" s="53"/>
    </row>
    <row r="90" spans="1:57" s="56" customFormat="1" ht="15.2" customHeight="1">
      <c r="A90" s="53"/>
      <c r="B90" s="54"/>
      <c r="C90" s="50" t="s">
        <v>30</v>
      </c>
      <c r="D90" s="53"/>
      <c r="E90" s="53"/>
      <c r="F90" s="53"/>
      <c r="G90" s="53"/>
      <c r="H90" s="53"/>
      <c r="I90" s="53"/>
      <c r="J90" s="53"/>
      <c r="K90" s="53"/>
      <c r="L90" s="236" t="str">
        <f>IF(E14="Vyplň údaj","",E14)</f>
        <v/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0" t="s">
        <v>35</v>
      </c>
      <c r="AJ90" s="53"/>
      <c r="AK90" s="53"/>
      <c r="AL90" s="53"/>
      <c r="AM90" s="244" t="str">
        <f>IF(E20="","",E20)</f>
        <v>Vladimír Mrázek</v>
      </c>
      <c r="AN90" s="245"/>
      <c r="AO90" s="245"/>
      <c r="AP90" s="245"/>
      <c r="AQ90" s="53"/>
      <c r="AR90" s="54"/>
      <c r="AS90" s="249"/>
      <c r="AT90" s="250"/>
      <c r="AU90" s="145"/>
      <c r="AV90" s="145"/>
      <c r="AW90" s="145"/>
      <c r="AX90" s="145"/>
      <c r="AY90" s="145"/>
      <c r="AZ90" s="145"/>
      <c r="BA90" s="145"/>
      <c r="BB90" s="145"/>
      <c r="BC90" s="145"/>
      <c r="BD90" s="154"/>
      <c r="BE90" s="53"/>
    </row>
    <row r="91" spans="1:57" s="56" customFormat="1" ht="10.9" customHeight="1">
      <c r="A91" s="53"/>
      <c r="B91" s="54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4"/>
      <c r="AS91" s="249"/>
      <c r="AT91" s="250"/>
      <c r="AU91" s="145"/>
      <c r="AV91" s="145"/>
      <c r="AW91" s="145"/>
      <c r="AX91" s="145"/>
      <c r="AY91" s="145"/>
      <c r="AZ91" s="145"/>
      <c r="BA91" s="145"/>
      <c r="BB91" s="145"/>
      <c r="BC91" s="145"/>
      <c r="BD91" s="154"/>
      <c r="BE91" s="53"/>
    </row>
    <row r="92" spans="1:57" s="56" customFormat="1" ht="29.25" customHeight="1">
      <c r="A92" s="53"/>
      <c r="B92" s="54"/>
      <c r="C92" s="251" t="s">
        <v>60</v>
      </c>
      <c r="D92" s="252"/>
      <c r="E92" s="252"/>
      <c r="F92" s="252"/>
      <c r="G92" s="252"/>
      <c r="H92" s="78"/>
      <c r="I92" s="253" t="s">
        <v>61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62</v>
      </c>
      <c r="AH92" s="252"/>
      <c r="AI92" s="252"/>
      <c r="AJ92" s="252"/>
      <c r="AK92" s="252"/>
      <c r="AL92" s="252"/>
      <c r="AM92" s="252"/>
      <c r="AN92" s="253" t="s">
        <v>63</v>
      </c>
      <c r="AO92" s="252"/>
      <c r="AP92" s="255"/>
      <c r="AQ92" s="256" t="s">
        <v>64</v>
      </c>
      <c r="AR92" s="54"/>
      <c r="AS92" s="114" t="s">
        <v>65</v>
      </c>
      <c r="AT92" s="115" t="s">
        <v>66</v>
      </c>
      <c r="AU92" s="115" t="s">
        <v>67</v>
      </c>
      <c r="AV92" s="115" t="s">
        <v>68</v>
      </c>
      <c r="AW92" s="115" t="s">
        <v>69</v>
      </c>
      <c r="AX92" s="115" t="s">
        <v>70</v>
      </c>
      <c r="AY92" s="115" t="s">
        <v>71</v>
      </c>
      <c r="AZ92" s="115" t="s">
        <v>72</v>
      </c>
      <c r="BA92" s="115" t="s">
        <v>73</v>
      </c>
      <c r="BB92" s="115" t="s">
        <v>74</v>
      </c>
      <c r="BC92" s="115" t="s">
        <v>75</v>
      </c>
      <c r="BD92" s="116" t="s">
        <v>76</v>
      </c>
      <c r="BE92" s="53"/>
    </row>
    <row r="93" spans="1:57" s="56" customFormat="1" ht="10.9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4"/>
      <c r="AS93" s="120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257"/>
      <c r="BE93" s="53"/>
    </row>
    <row r="94" spans="2:90" s="258" customFormat="1" ht="32.45" customHeight="1">
      <c r="B94" s="259"/>
      <c r="C94" s="118" t="s">
        <v>77</v>
      </c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1">
        <f>ROUND(SUM(AG95:AG105),2)</f>
        <v>0</v>
      </c>
      <c r="AH94" s="261"/>
      <c r="AI94" s="261"/>
      <c r="AJ94" s="261"/>
      <c r="AK94" s="261"/>
      <c r="AL94" s="261"/>
      <c r="AM94" s="261"/>
      <c r="AN94" s="262">
        <f aca="true" t="shared" si="0" ref="AN94:AN105">SUM(AG94,AT94)</f>
        <v>0</v>
      </c>
      <c r="AO94" s="262"/>
      <c r="AP94" s="262"/>
      <c r="AQ94" s="263" t="s">
        <v>1</v>
      </c>
      <c r="AR94" s="259"/>
      <c r="AS94" s="264">
        <f>ROUND(SUM(AS95:AS105),2)</f>
        <v>0</v>
      </c>
      <c r="AT94" s="265">
        <f aca="true" t="shared" si="1" ref="AT94:AT105">ROUND(SUM(AV94:AW94),2)</f>
        <v>0</v>
      </c>
      <c r="AU94" s="266">
        <f>ROUND(SUM(AU95:AU105),5)</f>
        <v>0</v>
      </c>
      <c r="AV94" s="265">
        <f>ROUND(AZ94*L29,2)</f>
        <v>0</v>
      </c>
      <c r="AW94" s="265">
        <f>ROUND(BA94*L30,2)</f>
        <v>0</v>
      </c>
      <c r="AX94" s="265">
        <f>ROUND(BB94*L29,2)</f>
        <v>0</v>
      </c>
      <c r="AY94" s="265">
        <f>ROUND(BC94*L30,2)</f>
        <v>0</v>
      </c>
      <c r="AZ94" s="265">
        <f>ROUND(SUM(AZ95:AZ105),2)</f>
        <v>0</v>
      </c>
      <c r="BA94" s="265">
        <f>ROUND(SUM(BA95:BA105),2)</f>
        <v>0</v>
      </c>
      <c r="BB94" s="265">
        <f>ROUND(SUM(BB95:BB105),2)</f>
        <v>0</v>
      </c>
      <c r="BC94" s="265">
        <f>ROUND(SUM(BC95:BC105),2)</f>
        <v>0</v>
      </c>
      <c r="BD94" s="267">
        <f>ROUND(SUM(BD95:BD105),2)</f>
        <v>0</v>
      </c>
      <c r="BS94" s="268" t="s">
        <v>78</v>
      </c>
      <c r="BT94" s="268" t="s">
        <v>79</v>
      </c>
      <c r="BU94" s="269" t="s">
        <v>80</v>
      </c>
      <c r="BV94" s="268" t="s">
        <v>81</v>
      </c>
      <c r="BW94" s="268" t="s">
        <v>4</v>
      </c>
      <c r="BX94" s="268" t="s">
        <v>82</v>
      </c>
      <c r="CL94" s="268" t="s">
        <v>19</v>
      </c>
    </row>
    <row r="95" spans="1:91" s="282" customFormat="1" ht="16.5" customHeight="1">
      <c r="A95" s="270" t="s">
        <v>83</v>
      </c>
      <c r="B95" s="271"/>
      <c r="C95" s="272"/>
      <c r="D95" s="273" t="s">
        <v>84</v>
      </c>
      <c r="E95" s="273"/>
      <c r="F95" s="273"/>
      <c r="G95" s="273"/>
      <c r="H95" s="273"/>
      <c r="I95" s="274"/>
      <c r="J95" s="273" t="s">
        <v>85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5">
        <f>'01 - VEDLEJŠÍ A OSTATNÍ N...'!J30</f>
        <v>0</v>
      </c>
      <c r="AH95" s="276"/>
      <c r="AI95" s="276"/>
      <c r="AJ95" s="276"/>
      <c r="AK95" s="276"/>
      <c r="AL95" s="276"/>
      <c r="AM95" s="276"/>
      <c r="AN95" s="275">
        <f t="shared" si="0"/>
        <v>0</v>
      </c>
      <c r="AO95" s="276"/>
      <c r="AP95" s="276"/>
      <c r="AQ95" s="277" t="s">
        <v>86</v>
      </c>
      <c r="AR95" s="271"/>
      <c r="AS95" s="278">
        <v>0</v>
      </c>
      <c r="AT95" s="279">
        <f t="shared" si="1"/>
        <v>0</v>
      </c>
      <c r="AU95" s="280">
        <f>'01 - VEDLEJŠÍ A OSTATNÍ N...'!P121</f>
        <v>0</v>
      </c>
      <c r="AV95" s="279">
        <f>'01 - VEDLEJŠÍ A OSTATNÍ N...'!J33</f>
        <v>0</v>
      </c>
      <c r="AW95" s="279">
        <f>'01 - VEDLEJŠÍ A OSTATNÍ N...'!J34</f>
        <v>0</v>
      </c>
      <c r="AX95" s="279">
        <f>'01 - VEDLEJŠÍ A OSTATNÍ N...'!J35</f>
        <v>0</v>
      </c>
      <c r="AY95" s="279">
        <f>'01 - VEDLEJŠÍ A OSTATNÍ N...'!J36</f>
        <v>0</v>
      </c>
      <c r="AZ95" s="279">
        <f>'01 - VEDLEJŠÍ A OSTATNÍ N...'!F33</f>
        <v>0</v>
      </c>
      <c r="BA95" s="279">
        <f>'01 - VEDLEJŠÍ A OSTATNÍ N...'!F34</f>
        <v>0</v>
      </c>
      <c r="BB95" s="279">
        <f>'01 - VEDLEJŠÍ A OSTATNÍ N...'!F35</f>
        <v>0</v>
      </c>
      <c r="BC95" s="279">
        <f>'01 - VEDLEJŠÍ A OSTATNÍ N...'!F36</f>
        <v>0</v>
      </c>
      <c r="BD95" s="281">
        <f>'01 - VEDLEJŠÍ A OSTATNÍ N...'!F37</f>
        <v>0</v>
      </c>
      <c r="BT95" s="283" t="s">
        <v>87</v>
      </c>
      <c r="BV95" s="283" t="s">
        <v>81</v>
      </c>
      <c r="BW95" s="283" t="s">
        <v>88</v>
      </c>
      <c r="BX95" s="283" t="s">
        <v>4</v>
      </c>
      <c r="CL95" s="283" t="s">
        <v>19</v>
      </c>
      <c r="CM95" s="283" t="s">
        <v>89</v>
      </c>
    </row>
    <row r="96" spans="1:91" s="282" customFormat="1" ht="16.5" customHeight="1">
      <c r="A96" s="270" t="s">
        <v>83</v>
      </c>
      <c r="B96" s="271"/>
      <c r="C96" s="272"/>
      <c r="D96" s="273" t="s">
        <v>90</v>
      </c>
      <c r="E96" s="273"/>
      <c r="F96" s="273"/>
      <c r="G96" s="273"/>
      <c r="H96" s="273"/>
      <c r="I96" s="274"/>
      <c r="J96" s="273" t="s">
        <v>91</v>
      </c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5">
        <f>'02 - BOURACÍ A ZEMNÍ PRÁCE'!J30</f>
        <v>0</v>
      </c>
      <c r="AH96" s="276"/>
      <c r="AI96" s="276"/>
      <c r="AJ96" s="276"/>
      <c r="AK96" s="276"/>
      <c r="AL96" s="276"/>
      <c r="AM96" s="276"/>
      <c r="AN96" s="275">
        <f t="shared" si="0"/>
        <v>0</v>
      </c>
      <c r="AO96" s="276"/>
      <c r="AP96" s="276"/>
      <c r="AQ96" s="277" t="s">
        <v>86</v>
      </c>
      <c r="AR96" s="271"/>
      <c r="AS96" s="278">
        <v>0</v>
      </c>
      <c r="AT96" s="279">
        <f t="shared" si="1"/>
        <v>0</v>
      </c>
      <c r="AU96" s="280">
        <f>'02 - BOURACÍ A ZEMNÍ PRÁCE'!P128</f>
        <v>0</v>
      </c>
      <c r="AV96" s="279">
        <f>'02 - BOURACÍ A ZEMNÍ PRÁCE'!J33</f>
        <v>0</v>
      </c>
      <c r="AW96" s="279">
        <f>'02 - BOURACÍ A ZEMNÍ PRÁCE'!J34</f>
        <v>0</v>
      </c>
      <c r="AX96" s="279">
        <f>'02 - BOURACÍ A ZEMNÍ PRÁCE'!J35</f>
        <v>0</v>
      </c>
      <c r="AY96" s="279">
        <f>'02 - BOURACÍ A ZEMNÍ PRÁCE'!J36</f>
        <v>0</v>
      </c>
      <c r="AZ96" s="279">
        <f>'02 - BOURACÍ A ZEMNÍ PRÁCE'!F33</f>
        <v>0</v>
      </c>
      <c r="BA96" s="279">
        <f>'02 - BOURACÍ A ZEMNÍ PRÁCE'!F34</f>
        <v>0</v>
      </c>
      <c r="BB96" s="279">
        <f>'02 - BOURACÍ A ZEMNÍ PRÁCE'!F35</f>
        <v>0</v>
      </c>
      <c r="BC96" s="279">
        <f>'02 - BOURACÍ A ZEMNÍ PRÁCE'!F36</f>
        <v>0</v>
      </c>
      <c r="BD96" s="281">
        <f>'02 - BOURACÍ A ZEMNÍ PRÁCE'!F37</f>
        <v>0</v>
      </c>
      <c r="BT96" s="283" t="s">
        <v>87</v>
      </c>
      <c r="BV96" s="283" t="s">
        <v>81</v>
      </c>
      <c r="BW96" s="283" t="s">
        <v>92</v>
      </c>
      <c r="BX96" s="283" t="s">
        <v>4</v>
      </c>
      <c r="CL96" s="283" t="s">
        <v>19</v>
      </c>
      <c r="CM96" s="283" t="s">
        <v>89</v>
      </c>
    </row>
    <row r="97" spans="1:91" s="282" customFormat="1" ht="16.5" customHeight="1">
      <c r="A97" s="270" t="s">
        <v>83</v>
      </c>
      <c r="B97" s="271"/>
      <c r="C97" s="272"/>
      <c r="D97" s="273" t="s">
        <v>93</v>
      </c>
      <c r="E97" s="273"/>
      <c r="F97" s="273"/>
      <c r="G97" s="273"/>
      <c r="H97" s="273"/>
      <c r="I97" s="274"/>
      <c r="J97" s="273" t="s">
        <v>94</v>
      </c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5">
        <f>'03 - STAVEBNÍ PRÁCE'!J30</f>
        <v>0</v>
      </c>
      <c r="AH97" s="276"/>
      <c r="AI97" s="276"/>
      <c r="AJ97" s="276"/>
      <c r="AK97" s="276"/>
      <c r="AL97" s="276"/>
      <c r="AM97" s="276"/>
      <c r="AN97" s="275">
        <f t="shared" si="0"/>
        <v>0</v>
      </c>
      <c r="AO97" s="276"/>
      <c r="AP97" s="276"/>
      <c r="AQ97" s="277" t="s">
        <v>86</v>
      </c>
      <c r="AR97" s="271"/>
      <c r="AS97" s="278">
        <v>0</v>
      </c>
      <c r="AT97" s="279">
        <f t="shared" si="1"/>
        <v>0</v>
      </c>
      <c r="AU97" s="280">
        <f>'03 - STAVEBNÍ PRÁCE'!P141</f>
        <v>0</v>
      </c>
      <c r="AV97" s="279">
        <f>'03 - STAVEBNÍ PRÁCE'!J33</f>
        <v>0</v>
      </c>
      <c r="AW97" s="279">
        <f>'03 - STAVEBNÍ PRÁCE'!J34</f>
        <v>0</v>
      </c>
      <c r="AX97" s="279">
        <f>'03 - STAVEBNÍ PRÁCE'!J35</f>
        <v>0</v>
      </c>
      <c r="AY97" s="279">
        <f>'03 - STAVEBNÍ PRÁCE'!J36</f>
        <v>0</v>
      </c>
      <c r="AZ97" s="279">
        <f>'03 - STAVEBNÍ PRÁCE'!F33</f>
        <v>0</v>
      </c>
      <c r="BA97" s="279">
        <f>'03 - STAVEBNÍ PRÁCE'!F34</f>
        <v>0</v>
      </c>
      <c r="BB97" s="279">
        <f>'03 - STAVEBNÍ PRÁCE'!F35</f>
        <v>0</v>
      </c>
      <c r="BC97" s="279">
        <f>'03 - STAVEBNÍ PRÁCE'!F36</f>
        <v>0</v>
      </c>
      <c r="BD97" s="281">
        <f>'03 - STAVEBNÍ PRÁCE'!F37</f>
        <v>0</v>
      </c>
      <c r="BT97" s="283" t="s">
        <v>87</v>
      </c>
      <c r="BV97" s="283" t="s">
        <v>81</v>
      </c>
      <c r="BW97" s="283" t="s">
        <v>95</v>
      </c>
      <c r="BX97" s="283" t="s">
        <v>4</v>
      </c>
      <c r="CL97" s="283" t="s">
        <v>19</v>
      </c>
      <c r="CM97" s="283" t="s">
        <v>89</v>
      </c>
    </row>
    <row r="98" spans="1:91" s="282" customFormat="1" ht="16.5" customHeight="1">
      <c r="A98" s="270" t="s">
        <v>83</v>
      </c>
      <c r="B98" s="271"/>
      <c r="C98" s="272"/>
      <c r="D98" s="273" t="s">
        <v>96</v>
      </c>
      <c r="E98" s="273"/>
      <c r="F98" s="273"/>
      <c r="G98" s="273"/>
      <c r="H98" s="273"/>
      <c r="I98" s="274"/>
      <c r="J98" s="273" t="s">
        <v>97</v>
      </c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5">
        <f>'04 - ZDRAVOTNĚ TECHNICKÉ ...'!J30</f>
        <v>0</v>
      </c>
      <c r="AH98" s="276"/>
      <c r="AI98" s="276"/>
      <c r="AJ98" s="276"/>
      <c r="AK98" s="276"/>
      <c r="AL98" s="276"/>
      <c r="AM98" s="276"/>
      <c r="AN98" s="275">
        <f t="shared" si="0"/>
        <v>0</v>
      </c>
      <c r="AO98" s="276"/>
      <c r="AP98" s="276"/>
      <c r="AQ98" s="277" t="s">
        <v>86</v>
      </c>
      <c r="AR98" s="271"/>
      <c r="AS98" s="278">
        <v>0</v>
      </c>
      <c r="AT98" s="279">
        <f t="shared" si="1"/>
        <v>0</v>
      </c>
      <c r="AU98" s="280">
        <f>'04 - ZDRAVOTNĚ TECHNICKÉ ...'!P122</f>
        <v>0</v>
      </c>
      <c r="AV98" s="279">
        <f>'04 - ZDRAVOTNĚ TECHNICKÉ ...'!J33</f>
        <v>0</v>
      </c>
      <c r="AW98" s="279">
        <f>'04 - ZDRAVOTNĚ TECHNICKÉ ...'!J34</f>
        <v>0</v>
      </c>
      <c r="AX98" s="279">
        <f>'04 - ZDRAVOTNĚ TECHNICKÉ ...'!J35</f>
        <v>0</v>
      </c>
      <c r="AY98" s="279">
        <f>'04 - ZDRAVOTNĚ TECHNICKÉ ...'!J36</f>
        <v>0</v>
      </c>
      <c r="AZ98" s="279">
        <f>'04 - ZDRAVOTNĚ TECHNICKÉ ...'!F33</f>
        <v>0</v>
      </c>
      <c r="BA98" s="279">
        <f>'04 - ZDRAVOTNĚ TECHNICKÉ ...'!F34</f>
        <v>0</v>
      </c>
      <c r="BB98" s="279">
        <f>'04 - ZDRAVOTNĚ TECHNICKÉ ...'!F35</f>
        <v>0</v>
      </c>
      <c r="BC98" s="279">
        <f>'04 - ZDRAVOTNĚ TECHNICKÉ ...'!F36</f>
        <v>0</v>
      </c>
      <c r="BD98" s="281">
        <f>'04 - ZDRAVOTNĚ TECHNICKÉ ...'!F37</f>
        <v>0</v>
      </c>
      <c r="BT98" s="283" t="s">
        <v>87</v>
      </c>
      <c r="BV98" s="283" t="s">
        <v>81</v>
      </c>
      <c r="BW98" s="283" t="s">
        <v>98</v>
      </c>
      <c r="BX98" s="283" t="s">
        <v>4</v>
      </c>
      <c r="CL98" s="283" t="s">
        <v>19</v>
      </c>
      <c r="CM98" s="283" t="s">
        <v>89</v>
      </c>
    </row>
    <row r="99" spans="1:91" s="282" customFormat="1" ht="16.5" customHeight="1">
      <c r="A99" s="270" t="s">
        <v>83</v>
      </c>
      <c r="B99" s="271"/>
      <c r="C99" s="272"/>
      <c r="D99" s="273" t="s">
        <v>99</v>
      </c>
      <c r="E99" s="273"/>
      <c r="F99" s="273"/>
      <c r="G99" s="273"/>
      <c r="H99" s="273"/>
      <c r="I99" s="274"/>
      <c r="J99" s="273" t="s">
        <v>100</v>
      </c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5">
        <f>'05 - PLYN'!J30</f>
        <v>0</v>
      </c>
      <c r="AH99" s="276"/>
      <c r="AI99" s="276"/>
      <c r="AJ99" s="276"/>
      <c r="AK99" s="276"/>
      <c r="AL99" s="276"/>
      <c r="AM99" s="276"/>
      <c r="AN99" s="275">
        <f t="shared" si="0"/>
        <v>0</v>
      </c>
      <c r="AO99" s="276"/>
      <c r="AP99" s="276"/>
      <c r="AQ99" s="277" t="s">
        <v>86</v>
      </c>
      <c r="AR99" s="271"/>
      <c r="AS99" s="278">
        <v>0</v>
      </c>
      <c r="AT99" s="279">
        <f t="shared" si="1"/>
        <v>0</v>
      </c>
      <c r="AU99" s="280">
        <f>'05 - PLYN'!P118</f>
        <v>0</v>
      </c>
      <c r="AV99" s="279">
        <f>'05 - PLYN'!J33</f>
        <v>0</v>
      </c>
      <c r="AW99" s="279">
        <f>'05 - PLYN'!J34</f>
        <v>0</v>
      </c>
      <c r="AX99" s="279">
        <f>'05 - PLYN'!J35</f>
        <v>0</v>
      </c>
      <c r="AY99" s="279">
        <f>'05 - PLYN'!J36</f>
        <v>0</v>
      </c>
      <c r="AZ99" s="279">
        <f>'05 - PLYN'!F33</f>
        <v>0</v>
      </c>
      <c r="BA99" s="279">
        <f>'05 - PLYN'!F34</f>
        <v>0</v>
      </c>
      <c r="BB99" s="279">
        <f>'05 - PLYN'!F35</f>
        <v>0</v>
      </c>
      <c r="BC99" s="279">
        <f>'05 - PLYN'!F36</f>
        <v>0</v>
      </c>
      <c r="BD99" s="281">
        <f>'05 - PLYN'!F37</f>
        <v>0</v>
      </c>
      <c r="BT99" s="283" t="s">
        <v>87</v>
      </c>
      <c r="BV99" s="283" t="s">
        <v>81</v>
      </c>
      <c r="BW99" s="283" t="s">
        <v>101</v>
      </c>
      <c r="BX99" s="283" t="s">
        <v>4</v>
      </c>
      <c r="CL99" s="283" t="s">
        <v>19</v>
      </c>
      <c r="CM99" s="283" t="s">
        <v>89</v>
      </c>
    </row>
    <row r="100" spans="1:91" s="282" customFormat="1" ht="16.5" customHeight="1">
      <c r="A100" s="270" t="s">
        <v>83</v>
      </c>
      <c r="B100" s="271"/>
      <c r="C100" s="272"/>
      <c r="D100" s="273" t="s">
        <v>102</v>
      </c>
      <c r="E100" s="273"/>
      <c r="F100" s="273"/>
      <c r="G100" s="273"/>
      <c r="H100" s="273"/>
      <c r="I100" s="274"/>
      <c r="J100" s="273" t="s">
        <v>103</v>
      </c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5">
        <f>'06 - VYTÁPĚNÍ'!J30</f>
        <v>0</v>
      </c>
      <c r="AH100" s="276"/>
      <c r="AI100" s="276"/>
      <c r="AJ100" s="276"/>
      <c r="AK100" s="276"/>
      <c r="AL100" s="276"/>
      <c r="AM100" s="276"/>
      <c r="AN100" s="275">
        <f t="shared" si="0"/>
        <v>0</v>
      </c>
      <c r="AO100" s="276"/>
      <c r="AP100" s="276"/>
      <c r="AQ100" s="277" t="s">
        <v>86</v>
      </c>
      <c r="AR100" s="271"/>
      <c r="AS100" s="278">
        <v>0</v>
      </c>
      <c r="AT100" s="279">
        <f t="shared" si="1"/>
        <v>0</v>
      </c>
      <c r="AU100" s="280">
        <f>'06 - VYTÁPĚNÍ'!P124</f>
        <v>0</v>
      </c>
      <c r="AV100" s="279">
        <f>'06 - VYTÁPĚNÍ'!J33</f>
        <v>0</v>
      </c>
      <c r="AW100" s="279">
        <f>'06 - VYTÁPĚNÍ'!J34</f>
        <v>0</v>
      </c>
      <c r="AX100" s="279">
        <f>'06 - VYTÁPĚNÍ'!J35</f>
        <v>0</v>
      </c>
      <c r="AY100" s="279">
        <f>'06 - VYTÁPĚNÍ'!J36</f>
        <v>0</v>
      </c>
      <c r="AZ100" s="279">
        <f>'06 - VYTÁPĚNÍ'!F33</f>
        <v>0</v>
      </c>
      <c r="BA100" s="279">
        <f>'06 - VYTÁPĚNÍ'!F34</f>
        <v>0</v>
      </c>
      <c r="BB100" s="279">
        <f>'06 - VYTÁPĚNÍ'!F35</f>
        <v>0</v>
      </c>
      <c r="BC100" s="279">
        <f>'06 - VYTÁPĚNÍ'!F36</f>
        <v>0</v>
      </c>
      <c r="BD100" s="281">
        <f>'06 - VYTÁPĚNÍ'!F37</f>
        <v>0</v>
      </c>
      <c r="BT100" s="283" t="s">
        <v>87</v>
      </c>
      <c r="BV100" s="283" t="s">
        <v>81</v>
      </c>
      <c r="BW100" s="283" t="s">
        <v>104</v>
      </c>
      <c r="BX100" s="283" t="s">
        <v>4</v>
      </c>
      <c r="CL100" s="283" t="s">
        <v>19</v>
      </c>
      <c r="CM100" s="283" t="s">
        <v>89</v>
      </c>
    </row>
    <row r="101" spans="1:91" s="282" customFormat="1" ht="16.5" customHeight="1">
      <c r="A101" s="270" t="s">
        <v>83</v>
      </c>
      <c r="B101" s="271"/>
      <c r="C101" s="272"/>
      <c r="D101" s="273" t="s">
        <v>105</v>
      </c>
      <c r="E101" s="273"/>
      <c r="F101" s="273"/>
      <c r="G101" s="273"/>
      <c r="H101" s="273"/>
      <c r="I101" s="274"/>
      <c r="J101" s="273" t="s">
        <v>106</v>
      </c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5">
        <f>'07 - VZDUCHOTECHNIKA'!J30</f>
        <v>0</v>
      </c>
      <c r="AH101" s="276"/>
      <c r="AI101" s="276"/>
      <c r="AJ101" s="276"/>
      <c r="AK101" s="276"/>
      <c r="AL101" s="276"/>
      <c r="AM101" s="276"/>
      <c r="AN101" s="275">
        <f t="shared" si="0"/>
        <v>0</v>
      </c>
      <c r="AO101" s="276"/>
      <c r="AP101" s="276"/>
      <c r="AQ101" s="277" t="s">
        <v>86</v>
      </c>
      <c r="AR101" s="271"/>
      <c r="AS101" s="278">
        <v>0</v>
      </c>
      <c r="AT101" s="279">
        <f t="shared" si="1"/>
        <v>0</v>
      </c>
      <c r="AU101" s="280">
        <f>'07 - VZDUCHOTECHNIKA'!P120</f>
        <v>0</v>
      </c>
      <c r="AV101" s="279">
        <f>'07 - VZDUCHOTECHNIKA'!J33</f>
        <v>0</v>
      </c>
      <c r="AW101" s="279">
        <f>'07 - VZDUCHOTECHNIKA'!J34</f>
        <v>0</v>
      </c>
      <c r="AX101" s="279">
        <f>'07 - VZDUCHOTECHNIKA'!J35</f>
        <v>0</v>
      </c>
      <c r="AY101" s="279">
        <f>'07 - VZDUCHOTECHNIKA'!J36</f>
        <v>0</v>
      </c>
      <c r="AZ101" s="279">
        <f>'07 - VZDUCHOTECHNIKA'!F33</f>
        <v>0</v>
      </c>
      <c r="BA101" s="279">
        <f>'07 - VZDUCHOTECHNIKA'!F34</f>
        <v>0</v>
      </c>
      <c r="BB101" s="279">
        <f>'07 - VZDUCHOTECHNIKA'!F35</f>
        <v>0</v>
      </c>
      <c r="BC101" s="279">
        <f>'07 - VZDUCHOTECHNIKA'!F36</f>
        <v>0</v>
      </c>
      <c r="BD101" s="281">
        <f>'07 - VZDUCHOTECHNIKA'!F37</f>
        <v>0</v>
      </c>
      <c r="BT101" s="283" t="s">
        <v>87</v>
      </c>
      <c r="BV101" s="283" t="s">
        <v>81</v>
      </c>
      <c r="BW101" s="283" t="s">
        <v>107</v>
      </c>
      <c r="BX101" s="283" t="s">
        <v>4</v>
      </c>
      <c r="CL101" s="283" t="s">
        <v>19</v>
      </c>
      <c r="CM101" s="283" t="s">
        <v>89</v>
      </c>
    </row>
    <row r="102" spans="1:91" s="282" customFormat="1" ht="16.5" customHeight="1">
      <c r="A102" s="270" t="s">
        <v>83</v>
      </c>
      <c r="B102" s="271"/>
      <c r="C102" s="272"/>
      <c r="D102" s="273" t="s">
        <v>108</v>
      </c>
      <c r="E102" s="273"/>
      <c r="F102" s="273"/>
      <c r="G102" s="273"/>
      <c r="H102" s="273"/>
      <c r="I102" s="274"/>
      <c r="J102" s="273" t="s">
        <v>109</v>
      </c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5">
        <f>'08 - ELEKTROINSTALACE'!J30</f>
        <v>0</v>
      </c>
      <c r="AH102" s="276"/>
      <c r="AI102" s="276"/>
      <c r="AJ102" s="276"/>
      <c r="AK102" s="276"/>
      <c r="AL102" s="276"/>
      <c r="AM102" s="276"/>
      <c r="AN102" s="275">
        <f t="shared" si="0"/>
        <v>0</v>
      </c>
      <c r="AO102" s="276"/>
      <c r="AP102" s="276"/>
      <c r="AQ102" s="277" t="s">
        <v>86</v>
      </c>
      <c r="AR102" s="271"/>
      <c r="AS102" s="278">
        <v>0</v>
      </c>
      <c r="AT102" s="279">
        <f t="shared" si="1"/>
        <v>0</v>
      </c>
      <c r="AU102" s="280">
        <f>'08 - ELEKTROINSTALACE'!P126</f>
        <v>0</v>
      </c>
      <c r="AV102" s="279">
        <f>'08 - ELEKTROINSTALACE'!J33</f>
        <v>0</v>
      </c>
      <c r="AW102" s="279">
        <f>'08 - ELEKTROINSTALACE'!J34</f>
        <v>0</v>
      </c>
      <c r="AX102" s="279">
        <f>'08 - ELEKTROINSTALACE'!J35</f>
        <v>0</v>
      </c>
      <c r="AY102" s="279">
        <f>'08 - ELEKTROINSTALACE'!J36</f>
        <v>0</v>
      </c>
      <c r="AZ102" s="279">
        <f>'08 - ELEKTROINSTALACE'!F33</f>
        <v>0</v>
      </c>
      <c r="BA102" s="279">
        <f>'08 - ELEKTROINSTALACE'!F34</f>
        <v>0</v>
      </c>
      <c r="BB102" s="279">
        <f>'08 - ELEKTROINSTALACE'!F35</f>
        <v>0</v>
      </c>
      <c r="BC102" s="279">
        <f>'08 - ELEKTROINSTALACE'!F36</f>
        <v>0</v>
      </c>
      <c r="BD102" s="281">
        <f>'08 - ELEKTROINSTALACE'!F37</f>
        <v>0</v>
      </c>
      <c r="BT102" s="283" t="s">
        <v>87</v>
      </c>
      <c r="BV102" s="283" t="s">
        <v>81</v>
      </c>
      <c r="BW102" s="283" t="s">
        <v>110</v>
      </c>
      <c r="BX102" s="283" t="s">
        <v>4</v>
      </c>
      <c r="CL102" s="283" t="s">
        <v>19</v>
      </c>
      <c r="CM102" s="283" t="s">
        <v>89</v>
      </c>
    </row>
    <row r="103" spans="1:91" s="282" customFormat="1" ht="16.5" customHeight="1">
      <c r="A103" s="270" t="s">
        <v>83</v>
      </c>
      <c r="B103" s="271"/>
      <c r="C103" s="272"/>
      <c r="D103" s="273" t="s">
        <v>111</v>
      </c>
      <c r="E103" s="273"/>
      <c r="F103" s="273"/>
      <c r="G103" s="273"/>
      <c r="H103" s="273"/>
      <c r="I103" s="274"/>
      <c r="J103" s="273" t="s">
        <v>112</v>
      </c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5">
        <f>'09 - EXTERIEROVÉ ÚPRAVY'!J30</f>
        <v>0</v>
      </c>
      <c r="AH103" s="276"/>
      <c r="AI103" s="276"/>
      <c r="AJ103" s="276"/>
      <c r="AK103" s="276"/>
      <c r="AL103" s="276"/>
      <c r="AM103" s="276"/>
      <c r="AN103" s="275">
        <f t="shared" si="0"/>
        <v>0</v>
      </c>
      <c r="AO103" s="276"/>
      <c r="AP103" s="276"/>
      <c r="AQ103" s="277" t="s">
        <v>86</v>
      </c>
      <c r="AR103" s="271"/>
      <c r="AS103" s="278">
        <v>0</v>
      </c>
      <c r="AT103" s="279">
        <f t="shared" si="1"/>
        <v>0</v>
      </c>
      <c r="AU103" s="280">
        <f>'09 - EXTERIEROVÉ ÚPRAVY'!P134</f>
        <v>0</v>
      </c>
      <c r="AV103" s="279">
        <f>'09 - EXTERIEROVÉ ÚPRAVY'!J33</f>
        <v>0</v>
      </c>
      <c r="AW103" s="279">
        <f>'09 - EXTERIEROVÉ ÚPRAVY'!J34</f>
        <v>0</v>
      </c>
      <c r="AX103" s="279">
        <f>'09 - EXTERIEROVÉ ÚPRAVY'!J35</f>
        <v>0</v>
      </c>
      <c r="AY103" s="279">
        <f>'09 - EXTERIEROVÉ ÚPRAVY'!J36</f>
        <v>0</v>
      </c>
      <c r="AZ103" s="279">
        <f>'09 - EXTERIEROVÉ ÚPRAVY'!F33</f>
        <v>0</v>
      </c>
      <c r="BA103" s="279">
        <f>'09 - EXTERIEROVÉ ÚPRAVY'!F34</f>
        <v>0</v>
      </c>
      <c r="BB103" s="279">
        <f>'09 - EXTERIEROVÉ ÚPRAVY'!F35</f>
        <v>0</v>
      </c>
      <c r="BC103" s="279">
        <f>'09 - EXTERIEROVÉ ÚPRAVY'!F36</f>
        <v>0</v>
      </c>
      <c r="BD103" s="281">
        <f>'09 - EXTERIEROVÉ ÚPRAVY'!F37</f>
        <v>0</v>
      </c>
      <c r="BT103" s="283" t="s">
        <v>87</v>
      </c>
      <c r="BV103" s="283" t="s">
        <v>81</v>
      </c>
      <c r="BW103" s="283" t="s">
        <v>113</v>
      </c>
      <c r="BX103" s="283" t="s">
        <v>4</v>
      </c>
      <c r="CL103" s="283" t="s">
        <v>19</v>
      </c>
      <c r="CM103" s="283" t="s">
        <v>89</v>
      </c>
    </row>
    <row r="104" spans="1:91" s="282" customFormat="1" ht="16.5" customHeight="1">
      <c r="A104" s="270" t="s">
        <v>83</v>
      </c>
      <c r="B104" s="271"/>
      <c r="C104" s="272"/>
      <c r="D104" s="273" t="s">
        <v>114</v>
      </c>
      <c r="E104" s="273"/>
      <c r="F104" s="273"/>
      <c r="G104" s="273"/>
      <c r="H104" s="273"/>
      <c r="I104" s="274"/>
      <c r="J104" s="273" t="s">
        <v>115</v>
      </c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5">
        <f>'10 - REKONSTRUKCE GARÁŽE'!J30</f>
        <v>0</v>
      </c>
      <c r="AH104" s="276"/>
      <c r="AI104" s="276"/>
      <c r="AJ104" s="276"/>
      <c r="AK104" s="276"/>
      <c r="AL104" s="276"/>
      <c r="AM104" s="276"/>
      <c r="AN104" s="275">
        <f t="shared" si="0"/>
        <v>0</v>
      </c>
      <c r="AO104" s="276"/>
      <c r="AP104" s="276"/>
      <c r="AQ104" s="277" t="s">
        <v>86</v>
      </c>
      <c r="AR104" s="271"/>
      <c r="AS104" s="278">
        <v>0</v>
      </c>
      <c r="AT104" s="279">
        <f t="shared" si="1"/>
        <v>0</v>
      </c>
      <c r="AU104" s="280">
        <f>'10 - REKONSTRUKCE GARÁŽE'!P125</f>
        <v>0</v>
      </c>
      <c r="AV104" s="279">
        <f>'10 - REKONSTRUKCE GARÁŽE'!J33</f>
        <v>0</v>
      </c>
      <c r="AW104" s="279">
        <f>'10 - REKONSTRUKCE GARÁŽE'!J34</f>
        <v>0</v>
      </c>
      <c r="AX104" s="279">
        <f>'10 - REKONSTRUKCE GARÁŽE'!J35</f>
        <v>0</v>
      </c>
      <c r="AY104" s="279">
        <f>'10 - REKONSTRUKCE GARÁŽE'!J36</f>
        <v>0</v>
      </c>
      <c r="AZ104" s="279">
        <f>'10 - REKONSTRUKCE GARÁŽE'!F33</f>
        <v>0</v>
      </c>
      <c r="BA104" s="279">
        <f>'10 - REKONSTRUKCE GARÁŽE'!F34</f>
        <v>0</v>
      </c>
      <c r="BB104" s="279">
        <f>'10 - REKONSTRUKCE GARÁŽE'!F35</f>
        <v>0</v>
      </c>
      <c r="BC104" s="279">
        <f>'10 - REKONSTRUKCE GARÁŽE'!F36</f>
        <v>0</v>
      </c>
      <c r="BD104" s="281">
        <f>'10 - REKONSTRUKCE GARÁŽE'!F37</f>
        <v>0</v>
      </c>
      <c r="BT104" s="283" t="s">
        <v>87</v>
      </c>
      <c r="BV104" s="283" t="s">
        <v>81</v>
      </c>
      <c r="BW104" s="283" t="s">
        <v>116</v>
      </c>
      <c r="BX104" s="283" t="s">
        <v>4</v>
      </c>
      <c r="CL104" s="283" t="s">
        <v>19</v>
      </c>
      <c r="CM104" s="283" t="s">
        <v>89</v>
      </c>
    </row>
    <row r="105" spans="1:91" s="282" customFormat="1" ht="16.5" customHeight="1">
      <c r="A105" s="270" t="s">
        <v>83</v>
      </c>
      <c r="B105" s="271"/>
      <c r="C105" s="272"/>
      <c r="D105" s="273" t="s">
        <v>117</v>
      </c>
      <c r="E105" s="273"/>
      <c r="F105" s="273"/>
      <c r="G105" s="273"/>
      <c r="H105" s="273"/>
      <c r="I105" s="274"/>
      <c r="J105" s="273" t="s">
        <v>118</v>
      </c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5">
        <f>'11 - ZAHRADA'!J30</f>
        <v>0</v>
      </c>
      <c r="AH105" s="276"/>
      <c r="AI105" s="276"/>
      <c r="AJ105" s="276"/>
      <c r="AK105" s="276"/>
      <c r="AL105" s="276"/>
      <c r="AM105" s="276"/>
      <c r="AN105" s="275">
        <f t="shared" si="0"/>
        <v>0</v>
      </c>
      <c r="AO105" s="276"/>
      <c r="AP105" s="276"/>
      <c r="AQ105" s="277" t="s">
        <v>86</v>
      </c>
      <c r="AR105" s="271"/>
      <c r="AS105" s="284">
        <v>0</v>
      </c>
      <c r="AT105" s="285">
        <f t="shared" si="1"/>
        <v>0</v>
      </c>
      <c r="AU105" s="286">
        <f>'11 - ZAHRADA'!P121</f>
        <v>0</v>
      </c>
      <c r="AV105" s="285">
        <f>'11 - ZAHRADA'!J33</f>
        <v>0</v>
      </c>
      <c r="AW105" s="285">
        <f>'11 - ZAHRADA'!J34</f>
        <v>0</v>
      </c>
      <c r="AX105" s="285">
        <f>'11 - ZAHRADA'!J35</f>
        <v>0</v>
      </c>
      <c r="AY105" s="285">
        <f>'11 - ZAHRADA'!J36</f>
        <v>0</v>
      </c>
      <c r="AZ105" s="285">
        <f>'11 - ZAHRADA'!F33</f>
        <v>0</v>
      </c>
      <c r="BA105" s="285">
        <f>'11 - ZAHRADA'!F34</f>
        <v>0</v>
      </c>
      <c r="BB105" s="285">
        <f>'11 - ZAHRADA'!F35</f>
        <v>0</v>
      </c>
      <c r="BC105" s="285">
        <f>'11 - ZAHRADA'!F36</f>
        <v>0</v>
      </c>
      <c r="BD105" s="287">
        <f>'11 - ZAHRADA'!F37</f>
        <v>0</v>
      </c>
      <c r="BT105" s="283" t="s">
        <v>87</v>
      </c>
      <c r="BV105" s="283" t="s">
        <v>81</v>
      </c>
      <c r="BW105" s="283" t="s">
        <v>119</v>
      </c>
      <c r="BX105" s="283" t="s">
        <v>4</v>
      </c>
      <c r="CL105" s="283" t="s">
        <v>19</v>
      </c>
      <c r="CM105" s="283" t="s">
        <v>89</v>
      </c>
    </row>
    <row r="106" spans="1:57" s="56" customFormat="1" ht="30" customHeight="1">
      <c r="A106" s="53"/>
      <c r="B106" s="54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4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</row>
    <row r="107" spans="1:57" s="56" customFormat="1" ht="6.95" customHeight="1">
      <c r="A107" s="53"/>
      <c r="B107" s="90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54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</row>
  </sheetData>
  <sheetProtection algorithmName="SHA-512" hashValue="DQRTPp+0KE82Y2uCMS9ASbbdsr2QSc9C+nGVZdJ8OayPZLKXTNEG/KFtYETaEne2MuB4c7VZrHUC2rl5rMkCUQ==" saltValue="QxFRea/GuNE6ClXaGTznYg==" spinCount="100000" sheet="1" objects="1" scenarios="1" selectLockedCells="1"/>
  <mergeCells count="82">
    <mergeCell ref="AN105:AP105"/>
    <mergeCell ref="AG105:AM105"/>
    <mergeCell ref="AN94:AP9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 - VEDLEJŠÍ A OSTATNÍ N...'!C2" display="/"/>
    <hyperlink ref="A96" location="'02 - BOURACÍ A ZEMNÍ PRÁCE'!C2" display="/"/>
    <hyperlink ref="A97" location="'03 - STAVEBNÍ PRÁCE'!C2" display="/"/>
    <hyperlink ref="A98" location="'04 - ZDRAVOTNĚ TECHNICKÉ ...'!C2" display="/"/>
    <hyperlink ref="A99" location="'05 - PLYN'!C2" display="/"/>
    <hyperlink ref="A100" location="'06 - VYTÁPĚNÍ'!C2" display="/"/>
    <hyperlink ref="A101" location="'07 - VZDUCHOTECHNIKA'!C2" display="/"/>
    <hyperlink ref="A102" location="'08 - ELEKTROINSTALACE'!C2" display="/"/>
    <hyperlink ref="A103" location="'09 - EXTERIEROVÉ ÚPRAVY'!C2" display="/"/>
    <hyperlink ref="A104" location="'10 - REKONSTRUKCE GARÁŽE'!C2" display="/"/>
    <hyperlink ref="A105" location="'11 - ZAHRAD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zoomScale="85" zoomScaleNormal="85" workbookViewId="0" topLeftCell="A291">
      <selection activeCell="I305" sqref="I305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113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3765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ROUND(J134,2)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ROUND((SUM(BE134:BE315)),2)</f>
        <v>0</v>
      </c>
      <c r="G33" s="53"/>
      <c r="H33" s="53"/>
      <c r="I33" s="75">
        <v>0.21</v>
      </c>
      <c r="J33" s="74">
        <f>ROUND(((SUM(BE134:BE315))*I33),2)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ROUND((SUM(BF134:BF315)),2)</f>
        <v>0</v>
      </c>
      <c r="G34" s="53"/>
      <c r="H34" s="53"/>
      <c r="I34" s="75">
        <v>0.15</v>
      </c>
      <c r="J34" s="74">
        <f>ROUND(((SUM(BF134:BF315))*I34),2)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ROUND((SUM(BG134:BG315)),2)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ROUND((SUM(BH134:BH315)),2)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ROUND((SUM(BI134:BI315)),2)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09 - EXTERIEROVÉ ÚPRAVY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J134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232</v>
      </c>
      <c r="E97" s="101"/>
      <c r="F97" s="101"/>
      <c r="G97" s="101"/>
      <c r="H97" s="101"/>
      <c r="I97" s="101"/>
      <c r="J97" s="102">
        <f>J135</f>
        <v>0</v>
      </c>
      <c r="L97" s="99"/>
    </row>
    <row r="98" spans="2:12" s="103" customFormat="1" ht="19.9" customHeight="1">
      <c r="B98" s="104"/>
      <c r="D98" s="105" t="s">
        <v>233</v>
      </c>
      <c r="E98" s="106"/>
      <c r="F98" s="106"/>
      <c r="G98" s="106"/>
      <c r="H98" s="106"/>
      <c r="I98" s="106"/>
      <c r="J98" s="107">
        <f>J136</f>
        <v>0</v>
      </c>
      <c r="L98" s="104"/>
    </row>
    <row r="99" spans="2:12" s="103" customFormat="1" ht="19.9" customHeight="1">
      <c r="B99" s="104"/>
      <c r="D99" s="105" t="s">
        <v>819</v>
      </c>
      <c r="E99" s="106"/>
      <c r="F99" s="106"/>
      <c r="G99" s="106"/>
      <c r="H99" s="106"/>
      <c r="I99" s="106"/>
      <c r="J99" s="107">
        <f>J166</f>
        <v>0</v>
      </c>
      <c r="L99" s="104"/>
    </row>
    <row r="100" spans="2:12" s="103" customFormat="1" ht="19.9" customHeight="1">
      <c r="B100" s="104"/>
      <c r="D100" s="105" t="s">
        <v>820</v>
      </c>
      <c r="E100" s="106"/>
      <c r="F100" s="106"/>
      <c r="G100" s="106"/>
      <c r="H100" s="106"/>
      <c r="I100" s="106"/>
      <c r="J100" s="107">
        <f>J184</f>
        <v>0</v>
      </c>
      <c r="L100" s="104"/>
    </row>
    <row r="101" spans="2:12" s="103" customFormat="1" ht="19.9" customHeight="1">
      <c r="B101" s="104"/>
      <c r="D101" s="105" t="s">
        <v>821</v>
      </c>
      <c r="E101" s="106"/>
      <c r="F101" s="106"/>
      <c r="G101" s="106"/>
      <c r="H101" s="106"/>
      <c r="I101" s="106"/>
      <c r="J101" s="107">
        <f>J187</f>
        <v>0</v>
      </c>
      <c r="L101" s="104"/>
    </row>
    <row r="102" spans="2:12" s="103" customFormat="1" ht="19.9" customHeight="1">
      <c r="B102" s="104"/>
      <c r="D102" s="105" t="s">
        <v>3766</v>
      </c>
      <c r="E102" s="106"/>
      <c r="F102" s="106"/>
      <c r="G102" s="106"/>
      <c r="H102" s="106"/>
      <c r="I102" s="106"/>
      <c r="J102" s="107">
        <f>J202</f>
        <v>0</v>
      </c>
      <c r="L102" s="104"/>
    </row>
    <row r="103" spans="2:12" s="103" customFormat="1" ht="19.9" customHeight="1">
      <c r="B103" s="104"/>
      <c r="D103" s="105" t="s">
        <v>234</v>
      </c>
      <c r="E103" s="106"/>
      <c r="F103" s="106"/>
      <c r="G103" s="106"/>
      <c r="H103" s="106"/>
      <c r="I103" s="106"/>
      <c r="J103" s="107">
        <f>J223</f>
        <v>0</v>
      </c>
      <c r="L103" s="104"/>
    </row>
    <row r="104" spans="2:12" s="103" customFormat="1" ht="19.9" customHeight="1">
      <c r="B104" s="104"/>
      <c r="D104" s="105" t="s">
        <v>3767</v>
      </c>
      <c r="E104" s="106"/>
      <c r="F104" s="106"/>
      <c r="G104" s="106"/>
      <c r="H104" s="106"/>
      <c r="I104" s="106"/>
      <c r="J104" s="107">
        <f>J255</f>
        <v>0</v>
      </c>
      <c r="L104" s="104"/>
    </row>
    <row r="105" spans="2:12" s="103" customFormat="1" ht="19.9" customHeight="1">
      <c r="B105" s="104"/>
      <c r="D105" s="105" t="s">
        <v>235</v>
      </c>
      <c r="E105" s="106"/>
      <c r="F105" s="106"/>
      <c r="G105" s="106"/>
      <c r="H105" s="106"/>
      <c r="I105" s="106"/>
      <c r="J105" s="107">
        <f>J257</f>
        <v>0</v>
      </c>
      <c r="L105" s="104"/>
    </row>
    <row r="106" spans="2:12" s="103" customFormat="1" ht="19.9" customHeight="1">
      <c r="B106" s="104"/>
      <c r="D106" s="105" t="s">
        <v>236</v>
      </c>
      <c r="E106" s="106"/>
      <c r="F106" s="106"/>
      <c r="G106" s="106"/>
      <c r="H106" s="106"/>
      <c r="I106" s="106"/>
      <c r="J106" s="107">
        <f>J271</f>
        <v>0</v>
      </c>
      <c r="L106" s="104"/>
    </row>
    <row r="107" spans="2:12" s="103" customFormat="1" ht="19.9" customHeight="1">
      <c r="B107" s="104"/>
      <c r="D107" s="105" t="s">
        <v>823</v>
      </c>
      <c r="E107" s="106"/>
      <c r="F107" s="106"/>
      <c r="G107" s="106"/>
      <c r="H107" s="106"/>
      <c r="I107" s="106"/>
      <c r="J107" s="107">
        <f>J279</f>
        <v>0</v>
      </c>
      <c r="L107" s="104"/>
    </row>
    <row r="108" spans="2:12" s="98" customFormat="1" ht="24.95" customHeight="1">
      <c r="B108" s="99"/>
      <c r="D108" s="100" t="s">
        <v>237</v>
      </c>
      <c r="E108" s="101"/>
      <c r="F108" s="101"/>
      <c r="G108" s="101"/>
      <c r="H108" s="101"/>
      <c r="I108" s="101"/>
      <c r="J108" s="102">
        <f>J281</f>
        <v>0</v>
      </c>
      <c r="L108" s="99"/>
    </row>
    <row r="109" spans="2:12" s="103" customFormat="1" ht="19.9" customHeight="1">
      <c r="B109" s="104"/>
      <c r="D109" s="105" t="s">
        <v>238</v>
      </c>
      <c r="E109" s="106"/>
      <c r="F109" s="106"/>
      <c r="G109" s="106"/>
      <c r="H109" s="106"/>
      <c r="I109" s="106"/>
      <c r="J109" s="107">
        <f>J282</f>
        <v>0</v>
      </c>
      <c r="L109" s="104"/>
    </row>
    <row r="110" spans="2:12" s="103" customFormat="1" ht="19.9" customHeight="1">
      <c r="B110" s="104"/>
      <c r="D110" s="105" t="s">
        <v>825</v>
      </c>
      <c r="E110" s="106"/>
      <c r="F110" s="106"/>
      <c r="G110" s="106"/>
      <c r="H110" s="106"/>
      <c r="I110" s="106"/>
      <c r="J110" s="107">
        <f>J294</f>
        <v>0</v>
      </c>
      <c r="L110" s="104"/>
    </row>
    <row r="111" spans="2:12" s="103" customFormat="1" ht="19.9" customHeight="1">
      <c r="B111" s="104"/>
      <c r="D111" s="105" t="s">
        <v>826</v>
      </c>
      <c r="E111" s="106"/>
      <c r="F111" s="106"/>
      <c r="G111" s="106"/>
      <c r="H111" s="106"/>
      <c r="I111" s="106"/>
      <c r="J111" s="107">
        <f>J297</f>
        <v>0</v>
      </c>
      <c r="L111" s="104"/>
    </row>
    <row r="112" spans="2:12" s="103" customFormat="1" ht="19.9" customHeight="1">
      <c r="B112" s="104"/>
      <c r="D112" s="105" t="s">
        <v>827</v>
      </c>
      <c r="E112" s="106"/>
      <c r="F112" s="106"/>
      <c r="G112" s="106"/>
      <c r="H112" s="106"/>
      <c r="I112" s="106"/>
      <c r="J112" s="107">
        <f>J300</f>
        <v>0</v>
      </c>
      <c r="L112" s="104"/>
    </row>
    <row r="113" spans="2:12" s="103" customFormat="1" ht="19.9" customHeight="1">
      <c r="B113" s="104"/>
      <c r="D113" s="105" t="s">
        <v>831</v>
      </c>
      <c r="E113" s="106"/>
      <c r="F113" s="106"/>
      <c r="G113" s="106"/>
      <c r="H113" s="106"/>
      <c r="I113" s="106"/>
      <c r="J113" s="107">
        <f>J312</f>
        <v>0</v>
      </c>
      <c r="L113" s="104"/>
    </row>
    <row r="114" spans="2:12" s="103" customFormat="1" ht="19.9" customHeight="1">
      <c r="B114" s="104"/>
      <c r="D114" s="105" t="s">
        <v>833</v>
      </c>
      <c r="E114" s="106"/>
      <c r="F114" s="106"/>
      <c r="G114" s="106"/>
      <c r="H114" s="106"/>
      <c r="I114" s="106"/>
      <c r="J114" s="107">
        <f>J314</f>
        <v>0</v>
      </c>
      <c r="L114" s="104"/>
    </row>
    <row r="115" spans="1:31" s="56" customFormat="1" ht="21.75" customHeight="1">
      <c r="A115" s="53"/>
      <c r="B115" s="54"/>
      <c r="C115" s="53"/>
      <c r="D115" s="53"/>
      <c r="E115" s="53"/>
      <c r="F115" s="53"/>
      <c r="G115" s="53"/>
      <c r="H115" s="53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6.95" customHeight="1">
      <c r="A116" s="53"/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20" spans="1:31" s="56" customFormat="1" ht="6.95" customHeight="1">
      <c r="A120" s="53"/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55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</row>
    <row r="121" spans="1:31" s="56" customFormat="1" ht="24.95" customHeight="1">
      <c r="A121" s="53"/>
      <c r="B121" s="54"/>
      <c r="C121" s="48" t="s">
        <v>133</v>
      </c>
      <c r="D121" s="53"/>
      <c r="E121" s="53"/>
      <c r="F121" s="53"/>
      <c r="G121" s="53"/>
      <c r="H121" s="53"/>
      <c r="I121" s="53"/>
      <c r="J121" s="53"/>
      <c r="K121" s="53"/>
      <c r="L121" s="55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</row>
    <row r="122" spans="1:31" s="56" customFormat="1" ht="6.95" customHeight="1">
      <c r="A122" s="53"/>
      <c r="B122" s="54"/>
      <c r="C122" s="53"/>
      <c r="D122" s="53"/>
      <c r="E122" s="53"/>
      <c r="F122" s="53"/>
      <c r="G122" s="53"/>
      <c r="H122" s="53"/>
      <c r="I122" s="53"/>
      <c r="J122" s="53"/>
      <c r="K122" s="53"/>
      <c r="L122" s="55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</row>
    <row r="123" spans="1:31" s="56" customFormat="1" ht="12" customHeight="1">
      <c r="A123" s="53"/>
      <c r="B123" s="54"/>
      <c r="C123" s="50" t="s">
        <v>16</v>
      </c>
      <c r="D123" s="53"/>
      <c r="E123" s="53"/>
      <c r="F123" s="53"/>
      <c r="G123" s="53"/>
      <c r="H123" s="53"/>
      <c r="I123" s="53"/>
      <c r="J123" s="53"/>
      <c r="K123" s="53"/>
      <c r="L123" s="55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</row>
    <row r="124" spans="1:31" s="56" customFormat="1" ht="16.5" customHeight="1">
      <c r="A124" s="53"/>
      <c r="B124" s="54"/>
      <c r="C124" s="53"/>
      <c r="D124" s="53"/>
      <c r="E124" s="51" t="str">
        <f>E7</f>
        <v>ZŠ T.G.MASARYKA NAVÝŠENÍ KAPACITY O 2 TŘÍDY (vila Pamela)</v>
      </c>
      <c r="F124" s="52"/>
      <c r="G124" s="52"/>
      <c r="H124" s="52"/>
      <c r="I124" s="53"/>
      <c r="J124" s="53"/>
      <c r="K124" s="53"/>
      <c r="L124" s="55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</row>
    <row r="125" spans="1:31" s="56" customFormat="1" ht="12" customHeight="1">
      <c r="A125" s="53"/>
      <c r="B125" s="54"/>
      <c r="C125" s="50" t="s">
        <v>121</v>
      </c>
      <c r="D125" s="53"/>
      <c r="E125" s="53"/>
      <c r="F125" s="53"/>
      <c r="G125" s="53"/>
      <c r="H125" s="53"/>
      <c r="I125" s="53"/>
      <c r="J125" s="53"/>
      <c r="K125" s="53"/>
      <c r="L125" s="55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</row>
    <row r="126" spans="1:31" s="56" customFormat="1" ht="16.5" customHeight="1">
      <c r="A126" s="53"/>
      <c r="B126" s="54"/>
      <c r="C126" s="53"/>
      <c r="D126" s="53"/>
      <c r="E126" s="57" t="str">
        <f>E9</f>
        <v>09 - EXTERIEROVÉ ÚPRAVY</v>
      </c>
      <c r="F126" s="58"/>
      <c r="G126" s="58"/>
      <c r="H126" s="58"/>
      <c r="I126" s="53"/>
      <c r="J126" s="53"/>
      <c r="K126" s="53"/>
      <c r="L126" s="55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</row>
    <row r="127" spans="1:31" s="56" customFormat="1" ht="6.95" customHeight="1">
      <c r="A127" s="53"/>
      <c r="B127" s="54"/>
      <c r="C127" s="53"/>
      <c r="D127" s="53"/>
      <c r="E127" s="53"/>
      <c r="F127" s="53"/>
      <c r="G127" s="53"/>
      <c r="H127" s="53"/>
      <c r="I127" s="53"/>
      <c r="J127" s="53"/>
      <c r="K127" s="53"/>
      <c r="L127" s="55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</row>
    <row r="128" spans="1:31" s="56" customFormat="1" ht="12" customHeight="1">
      <c r="A128" s="53"/>
      <c r="B128" s="54"/>
      <c r="C128" s="50" t="s">
        <v>22</v>
      </c>
      <c r="D128" s="53"/>
      <c r="E128" s="53"/>
      <c r="F128" s="59" t="str">
        <f>F12</f>
        <v>Ruzyňská 26/253, Praha 6 - Ruzyně</v>
      </c>
      <c r="G128" s="53"/>
      <c r="H128" s="53"/>
      <c r="I128" s="50" t="s">
        <v>24</v>
      </c>
      <c r="J128" s="60" t="str">
        <f>IF(J12="","",J12)</f>
        <v>2. 11. 2021</v>
      </c>
      <c r="K128" s="53"/>
      <c r="L128" s="55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</row>
    <row r="129" spans="1:31" s="56" customFormat="1" ht="6.95" customHeight="1">
      <c r="A129" s="53"/>
      <c r="B129" s="54"/>
      <c r="C129" s="53"/>
      <c r="D129" s="53"/>
      <c r="E129" s="53"/>
      <c r="F129" s="53"/>
      <c r="G129" s="53"/>
      <c r="H129" s="53"/>
      <c r="I129" s="53"/>
      <c r="J129" s="53"/>
      <c r="K129" s="53"/>
      <c r="L129" s="55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</row>
    <row r="130" spans="1:31" s="56" customFormat="1" ht="25.7" customHeight="1">
      <c r="A130" s="53"/>
      <c r="B130" s="54"/>
      <c r="C130" s="50" t="s">
        <v>26</v>
      </c>
      <c r="D130" s="53"/>
      <c r="E130" s="53"/>
      <c r="F130" s="59" t="str">
        <f>E15</f>
        <v>MĚSTSKÁ ČÁST PRAHA 6</v>
      </c>
      <c r="G130" s="53"/>
      <c r="H130" s="53"/>
      <c r="I130" s="50" t="s">
        <v>32</v>
      </c>
      <c r="J130" s="94" t="str">
        <f>E21</f>
        <v>QUADRA PROJECT s.r.o.</v>
      </c>
      <c r="K130" s="53"/>
      <c r="L130" s="55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</row>
    <row r="131" spans="1:31" s="56" customFormat="1" ht="15.2" customHeight="1">
      <c r="A131" s="53"/>
      <c r="B131" s="54"/>
      <c r="C131" s="50" t="s">
        <v>30</v>
      </c>
      <c r="D131" s="53"/>
      <c r="E131" s="53"/>
      <c r="F131" s="59" t="str">
        <f>IF(E18="","",E18)</f>
        <v>Vyplň údaj</v>
      </c>
      <c r="G131" s="53"/>
      <c r="H131" s="53"/>
      <c r="I131" s="50" t="s">
        <v>35</v>
      </c>
      <c r="J131" s="94" t="str">
        <f>E24</f>
        <v>Vladimír Mrázek</v>
      </c>
      <c r="K131" s="53"/>
      <c r="L131" s="55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</row>
    <row r="132" spans="1:31" s="56" customFormat="1" ht="10.35" customHeight="1">
      <c r="A132" s="53"/>
      <c r="B132" s="54"/>
      <c r="C132" s="53"/>
      <c r="D132" s="53"/>
      <c r="E132" s="53"/>
      <c r="F132" s="53"/>
      <c r="G132" s="53"/>
      <c r="H132" s="53"/>
      <c r="I132" s="53"/>
      <c r="J132" s="53"/>
      <c r="K132" s="53"/>
      <c r="L132" s="55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</row>
    <row r="133" spans="1:31" s="117" customFormat="1" ht="29.25" customHeight="1">
      <c r="A133" s="108"/>
      <c r="B133" s="109"/>
      <c r="C133" s="110" t="s">
        <v>134</v>
      </c>
      <c r="D133" s="111" t="s">
        <v>64</v>
      </c>
      <c r="E133" s="111" t="s">
        <v>60</v>
      </c>
      <c r="F133" s="111" t="s">
        <v>61</v>
      </c>
      <c r="G133" s="111" t="s">
        <v>135</v>
      </c>
      <c r="H133" s="111" t="s">
        <v>136</v>
      </c>
      <c r="I133" s="111" t="s">
        <v>137</v>
      </c>
      <c r="J133" s="111" t="s">
        <v>125</v>
      </c>
      <c r="K133" s="112" t="s">
        <v>138</v>
      </c>
      <c r="L133" s="113"/>
      <c r="M133" s="114" t="s">
        <v>1</v>
      </c>
      <c r="N133" s="115" t="s">
        <v>43</v>
      </c>
      <c r="O133" s="115" t="s">
        <v>139</v>
      </c>
      <c r="P133" s="115" t="s">
        <v>140</v>
      </c>
      <c r="Q133" s="115" t="s">
        <v>141</v>
      </c>
      <c r="R133" s="115" t="s">
        <v>142</v>
      </c>
      <c r="S133" s="115" t="s">
        <v>143</v>
      </c>
      <c r="T133" s="116" t="s">
        <v>144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</row>
    <row r="134" spans="1:63" s="56" customFormat="1" ht="22.9" customHeight="1">
      <c r="A134" s="53"/>
      <c r="B134" s="54"/>
      <c r="C134" s="118" t="s">
        <v>145</v>
      </c>
      <c r="D134" s="53"/>
      <c r="E134" s="53"/>
      <c r="F134" s="53"/>
      <c r="G134" s="53"/>
      <c r="H134" s="53"/>
      <c r="I134" s="53"/>
      <c r="J134" s="119">
        <f>BK134</f>
        <v>0</v>
      </c>
      <c r="K134" s="53"/>
      <c r="L134" s="54"/>
      <c r="M134" s="120"/>
      <c r="N134" s="121"/>
      <c r="O134" s="69"/>
      <c r="P134" s="122">
        <f>P135+P281</f>
        <v>0</v>
      </c>
      <c r="Q134" s="69"/>
      <c r="R134" s="122">
        <f>R135+R281</f>
        <v>82.15665223</v>
      </c>
      <c r="S134" s="69"/>
      <c r="T134" s="123">
        <f>T135+T281</f>
        <v>49.299286</v>
      </c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T134" s="44" t="s">
        <v>78</v>
      </c>
      <c r="AU134" s="44" t="s">
        <v>127</v>
      </c>
      <c r="BK134" s="124">
        <f>BK135+BK281</f>
        <v>0</v>
      </c>
    </row>
    <row r="135" spans="2:63" s="125" customFormat="1" ht="25.9" customHeight="1">
      <c r="B135" s="126"/>
      <c r="D135" s="127" t="s">
        <v>78</v>
      </c>
      <c r="E135" s="128" t="s">
        <v>244</v>
      </c>
      <c r="F135" s="128" t="s">
        <v>245</v>
      </c>
      <c r="J135" s="129">
        <f>BK135</f>
        <v>0</v>
      </c>
      <c r="L135" s="126"/>
      <c r="M135" s="130"/>
      <c r="N135" s="131"/>
      <c r="O135" s="131"/>
      <c r="P135" s="132">
        <f>P136+P166+P184+P187+P202+P223+P255+P257+P271+P279</f>
        <v>0</v>
      </c>
      <c r="Q135" s="131"/>
      <c r="R135" s="132">
        <f>R136+R166+R184+R187+R202+R223+R255+R257+R271+R279</f>
        <v>82.14962183</v>
      </c>
      <c r="S135" s="131"/>
      <c r="T135" s="133">
        <f>T136+T166+T184+T187+T202+T223+T255+T257+T271+T279</f>
        <v>49.299286</v>
      </c>
      <c r="AR135" s="127" t="s">
        <v>87</v>
      </c>
      <c r="AT135" s="134" t="s">
        <v>78</v>
      </c>
      <c r="AU135" s="134" t="s">
        <v>79</v>
      </c>
      <c r="AY135" s="127" t="s">
        <v>149</v>
      </c>
      <c r="BK135" s="135">
        <f>BK136+BK166+BK184+BK187+BK202+BK223+BK255+BK257+BK271+BK279</f>
        <v>0</v>
      </c>
    </row>
    <row r="136" spans="2:63" s="125" customFormat="1" ht="22.9" customHeight="1">
      <c r="B136" s="126"/>
      <c r="D136" s="127" t="s">
        <v>78</v>
      </c>
      <c r="E136" s="136" t="s">
        <v>87</v>
      </c>
      <c r="F136" s="136" t="s">
        <v>246</v>
      </c>
      <c r="J136" s="137">
        <f>BK136</f>
        <v>0</v>
      </c>
      <c r="L136" s="126"/>
      <c r="M136" s="130"/>
      <c r="N136" s="131"/>
      <c r="O136" s="131"/>
      <c r="P136" s="132">
        <f>SUM(P137:P165)</f>
        <v>0</v>
      </c>
      <c r="Q136" s="131"/>
      <c r="R136" s="132">
        <f>SUM(R137:R165)</f>
        <v>0</v>
      </c>
      <c r="S136" s="131"/>
      <c r="T136" s="133">
        <f>SUM(T137:T165)</f>
        <v>42.8022</v>
      </c>
      <c r="AR136" s="127" t="s">
        <v>87</v>
      </c>
      <c r="AT136" s="134" t="s">
        <v>78</v>
      </c>
      <c r="AU136" s="134" t="s">
        <v>87</v>
      </c>
      <c r="AY136" s="127" t="s">
        <v>149</v>
      </c>
      <c r="BK136" s="135">
        <f>SUM(BK137:BK165)</f>
        <v>0</v>
      </c>
    </row>
    <row r="137" spans="1:65" s="56" customFormat="1" ht="21.75" customHeight="1">
      <c r="A137" s="53"/>
      <c r="B137" s="54"/>
      <c r="C137" s="138" t="s">
        <v>87</v>
      </c>
      <c r="D137" s="138" t="s">
        <v>152</v>
      </c>
      <c r="E137" s="139" t="s">
        <v>3768</v>
      </c>
      <c r="F137" s="140" t="s">
        <v>3769</v>
      </c>
      <c r="G137" s="141" t="s">
        <v>268</v>
      </c>
      <c r="H137" s="40">
        <v>3.3</v>
      </c>
      <c r="I137" s="24"/>
      <c r="J137" s="142">
        <f>ROUND(I137*H137,2)</f>
        <v>0</v>
      </c>
      <c r="K137" s="140" t="s">
        <v>1</v>
      </c>
      <c r="L137" s="54"/>
      <c r="M137" s="143" t="s">
        <v>1</v>
      </c>
      <c r="N137" s="144" t="s">
        <v>44</v>
      </c>
      <c r="O137" s="145"/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167</v>
      </c>
      <c r="AT137" s="148" t="s">
        <v>152</v>
      </c>
      <c r="AU137" s="148" t="s">
        <v>89</v>
      </c>
      <c r="AY137" s="44" t="s">
        <v>149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44" t="s">
        <v>87</v>
      </c>
      <c r="BK137" s="149">
        <f>ROUND(I137*H137,2)</f>
        <v>0</v>
      </c>
      <c r="BL137" s="44" t="s">
        <v>167</v>
      </c>
      <c r="BM137" s="148" t="s">
        <v>3770</v>
      </c>
    </row>
    <row r="138" spans="1:65" s="56" customFormat="1" ht="16.5" customHeight="1">
      <c r="A138" s="53"/>
      <c r="B138" s="54"/>
      <c r="C138" s="138" t="s">
        <v>89</v>
      </c>
      <c r="D138" s="138" t="s">
        <v>152</v>
      </c>
      <c r="E138" s="139" t="s">
        <v>3771</v>
      </c>
      <c r="F138" s="140" t="s">
        <v>3772</v>
      </c>
      <c r="G138" s="141" t="s">
        <v>268</v>
      </c>
      <c r="H138" s="40">
        <v>128.22</v>
      </c>
      <c r="I138" s="24"/>
      <c r="J138" s="142">
        <f>ROUND(I138*H138,2)</f>
        <v>0</v>
      </c>
      <c r="K138" s="140" t="s">
        <v>257</v>
      </c>
      <c r="L138" s="54"/>
      <c r="M138" s="143" t="s">
        <v>1</v>
      </c>
      <c r="N138" s="144" t="s">
        <v>44</v>
      </c>
      <c r="O138" s="145"/>
      <c r="P138" s="146">
        <f>O138*H138</f>
        <v>0</v>
      </c>
      <c r="Q138" s="146">
        <v>0</v>
      </c>
      <c r="R138" s="146">
        <f>Q138*H138</f>
        <v>0</v>
      </c>
      <c r="S138" s="146">
        <v>0.26</v>
      </c>
      <c r="T138" s="147">
        <f>S138*H138</f>
        <v>33.3372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167</v>
      </c>
      <c r="AT138" s="148" t="s">
        <v>152</v>
      </c>
      <c r="AU138" s="148" t="s">
        <v>89</v>
      </c>
      <c r="AY138" s="44" t="s">
        <v>149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44" t="s">
        <v>87</v>
      </c>
      <c r="BK138" s="149">
        <f>ROUND(I138*H138,2)</f>
        <v>0</v>
      </c>
      <c r="BL138" s="44" t="s">
        <v>167</v>
      </c>
      <c r="BM138" s="148" t="s">
        <v>3773</v>
      </c>
    </row>
    <row r="139" spans="2:51" s="160" customFormat="1" ht="11.25">
      <c r="B139" s="161"/>
      <c r="D139" s="150" t="s">
        <v>251</v>
      </c>
      <c r="E139" s="162" t="s">
        <v>1</v>
      </c>
      <c r="F139" s="163" t="s">
        <v>3774</v>
      </c>
      <c r="H139" s="164">
        <v>128.22</v>
      </c>
      <c r="L139" s="161"/>
      <c r="M139" s="165"/>
      <c r="N139" s="166"/>
      <c r="O139" s="166"/>
      <c r="P139" s="166"/>
      <c r="Q139" s="166"/>
      <c r="R139" s="166"/>
      <c r="S139" s="166"/>
      <c r="T139" s="167"/>
      <c r="AT139" s="162" t="s">
        <v>251</v>
      </c>
      <c r="AU139" s="162" t="s">
        <v>89</v>
      </c>
      <c r="AV139" s="160" t="s">
        <v>89</v>
      </c>
      <c r="AW139" s="160" t="s">
        <v>34</v>
      </c>
      <c r="AX139" s="160" t="s">
        <v>87</v>
      </c>
      <c r="AY139" s="162" t="s">
        <v>149</v>
      </c>
    </row>
    <row r="140" spans="1:65" s="56" customFormat="1" ht="16.5" customHeight="1">
      <c r="A140" s="53"/>
      <c r="B140" s="54"/>
      <c r="C140" s="138" t="s">
        <v>163</v>
      </c>
      <c r="D140" s="138" t="s">
        <v>152</v>
      </c>
      <c r="E140" s="139" t="s">
        <v>3775</v>
      </c>
      <c r="F140" s="140" t="s">
        <v>3776</v>
      </c>
      <c r="G140" s="141" t="s">
        <v>268</v>
      </c>
      <c r="H140" s="40">
        <v>18.4</v>
      </c>
      <c r="I140" s="24"/>
      <c r="J140" s="142">
        <f>ROUND(I140*H140,2)</f>
        <v>0</v>
      </c>
      <c r="K140" s="140" t="s">
        <v>257</v>
      </c>
      <c r="L140" s="54"/>
      <c r="M140" s="143" t="s">
        <v>1</v>
      </c>
      <c r="N140" s="144" t="s">
        <v>44</v>
      </c>
      <c r="O140" s="145"/>
      <c r="P140" s="146">
        <f>O140*H140</f>
        <v>0</v>
      </c>
      <c r="Q140" s="146">
        <v>0</v>
      </c>
      <c r="R140" s="146">
        <f>Q140*H140</f>
        <v>0</v>
      </c>
      <c r="S140" s="146">
        <v>0.325</v>
      </c>
      <c r="T140" s="147">
        <f>S140*H140</f>
        <v>5.9799999999999995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167</v>
      </c>
      <c r="AT140" s="148" t="s">
        <v>152</v>
      </c>
      <c r="AU140" s="148" t="s">
        <v>89</v>
      </c>
      <c r="AY140" s="44" t="s">
        <v>149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44" t="s">
        <v>87</v>
      </c>
      <c r="BK140" s="149">
        <f>ROUND(I140*H140,2)</f>
        <v>0</v>
      </c>
      <c r="BL140" s="44" t="s">
        <v>167</v>
      </c>
      <c r="BM140" s="148" t="s">
        <v>3777</v>
      </c>
    </row>
    <row r="141" spans="1:65" s="56" customFormat="1" ht="16.5" customHeight="1">
      <c r="A141" s="53"/>
      <c r="B141" s="54"/>
      <c r="C141" s="138" t="s">
        <v>167</v>
      </c>
      <c r="D141" s="138" t="s">
        <v>152</v>
      </c>
      <c r="E141" s="139" t="s">
        <v>3778</v>
      </c>
      <c r="F141" s="140" t="s">
        <v>3779</v>
      </c>
      <c r="G141" s="141" t="s">
        <v>331</v>
      </c>
      <c r="H141" s="40">
        <v>17</v>
      </c>
      <c r="I141" s="24"/>
      <c r="J141" s="142">
        <f>ROUND(I141*H141,2)</f>
        <v>0</v>
      </c>
      <c r="K141" s="140" t="s">
        <v>257</v>
      </c>
      <c r="L141" s="54"/>
      <c r="M141" s="143" t="s">
        <v>1</v>
      </c>
      <c r="N141" s="144" t="s">
        <v>44</v>
      </c>
      <c r="O141" s="145"/>
      <c r="P141" s="146">
        <f>O141*H141</f>
        <v>0</v>
      </c>
      <c r="Q141" s="146">
        <v>0</v>
      </c>
      <c r="R141" s="146">
        <f>Q141*H141</f>
        <v>0</v>
      </c>
      <c r="S141" s="146">
        <v>0.205</v>
      </c>
      <c r="T141" s="147">
        <f>S141*H141</f>
        <v>3.485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167</v>
      </c>
      <c r="AT141" s="148" t="s">
        <v>152</v>
      </c>
      <c r="AU141" s="148" t="s">
        <v>89</v>
      </c>
      <c r="AY141" s="44" t="s">
        <v>149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44" t="s">
        <v>87</v>
      </c>
      <c r="BK141" s="149">
        <f>ROUND(I141*H141,2)</f>
        <v>0</v>
      </c>
      <c r="BL141" s="44" t="s">
        <v>167</v>
      </c>
      <c r="BM141" s="148" t="s">
        <v>3780</v>
      </c>
    </row>
    <row r="142" spans="1:65" s="56" customFormat="1" ht="16.5" customHeight="1">
      <c r="A142" s="53"/>
      <c r="B142" s="54"/>
      <c r="C142" s="138" t="s">
        <v>148</v>
      </c>
      <c r="D142" s="138" t="s">
        <v>152</v>
      </c>
      <c r="E142" s="139" t="s">
        <v>3781</v>
      </c>
      <c r="F142" s="140" t="s">
        <v>3782</v>
      </c>
      <c r="G142" s="141" t="s">
        <v>249</v>
      </c>
      <c r="H142" s="40">
        <v>9.335</v>
      </c>
      <c r="I142" s="24"/>
      <c r="J142" s="142">
        <f>ROUND(I142*H142,2)</f>
        <v>0</v>
      </c>
      <c r="K142" s="140" t="s">
        <v>257</v>
      </c>
      <c r="L142" s="54"/>
      <c r="M142" s="143" t="s">
        <v>1</v>
      </c>
      <c r="N142" s="144" t="s">
        <v>44</v>
      </c>
      <c r="O142" s="145"/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R142" s="148" t="s">
        <v>167</v>
      </c>
      <c r="AT142" s="148" t="s">
        <v>152</v>
      </c>
      <c r="AU142" s="148" t="s">
        <v>89</v>
      </c>
      <c r="AY142" s="44" t="s">
        <v>149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44" t="s">
        <v>87</v>
      </c>
      <c r="BK142" s="149">
        <f>ROUND(I142*H142,2)</f>
        <v>0</v>
      </c>
      <c r="BL142" s="44" t="s">
        <v>167</v>
      </c>
      <c r="BM142" s="148" t="s">
        <v>3783</v>
      </c>
    </row>
    <row r="143" spans="2:51" s="160" customFormat="1" ht="11.25">
      <c r="B143" s="161"/>
      <c r="D143" s="150" t="s">
        <v>251</v>
      </c>
      <c r="E143" s="162" t="s">
        <v>1</v>
      </c>
      <c r="F143" s="163" t="s">
        <v>3784</v>
      </c>
      <c r="H143" s="164">
        <v>5.405</v>
      </c>
      <c r="L143" s="161"/>
      <c r="M143" s="165"/>
      <c r="N143" s="166"/>
      <c r="O143" s="166"/>
      <c r="P143" s="166"/>
      <c r="Q143" s="166"/>
      <c r="R143" s="166"/>
      <c r="S143" s="166"/>
      <c r="T143" s="167"/>
      <c r="AT143" s="162" t="s">
        <v>251</v>
      </c>
      <c r="AU143" s="162" t="s">
        <v>89</v>
      </c>
      <c r="AV143" s="160" t="s">
        <v>89</v>
      </c>
      <c r="AW143" s="160" t="s">
        <v>34</v>
      </c>
      <c r="AX143" s="160" t="s">
        <v>79</v>
      </c>
      <c r="AY143" s="162" t="s">
        <v>149</v>
      </c>
    </row>
    <row r="144" spans="2:51" s="160" customFormat="1" ht="11.25">
      <c r="B144" s="161"/>
      <c r="D144" s="150" t="s">
        <v>251</v>
      </c>
      <c r="E144" s="162" t="s">
        <v>1</v>
      </c>
      <c r="F144" s="163" t="s">
        <v>3785</v>
      </c>
      <c r="H144" s="164">
        <v>2.25</v>
      </c>
      <c r="L144" s="161"/>
      <c r="M144" s="165"/>
      <c r="N144" s="166"/>
      <c r="O144" s="166"/>
      <c r="P144" s="166"/>
      <c r="Q144" s="166"/>
      <c r="R144" s="166"/>
      <c r="S144" s="166"/>
      <c r="T144" s="167"/>
      <c r="AT144" s="162" t="s">
        <v>251</v>
      </c>
      <c r="AU144" s="162" t="s">
        <v>89</v>
      </c>
      <c r="AV144" s="160" t="s">
        <v>89</v>
      </c>
      <c r="AW144" s="160" t="s">
        <v>34</v>
      </c>
      <c r="AX144" s="160" t="s">
        <v>79</v>
      </c>
      <c r="AY144" s="162" t="s">
        <v>149</v>
      </c>
    </row>
    <row r="145" spans="2:51" s="160" customFormat="1" ht="11.25">
      <c r="B145" s="161"/>
      <c r="D145" s="150" t="s">
        <v>251</v>
      </c>
      <c r="E145" s="162" t="s">
        <v>1</v>
      </c>
      <c r="F145" s="163" t="s">
        <v>3786</v>
      </c>
      <c r="H145" s="164">
        <v>1.68</v>
      </c>
      <c r="L145" s="161"/>
      <c r="M145" s="165"/>
      <c r="N145" s="166"/>
      <c r="O145" s="166"/>
      <c r="P145" s="166"/>
      <c r="Q145" s="166"/>
      <c r="R145" s="166"/>
      <c r="S145" s="166"/>
      <c r="T145" s="167"/>
      <c r="AT145" s="162" t="s">
        <v>251</v>
      </c>
      <c r="AU145" s="162" t="s">
        <v>89</v>
      </c>
      <c r="AV145" s="160" t="s">
        <v>89</v>
      </c>
      <c r="AW145" s="160" t="s">
        <v>34</v>
      </c>
      <c r="AX145" s="160" t="s">
        <v>79</v>
      </c>
      <c r="AY145" s="162" t="s">
        <v>149</v>
      </c>
    </row>
    <row r="146" spans="2:51" s="168" customFormat="1" ht="11.25">
      <c r="B146" s="169"/>
      <c r="D146" s="150" t="s">
        <v>251</v>
      </c>
      <c r="E146" s="170" t="s">
        <v>1</v>
      </c>
      <c r="F146" s="171" t="s">
        <v>254</v>
      </c>
      <c r="H146" s="172">
        <v>9.335</v>
      </c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251</v>
      </c>
      <c r="AU146" s="170" t="s">
        <v>89</v>
      </c>
      <c r="AV146" s="168" t="s">
        <v>167</v>
      </c>
      <c r="AW146" s="168" t="s">
        <v>34</v>
      </c>
      <c r="AX146" s="168" t="s">
        <v>87</v>
      </c>
      <c r="AY146" s="170" t="s">
        <v>149</v>
      </c>
    </row>
    <row r="147" spans="1:65" s="56" customFormat="1" ht="16.5" customHeight="1">
      <c r="A147" s="53"/>
      <c r="B147" s="54"/>
      <c r="C147" s="138" t="s">
        <v>174</v>
      </c>
      <c r="D147" s="138" t="s">
        <v>152</v>
      </c>
      <c r="E147" s="139" t="s">
        <v>3787</v>
      </c>
      <c r="F147" s="140" t="s">
        <v>3788</v>
      </c>
      <c r="G147" s="141" t="s">
        <v>249</v>
      </c>
      <c r="H147" s="40">
        <v>1.5</v>
      </c>
      <c r="I147" s="24"/>
      <c r="J147" s="142">
        <f>ROUND(I147*H147,2)</f>
        <v>0</v>
      </c>
      <c r="K147" s="140" t="s">
        <v>1</v>
      </c>
      <c r="L147" s="54"/>
      <c r="M147" s="143" t="s">
        <v>1</v>
      </c>
      <c r="N147" s="144" t="s">
        <v>44</v>
      </c>
      <c r="O147" s="145"/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R147" s="148" t="s">
        <v>167</v>
      </c>
      <c r="AT147" s="148" t="s">
        <v>152</v>
      </c>
      <c r="AU147" s="148" t="s">
        <v>89</v>
      </c>
      <c r="AY147" s="44" t="s">
        <v>149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44" t="s">
        <v>87</v>
      </c>
      <c r="BK147" s="149">
        <f>ROUND(I147*H147,2)</f>
        <v>0</v>
      </c>
      <c r="BL147" s="44" t="s">
        <v>167</v>
      </c>
      <c r="BM147" s="148" t="s">
        <v>3789</v>
      </c>
    </row>
    <row r="148" spans="2:51" s="160" customFormat="1" ht="11.25">
      <c r="B148" s="161"/>
      <c r="D148" s="150" t="s">
        <v>251</v>
      </c>
      <c r="E148" s="162" t="s">
        <v>1</v>
      </c>
      <c r="F148" s="163" t="s">
        <v>3790</v>
      </c>
      <c r="H148" s="164">
        <v>1.5</v>
      </c>
      <c r="L148" s="161"/>
      <c r="M148" s="165"/>
      <c r="N148" s="166"/>
      <c r="O148" s="166"/>
      <c r="P148" s="166"/>
      <c r="Q148" s="166"/>
      <c r="R148" s="166"/>
      <c r="S148" s="166"/>
      <c r="T148" s="167"/>
      <c r="AT148" s="162" t="s">
        <v>251</v>
      </c>
      <c r="AU148" s="162" t="s">
        <v>89</v>
      </c>
      <c r="AV148" s="160" t="s">
        <v>89</v>
      </c>
      <c r="AW148" s="160" t="s">
        <v>34</v>
      </c>
      <c r="AX148" s="160" t="s">
        <v>87</v>
      </c>
      <c r="AY148" s="162" t="s">
        <v>149</v>
      </c>
    </row>
    <row r="149" spans="1:65" s="56" customFormat="1" ht="16.5" customHeight="1">
      <c r="A149" s="53"/>
      <c r="B149" s="54"/>
      <c r="C149" s="138" t="s">
        <v>178</v>
      </c>
      <c r="D149" s="138" t="s">
        <v>152</v>
      </c>
      <c r="E149" s="139" t="s">
        <v>3791</v>
      </c>
      <c r="F149" s="140" t="s">
        <v>3792</v>
      </c>
      <c r="G149" s="141" t="s">
        <v>249</v>
      </c>
      <c r="H149" s="40">
        <v>4.2</v>
      </c>
      <c r="I149" s="24"/>
      <c r="J149" s="142">
        <f>ROUND(I149*H149,2)</f>
        <v>0</v>
      </c>
      <c r="K149" s="140" t="s">
        <v>1</v>
      </c>
      <c r="L149" s="54"/>
      <c r="M149" s="143" t="s">
        <v>1</v>
      </c>
      <c r="N149" s="144" t="s">
        <v>44</v>
      </c>
      <c r="O149" s="145"/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167</v>
      </c>
      <c r="AT149" s="148" t="s">
        <v>152</v>
      </c>
      <c r="AU149" s="148" t="s">
        <v>89</v>
      </c>
      <c r="AY149" s="44" t="s">
        <v>149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44" t="s">
        <v>87</v>
      </c>
      <c r="BK149" s="149">
        <f>ROUND(I149*H149,2)</f>
        <v>0</v>
      </c>
      <c r="BL149" s="44" t="s">
        <v>167</v>
      </c>
      <c r="BM149" s="148" t="s">
        <v>3793</v>
      </c>
    </row>
    <row r="150" spans="2:51" s="160" customFormat="1" ht="11.25">
      <c r="B150" s="161"/>
      <c r="D150" s="150" t="s">
        <v>251</v>
      </c>
      <c r="E150" s="162" t="s">
        <v>1</v>
      </c>
      <c r="F150" s="163" t="s">
        <v>3794</v>
      </c>
      <c r="H150" s="164">
        <v>4.2</v>
      </c>
      <c r="L150" s="161"/>
      <c r="M150" s="165"/>
      <c r="N150" s="166"/>
      <c r="O150" s="166"/>
      <c r="P150" s="166"/>
      <c r="Q150" s="166"/>
      <c r="R150" s="166"/>
      <c r="S150" s="166"/>
      <c r="T150" s="167"/>
      <c r="AT150" s="162" t="s">
        <v>251</v>
      </c>
      <c r="AU150" s="162" t="s">
        <v>89</v>
      </c>
      <c r="AV150" s="160" t="s">
        <v>89</v>
      </c>
      <c r="AW150" s="160" t="s">
        <v>34</v>
      </c>
      <c r="AX150" s="160" t="s">
        <v>87</v>
      </c>
      <c r="AY150" s="162" t="s">
        <v>149</v>
      </c>
    </row>
    <row r="151" spans="1:65" s="56" customFormat="1" ht="16.5" customHeight="1">
      <c r="A151" s="53"/>
      <c r="B151" s="54"/>
      <c r="C151" s="138" t="s">
        <v>184</v>
      </c>
      <c r="D151" s="138" t="s">
        <v>152</v>
      </c>
      <c r="E151" s="139" t="s">
        <v>255</v>
      </c>
      <c r="F151" s="140" t="s">
        <v>256</v>
      </c>
      <c r="G151" s="141" t="s">
        <v>249</v>
      </c>
      <c r="H151" s="40">
        <v>15.035</v>
      </c>
      <c r="I151" s="24"/>
      <c r="J151" s="142">
        <f>ROUND(I151*H151,2)</f>
        <v>0</v>
      </c>
      <c r="K151" s="140" t="s">
        <v>257</v>
      </c>
      <c r="L151" s="54"/>
      <c r="M151" s="143" t="s">
        <v>1</v>
      </c>
      <c r="N151" s="144" t="s">
        <v>44</v>
      </c>
      <c r="O151" s="145"/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R151" s="148" t="s">
        <v>167</v>
      </c>
      <c r="AT151" s="148" t="s">
        <v>152</v>
      </c>
      <c r="AU151" s="148" t="s">
        <v>89</v>
      </c>
      <c r="AY151" s="44" t="s">
        <v>149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44" t="s">
        <v>87</v>
      </c>
      <c r="BK151" s="149">
        <f>ROUND(I151*H151,2)</f>
        <v>0</v>
      </c>
      <c r="BL151" s="44" t="s">
        <v>167</v>
      </c>
      <c r="BM151" s="148" t="s">
        <v>3795</v>
      </c>
    </row>
    <row r="152" spans="1:65" s="56" customFormat="1" ht="16.5" customHeight="1">
      <c r="A152" s="53"/>
      <c r="B152" s="54"/>
      <c r="C152" s="138" t="s">
        <v>190</v>
      </c>
      <c r="D152" s="138" t="s">
        <v>152</v>
      </c>
      <c r="E152" s="139" t="s">
        <v>259</v>
      </c>
      <c r="F152" s="140" t="s">
        <v>260</v>
      </c>
      <c r="G152" s="141" t="s">
        <v>249</v>
      </c>
      <c r="H152" s="40">
        <v>15.035</v>
      </c>
      <c r="I152" s="24"/>
      <c r="J152" s="142">
        <f>ROUND(I152*H152,2)</f>
        <v>0</v>
      </c>
      <c r="K152" s="140" t="s">
        <v>257</v>
      </c>
      <c r="L152" s="54"/>
      <c r="M152" s="143" t="s">
        <v>1</v>
      </c>
      <c r="N152" s="144" t="s">
        <v>44</v>
      </c>
      <c r="O152" s="145"/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R152" s="148" t="s">
        <v>167</v>
      </c>
      <c r="AT152" s="148" t="s">
        <v>152</v>
      </c>
      <c r="AU152" s="148" t="s">
        <v>89</v>
      </c>
      <c r="AY152" s="44" t="s">
        <v>149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44" t="s">
        <v>87</v>
      </c>
      <c r="BK152" s="149">
        <f>ROUND(I152*H152,2)</f>
        <v>0</v>
      </c>
      <c r="BL152" s="44" t="s">
        <v>167</v>
      </c>
      <c r="BM152" s="148" t="s">
        <v>3796</v>
      </c>
    </row>
    <row r="153" spans="1:65" s="56" customFormat="1" ht="16.5" customHeight="1">
      <c r="A153" s="53"/>
      <c r="B153" s="54"/>
      <c r="C153" s="138" t="s">
        <v>114</v>
      </c>
      <c r="D153" s="138" t="s">
        <v>152</v>
      </c>
      <c r="E153" s="139" t="s">
        <v>3797</v>
      </c>
      <c r="F153" s="140" t="s">
        <v>3798</v>
      </c>
      <c r="G153" s="141" t="s">
        <v>249</v>
      </c>
      <c r="H153" s="40">
        <v>7.595</v>
      </c>
      <c r="I153" s="24"/>
      <c r="J153" s="142">
        <f>ROUND(I153*H153,2)</f>
        <v>0</v>
      </c>
      <c r="K153" s="140" t="s">
        <v>1</v>
      </c>
      <c r="L153" s="54"/>
      <c r="M153" s="143" t="s">
        <v>1</v>
      </c>
      <c r="N153" s="144" t="s">
        <v>44</v>
      </c>
      <c r="O153" s="145"/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R153" s="148" t="s">
        <v>167</v>
      </c>
      <c r="AT153" s="148" t="s">
        <v>152</v>
      </c>
      <c r="AU153" s="148" t="s">
        <v>89</v>
      </c>
      <c r="AY153" s="44" t="s">
        <v>149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44" t="s">
        <v>87</v>
      </c>
      <c r="BK153" s="149">
        <f>ROUND(I153*H153,2)</f>
        <v>0</v>
      </c>
      <c r="BL153" s="44" t="s">
        <v>167</v>
      </c>
      <c r="BM153" s="148" t="s">
        <v>3799</v>
      </c>
    </row>
    <row r="154" spans="2:51" s="160" customFormat="1" ht="11.25">
      <c r="B154" s="161"/>
      <c r="D154" s="150" t="s">
        <v>251</v>
      </c>
      <c r="E154" s="162" t="s">
        <v>1</v>
      </c>
      <c r="F154" s="163" t="s">
        <v>3800</v>
      </c>
      <c r="H154" s="164">
        <v>7.595</v>
      </c>
      <c r="L154" s="161"/>
      <c r="M154" s="165"/>
      <c r="N154" s="166"/>
      <c r="O154" s="166"/>
      <c r="P154" s="166"/>
      <c r="Q154" s="166"/>
      <c r="R154" s="166"/>
      <c r="S154" s="166"/>
      <c r="T154" s="167"/>
      <c r="AT154" s="162" t="s">
        <v>251</v>
      </c>
      <c r="AU154" s="162" t="s">
        <v>89</v>
      </c>
      <c r="AV154" s="160" t="s">
        <v>89</v>
      </c>
      <c r="AW154" s="160" t="s">
        <v>34</v>
      </c>
      <c r="AX154" s="160" t="s">
        <v>87</v>
      </c>
      <c r="AY154" s="162" t="s">
        <v>149</v>
      </c>
    </row>
    <row r="155" spans="1:65" s="56" customFormat="1" ht="16.5" customHeight="1">
      <c r="A155" s="53"/>
      <c r="B155" s="54"/>
      <c r="C155" s="138" t="s">
        <v>117</v>
      </c>
      <c r="D155" s="138" t="s">
        <v>152</v>
      </c>
      <c r="E155" s="139" t="s">
        <v>262</v>
      </c>
      <c r="F155" s="140" t="s">
        <v>263</v>
      </c>
      <c r="G155" s="141" t="s">
        <v>249</v>
      </c>
      <c r="H155" s="40">
        <v>7.44</v>
      </c>
      <c r="I155" s="24"/>
      <c r="J155" s="142">
        <f>ROUND(I155*H155,2)</f>
        <v>0</v>
      </c>
      <c r="K155" s="140" t="s">
        <v>257</v>
      </c>
      <c r="L155" s="54"/>
      <c r="M155" s="143" t="s">
        <v>1</v>
      </c>
      <c r="N155" s="144" t="s">
        <v>44</v>
      </c>
      <c r="O155" s="145"/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R155" s="148" t="s">
        <v>167</v>
      </c>
      <c r="AT155" s="148" t="s">
        <v>152</v>
      </c>
      <c r="AU155" s="148" t="s">
        <v>89</v>
      </c>
      <c r="AY155" s="44" t="s">
        <v>149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44" t="s">
        <v>87</v>
      </c>
      <c r="BK155" s="149">
        <f>ROUND(I155*H155,2)</f>
        <v>0</v>
      </c>
      <c r="BL155" s="44" t="s">
        <v>167</v>
      </c>
      <c r="BM155" s="148" t="s">
        <v>3801</v>
      </c>
    </row>
    <row r="156" spans="2:51" s="160" customFormat="1" ht="11.25">
      <c r="B156" s="161"/>
      <c r="D156" s="150" t="s">
        <v>251</v>
      </c>
      <c r="E156" s="162" t="s">
        <v>1</v>
      </c>
      <c r="F156" s="163" t="s">
        <v>3802</v>
      </c>
      <c r="H156" s="164">
        <v>0.5</v>
      </c>
      <c r="L156" s="161"/>
      <c r="M156" s="165"/>
      <c r="N156" s="166"/>
      <c r="O156" s="166"/>
      <c r="P156" s="166"/>
      <c r="Q156" s="166"/>
      <c r="R156" s="166"/>
      <c r="S156" s="166"/>
      <c r="T156" s="167"/>
      <c r="AT156" s="162" t="s">
        <v>251</v>
      </c>
      <c r="AU156" s="162" t="s">
        <v>89</v>
      </c>
      <c r="AV156" s="160" t="s">
        <v>89</v>
      </c>
      <c r="AW156" s="160" t="s">
        <v>34</v>
      </c>
      <c r="AX156" s="160" t="s">
        <v>79</v>
      </c>
      <c r="AY156" s="162" t="s">
        <v>149</v>
      </c>
    </row>
    <row r="157" spans="2:51" s="160" customFormat="1" ht="11.25">
      <c r="B157" s="161"/>
      <c r="D157" s="150" t="s">
        <v>251</v>
      </c>
      <c r="E157" s="162" t="s">
        <v>1</v>
      </c>
      <c r="F157" s="163" t="s">
        <v>3803</v>
      </c>
      <c r="H157" s="164">
        <v>2.94</v>
      </c>
      <c r="L157" s="161"/>
      <c r="M157" s="165"/>
      <c r="N157" s="166"/>
      <c r="O157" s="166"/>
      <c r="P157" s="166"/>
      <c r="Q157" s="166"/>
      <c r="R157" s="166"/>
      <c r="S157" s="166"/>
      <c r="T157" s="167"/>
      <c r="AT157" s="162" t="s">
        <v>251</v>
      </c>
      <c r="AU157" s="162" t="s">
        <v>89</v>
      </c>
      <c r="AV157" s="160" t="s">
        <v>89</v>
      </c>
      <c r="AW157" s="160" t="s">
        <v>34</v>
      </c>
      <c r="AX157" s="160" t="s">
        <v>79</v>
      </c>
      <c r="AY157" s="162" t="s">
        <v>149</v>
      </c>
    </row>
    <row r="158" spans="2:51" s="160" customFormat="1" ht="11.25">
      <c r="B158" s="161"/>
      <c r="D158" s="150" t="s">
        <v>251</v>
      </c>
      <c r="E158" s="162" t="s">
        <v>1</v>
      </c>
      <c r="F158" s="163" t="s">
        <v>3804</v>
      </c>
      <c r="H158" s="164">
        <v>4</v>
      </c>
      <c r="L158" s="161"/>
      <c r="M158" s="165"/>
      <c r="N158" s="166"/>
      <c r="O158" s="166"/>
      <c r="P158" s="166"/>
      <c r="Q158" s="166"/>
      <c r="R158" s="166"/>
      <c r="S158" s="166"/>
      <c r="T158" s="167"/>
      <c r="AT158" s="162" t="s">
        <v>251</v>
      </c>
      <c r="AU158" s="162" t="s">
        <v>89</v>
      </c>
      <c r="AV158" s="160" t="s">
        <v>89</v>
      </c>
      <c r="AW158" s="160" t="s">
        <v>34</v>
      </c>
      <c r="AX158" s="160" t="s">
        <v>79</v>
      </c>
      <c r="AY158" s="162" t="s">
        <v>149</v>
      </c>
    </row>
    <row r="159" spans="2:51" s="168" customFormat="1" ht="11.25">
      <c r="B159" s="169"/>
      <c r="D159" s="150" t="s">
        <v>251</v>
      </c>
      <c r="E159" s="170" t="s">
        <v>1</v>
      </c>
      <c r="F159" s="171" t="s">
        <v>254</v>
      </c>
      <c r="H159" s="172">
        <v>7.4399999999999995</v>
      </c>
      <c r="L159" s="169"/>
      <c r="M159" s="173"/>
      <c r="N159" s="174"/>
      <c r="O159" s="174"/>
      <c r="P159" s="174"/>
      <c r="Q159" s="174"/>
      <c r="R159" s="174"/>
      <c r="S159" s="174"/>
      <c r="T159" s="175"/>
      <c r="AT159" s="170" t="s">
        <v>251</v>
      </c>
      <c r="AU159" s="170" t="s">
        <v>89</v>
      </c>
      <c r="AV159" s="168" t="s">
        <v>167</v>
      </c>
      <c r="AW159" s="168" t="s">
        <v>34</v>
      </c>
      <c r="AX159" s="168" t="s">
        <v>87</v>
      </c>
      <c r="AY159" s="170" t="s">
        <v>149</v>
      </c>
    </row>
    <row r="160" spans="1:65" s="56" customFormat="1" ht="16.5" customHeight="1">
      <c r="A160" s="53"/>
      <c r="B160" s="54"/>
      <c r="C160" s="138" t="s">
        <v>201</v>
      </c>
      <c r="D160" s="138" t="s">
        <v>152</v>
      </c>
      <c r="E160" s="139" t="s">
        <v>3805</v>
      </c>
      <c r="F160" s="140" t="s">
        <v>3806</v>
      </c>
      <c r="G160" s="141" t="s">
        <v>268</v>
      </c>
      <c r="H160" s="40">
        <v>150.2</v>
      </c>
      <c r="I160" s="24"/>
      <c r="J160" s="142">
        <f>ROUND(I160*H160,2)</f>
        <v>0</v>
      </c>
      <c r="K160" s="140" t="s">
        <v>257</v>
      </c>
      <c r="L160" s="54"/>
      <c r="M160" s="143" t="s">
        <v>1</v>
      </c>
      <c r="N160" s="144" t="s">
        <v>44</v>
      </c>
      <c r="O160" s="145"/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R160" s="148" t="s">
        <v>167</v>
      </c>
      <c r="AT160" s="148" t="s">
        <v>152</v>
      </c>
      <c r="AU160" s="148" t="s">
        <v>89</v>
      </c>
      <c r="AY160" s="44" t="s">
        <v>149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44" t="s">
        <v>87</v>
      </c>
      <c r="BK160" s="149">
        <f>ROUND(I160*H160,2)</f>
        <v>0</v>
      </c>
      <c r="BL160" s="44" t="s">
        <v>167</v>
      </c>
      <c r="BM160" s="148" t="s">
        <v>3807</v>
      </c>
    </row>
    <row r="161" spans="2:51" s="160" customFormat="1" ht="11.25">
      <c r="B161" s="161"/>
      <c r="D161" s="150" t="s">
        <v>251</v>
      </c>
      <c r="E161" s="162" t="s">
        <v>1</v>
      </c>
      <c r="F161" s="163" t="s">
        <v>3808</v>
      </c>
      <c r="H161" s="164">
        <v>98</v>
      </c>
      <c r="L161" s="161"/>
      <c r="M161" s="165"/>
      <c r="N161" s="166"/>
      <c r="O161" s="166"/>
      <c r="P161" s="166"/>
      <c r="Q161" s="166"/>
      <c r="R161" s="166"/>
      <c r="S161" s="166"/>
      <c r="T161" s="167"/>
      <c r="AT161" s="162" t="s">
        <v>251</v>
      </c>
      <c r="AU161" s="162" t="s">
        <v>89</v>
      </c>
      <c r="AV161" s="160" t="s">
        <v>89</v>
      </c>
      <c r="AW161" s="160" t="s">
        <v>34</v>
      </c>
      <c r="AX161" s="160" t="s">
        <v>79</v>
      </c>
      <c r="AY161" s="162" t="s">
        <v>149</v>
      </c>
    </row>
    <row r="162" spans="2:51" s="160" customFormat="1" ht="11.25">
      <c r="B162" s="161"/>
      <c r="D162" s="150" t="s">
        <v>251</v>
      </c>
      <c r="E162" s="162" t="s">
        <v>1</v>
      </c>
      <c r="F162" s="163" t="s">
        <v>3809</v>
      </c>
      <c r="H162" s="164">
        <v>28</v>
      </c>
      <c r="L162" s="161"/>
      <c r="M162" s="165"/>
      <c r="N162" s="166"/>
      <c r="O162" s="166"/>
      <c r="P162" s="166"/>
      <c r="Q162" s="166"/>
      <c r="R162" s="166"/>
      <c r="S162" s="166"/>
      <c r="T162" s="167"/>
      <c r="AT162" s="162" t="s">
        <v>251</v>
      </c>
      <c r="AU162" s="162" t="s">
        <v>89</v>
      </c>
      <c r="AV162" s="160" t="s">
        <v>89</v>
      </c>
      <c r="AW162" s="160" t="s">
        <v>34</v>
      </c>
      <c r="AX162" s="160" t="s">
        <v>79</v>
      </c>
      <c r="AY162" s="162" t="s">
        <v>149</v>
      </c>
    </row>
    <row r="163" spans="2:51" s="160" customFormat="1" ht="11.25">
      <c r="B163" s="161"/>
      <c r="D163" s="150" t="s">
        <v>251</v>
      </c>
      <c r="E163" s="162" t="s">
        <v>1</v>
      </c>
      <c r="F163" s="163" t="s">
        <v>3810</v>
      </c>
      <c r="H163" s="164">
        <v>9.2</v>
      </c>
      <c r="L163" s="161"/>
      <c r="M163" s="165"/>
      <c r="N163" s="166"/>
      <c r="O163" s="166"/>
      <c r="P163" s="166"/>
      <c r="Q163" s="166"/>
      <c r="R163" s="166"/>
      <c r="S163" s="166"/>
      <c r="T163" s="167"/>
      <c r="AT163" s="162" t="s">
        <v>251</v>
      </c>
      <c r="AU163" s="162" t="s">
        <v>89</v>
      </c>
      <c r="AV163" s="160" t="s">
        <v>89</v>
      </c>
      <c r="AW163" s="160" t="s">
        <v>34</v>
      </c>
      <c r="AX163" s="160" t="s">
        <v>79</v>
      </c>
      <c r="AY163" s="162" t="s">
        <v>149</v>
      </c>
    </row>
    <row r="164" spans="2:51" s="160" customFormat="1" ht="11.25">
      <c r="B164" s="161"/>
      <c r="D164" s="150" t="s">
        <v>251</v>
      </c>
      <c r="E164" s="162" t="s">
        <v>1</v>
      </c>
      <c r="F164" s="163" t="s">
        <v>3811</v>
      </c>
      <c r="H164" s="164">
        <v>15</v>
      </c>
      <c r="L164" s="161"/>
      <c r="M164" s="165"/>
      <c r="N164" s="166"/>
      <c r="O164" s="166"/>
      <c r="P164" s="166"/>
      <c r="Q164" s="166"/>
      <c r="R164" s="166"/>
      <c r="S164" s="166"/>
      <c r="T164" s="167"/>
      <c r="AT164" s="162" t="s">
        <v>251</v>
      </c>
      <c r="AU164" s="162" t="s">
        <v>89</v>
      </c>
      <c r="AV164" s="160" t="s">
        <v>89</v>
      </c>
      <c r="AW164" s="160" t="s">
        <v>34</v>
      </c>
      <c r="AX164" s="160" t="s">
        <v>79</v>
      </c>
      <c r="AY164" s="162" t="s">
        <v>149</v>
      </c>
    </row>
    <row r="165" spans="2:51" s="168" customFormat="1" ht="11.25">
      <c r="B165" s="169"/>
      <c r="D165" s="150" t="s">
        <v>251</v>
      </c>
      <c r="E165" s="170" t="s">
        <v>1</v>
      </c>
      <c r="F165" s="171" t="s">
        <v>254</v>
      </c>
      <c r="H165" s="172">
        <v>150.2</v>
      </c>
      <c r="L165" s="169"/>
      <c r="M165" s="173"/>
      <c r="N165" s="174"/>
      <c r="O165" s="174"/>
      <c r="P165" s="174"/>
      <c r="Q165" s="174"/>
      <c r="R165" s="174"/>
      <c r="S165" s="174"/>
      <c r="T165" s="175"/>
      <c r="AT165" s="170" t="s">
        <v>251</v>
      </c>
      <c r="AU165" s="170" t="s">
        <v>89</v>
      </c>
      <c r="AV165" s="168" t="s">
        <v>167</v>
      </c>
      <c r="AW165" s="168" t="s">
        <v>34</v>
      </c>
      <c r="AX165" s="168" t="s">
        <v>87</v>
      </c>
      <c r="AY165" s="170" t="s">
        <v>149</v>
      </c>
    </row>
    <row r="166" spans="2:63" s="125" customFormat="1" ht="22.9" customHeight="1">
      <c r="B166" s="126"/>
      <c r="D166" s="127" t="s">
        <v>78</v>
      </c>
      <c r="E166" s="136" t="s">
        <v>89</v>
      </c>
      <c r="F166" s="136" t="s">
        <v>834</v>
      </c>
      <c r="J166" s="137">
        <f>BK166</f>
        <v>0</v>
      </c>
      <c r="L166" s="126"/>
      <c r="M166" s="130"/>
      <c r="N166" s="131"/>
      <c r="O166" s="131"/>
      <c r="P166" s="132">
        <f>SUM(P167:P183)</f>
        <v>0</v>
      </c>
      <c r="Q166" s="131"/>
      <c r="R166" s="132">
        <f>SUM(R167:R183)</f>
        <v>22.33305987</v>
      </c>
      <c r="S166" s="131"/>
      <c r="T166" s="133">
        <f>SUM(T167:T183)</f>
        <v>0</v>
      </c>
      <c r="AR166" s="127" t="s">
        <v>87</v>
      </c>
      <c r="AT166" s="134" t="s">
        <v>78</v>
      </c>
      <c r="AU166" s="134" t="s">
        <v>87</v>
      </c>
      <c r="AY166" s="127" t="s">
        <v>149</v>
      </c>
      <c r="BK166" s="135">
        <f>SUM(BK167:BK183)</f>
        <v>0</v>
      </c>
    </row>
    <row r="167" spans="1:65" s="56" customFormat="1" ht="16.5" customHeight="1">
      <c r="A167" s="53"/>
      <c r="B167" s="54"/>
      <c r="C167" s="138" t="s">
        <v>207</v>
      </c>
      <c r="D167" s="138" t="s">
        <v>152</v>
      </c>
      <c r="E167" s="139" t="s">
        <v>3812</v>
      </c>
      <c r="F167" s="140" t="s">
        <v>3813</v>
      </c>
      <c r="G167" s="141" t="s">
        <v>249</v>
      </c>
      <c r="H167" s="40">
        <v>1</v>
      </c>
      <c r="I167" s="24"/>
      <c r="J167" s="142">
        <f>ROUND(I167*H167,2)</f>
        <v>0</v>
      </c>
      <c r="K167" s="140" t="s">
        <v>257</v>
      </c>
      <c r="L167" s="54"/>
      <c r="M167" s="143" t="s">
        <v>1</v>
      </c>
      <c r="N167" s="144" t="s">
        <v>44</v>
      </c>
      <c r="O167" s="145"/>
      <c r="P167" s="146">
        <f>O167*H167</f>
        <v>0</v>
      </c>
      <c r="Q167" s="146">
        <v>0</v>
      </c>
      <c r="R167" s="146">
        <f>Q167*H167</f>
        <v>0</v>
      </c>
      <c r="S167" s="146">
        <v>0</v>
      </c>
      <c r="T167" s="147">
        <f>S167*H167</f>
        <v>0</v>
      </c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R167" s="148" t="s">
        <v>167</v>
      </c>
      <c r="AT167" s="148" t="s">
        <v>152</v>
      </c>
      <c r="AU167" s="148" t="s">
        <v>89</v>
      </c>
      <c r="AY167" s="44" t="s">
        <v>149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44" t="s">
        <v>87</v>
      </c>
      <c r="BK167" s="149">
        <f>ROUND(I167*H167,2)</f>
        <v>0</v>
      </c>
      <c r="BL167" s="44" t="s">
        <v>167</v>
      </c>
      <c r="BM167" s="148" t="s">
        <v>3814</v>
      </c>
    </row>
    <row r="168" spans="1:65" s="56" customFormat="1" ht="16.5" customHeight="1">
      <c r="A168" s="53"/>
      <c r="B168" s="54"/>
      <c r="C168" s="138" t="s">
        <v>212</v>
      </c>
      <c r="D168" s="138" t="s">
        <v>152</v>
      </c>
      <c r="E168" s="139" t="s">
        <v>3815</v>
      </c>
      <c r="F168" s="140" t="s">
        <v>3816</v>
      </c>
      <c r="G168" s="141" t="s">
        <v>268</v>
      </c>
      <c r="H168" s="40">
        <v>32.325</v>
      </c>
      <c r="I168" s="24"/>
      <c r="J168" s="142">
        <f>ROUND(I168*H168,2)</f>
        <v>0</v>
      </c>
      <c r="K168" s="140" t="s">
        <v>257</v>
      </c>
      <c r="L168" s="54"/>
      <c r="M168" s="143" t="s">
        <v>1</v>
      </c>
      <c r="N168" s="144" t="s">
        <v>44</v>
      </c>
      <c r="O168" s="145"/>
      <c r="P168" s="146">
        <f>O168*H168</f>
        <v>0</v>
      </c>
      <c r="Q168" s="146">
        <v>0.0001</v>
      </c>
      <c r="R168" s="146">
        <f>Q168*H168</f>
        <v>0.0032325000000000006</v>
      </c>
      <c r="S168" s="146">
        <v>0</v>
      </c>
      <c r="T168" s="147">
        <f>S168*H168</f>
        <v>0</v>
      </c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R168" s="148" t="s">
        <v>167</v>
      </c>
      <c r="AT168" s="148" t="s">
        <v>152</v>
      </c>
      <c r="AU168" s="148" t="s">
        <v>89</v>
      </c>
      <c r="AY168" s="44" t="s">
        <v>149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44" t="s">
        <v>87</v>
      </c>
      <c r="BK168" s="149">
        <f>ROUND(I168*H168,2)</f>
        <v>0</v>
      </c>
      <c r="BL168" s="44" t="s">
        <v>167</v>
      </c>
      <c r="BM168" s="148" t="s">
        <v>3817</v>
      </c>
    </row>
    <row r="169" spans="1:65" s="56" customFormat="1" ht="16.5" customHeight="1">
      <c r="A169" s="53"/>
      <c r="B169" s="54"/>
      <c r="C169" s="195" t="s">
        <v>8</v>
      </c>
      <c r="D169" s="195" t="s">
        <v>1214</v>
      </c>
      <c r="E169" s="196" t="s">
        <v>3818</v>
      </c>
      <c r="F169" s="197" t="s">
        <v>3819</v>
      </c>
      <c r="G169" s="198" t="s">
        <v>268</v>
      </c>
      <c r="H169" s="199">
        <v>38.289</v>
      </c>
      <c r="I169" s="26"/>
      <c r="J169" s="200">
        <f>ROUND(I169*H169,2)</f>
        <v>0</v>
      </c>
      <c r="K169" s="197" t="s">
        <v>257</v>
      </c>
      <c r="L169" s="201"/>
      <c r="M169" s="202" t="s">
        <v>1</v>
      </c>
      <c r="N169" s="203" t="s">
        <v>44</v>
      </c>
      <c r="O169" s="145"/>
      <c r="P169" s="146">
        <f>O169*H169</f>
        <v>0</v>
      </c>
      <c r="Q169" s="146">
        <v>0.0003</v>
      </c>
      <c r="R169" s="146">
        <f>Q169*H169</f>
        <v>0.011486699999999999</v>
      </c>
      <c r="S169" s="146">
        <v>0</v>
      </c>
      <c r="T169" s="147">
        <f>S169*H169</f>
        <v>0</v>
      </c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R169" s="148" t="s">
        <v>184</v>
      </c>
      <c r="AT169" s="148" t="s">
        <v>1214</v>
      </c>
      <c r="AU169" s="148" t="s">
        <v>89</v>
      </c>
      <c r="AY169" s="44" t="s">
        <v>149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44" t="s">
        <v>87</v>
      </c>
      <c r="BK169" s="149">
        <f>ROUND(I169*H169,2)</f>
        <v>0</v>
      </c>
      <c r="BL169" s="44" t="s">
        <v>167</v>
      </c>
      <c r="BM169" s="148" t="s">
        <v>3820</v>
      </c>
    </row>
    <row r="170" spans="2:51" s="160" customFormat="1" ht="11.25">
      <c r="B170" s="161"/>
      <c r="D170" s="150" t="s">
        <v>251</v>
      </c>
      <c r="F170" s="163" t="s">
        <v>3821</v>
      </c>
      <c r="H170" s="164">
        <v>38.289</v>
      </c>
      <c r="L170" s="161"/>
      <c r="M170" s="165"/>
      <c r="N170" s="166"/>
      <c r="O170" s="166"/>
      <c r="P170" s="166"/>
      <c r="Q170" s="166"/>
      <c r="R170" s="166"/>
      <c r="S170" s="166"/>
      <c r="T170" s="167"/>
      <c r="AT170" s="162" t="s">
        <v>251</v>
      </c>
      <c r="AU170" s="162" t="s">
        <v>89</v>
      </c>
      <c r="AV170" s="160" t="s">
        <v>89</v>
      </c>
      <c r="AW170" s="160" t="s">
        <v>3</v>
      </c>
      <c r="AX170" s="160" t="s">
        <v>87</v>
      </c>
      <c r="AY170" s="162" t="s">
        <v>149</v>
      </c>
    </row>
    <row r="171" spans="1:65" s="56" customFormat="1" ht="16.5" customHeight="1">
      <c r="A171" s="53"/>
      <c r="B171" s="54"/>
      <c r="C171" s="138" t="s">
        <v>219</v>
      </c>
      <c r="D171" s="138" t="s">
        <v>152</v>
      </c>
      <c r="E171" s="139" t="s">
        <v>3822</v>
      </c>
      <c r="F171" s="140" t="s">
        <v>3823</v>
      </c>
      <c r="G171" s="141" t="s">
        <v>249</v>
      </c>
      <c r="H171" s="40">
        <v>8.84</v>
      </c>
      <c r="I171" s="24"/>
      <c r="J171" s="142">
        <f>ROUND(I171*H171,2)</f>
        <v>0</v>
      </c>
      <c r="K171" s="140" t="s">
        <v>257</v>
      </c>
      <c r="L171" s="54"/>
      <c r="M171" s="143" t="s">
        <v>1</v>
      </c>
      <c r="N171" s="144" t="s">
        <v>44</v>
      </c>
      <c r="O171" s="145"/>
      <c r="P171" s="146">
        <f>O171*H171</f>
        <v>0</v>
      </c>
      <c r="Q171" s="146">
        <v>2.16</v>
      </c>
      <c r="R171" s="146">
        <f>Q171*H171</f>
        <v>19.0944</v>
      </c>
      <c r="S171" s="146">
        <v>0</v>
      </c>
      <c r="T171" s="147">
        <f>S171*H171</f>
        <v>0</v>
      </c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R171" s="148" t="s">
        <v>167</v>
      </c>
      <c r="AT171" s="148" t="s">
        <v>152</v>
      </c>
      <c r="AU171" s="148" t="s">
        <v>89</v>
      </c>
      <c r="AY171" s="44" t="s">
        <v>149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44" t="s">
        <v>87</v>
      </c>
      <c r="BK171" s="149">
        <f>ROUND(I171*H171,2)</f>
        <v>0</v>
      </c>
      <c r="BL171" s="44" t="s">
        <v>167</v>
      </c>
      <c r="BM171" s="148" t="s">
        <v>3824</v>
      </c>
    </row>
    <row r="172" spans="2:51" s="160" customFormat="1" ht="11.25">
      <c r="B172" s="161"/>
      <c r="D172" s="150" t="s">
        <v>251</v>
      </c>
      <c r="E172" s="162" t="s">
        <v>1</v>
      </c>
      <c r="F172" s="163" t="s">
        <v>3825</v>
      </c>
      <c r="H172" s="164">
        <v>0.84</v>
      </c>
      <c r="L172" s="161"/>
      <c r="M172" s="165"/>
      <c r="N172" s="166"/>
      <c r="O172" s="166"/>
      <c r="P172" s="166"/>
      <c r="Q172" s="166"/>
      <c r="R172" s="166"/>
      <c r="S172" s="166"/>
      <c r="T172" s="167"/>
      <c r="AT172" s="162" t="s">
        <v>251</v>
      </c>
      <c r="AU172" s="162" t="s">
        <v>89</v>
      </c>
      <c r="AV172" s="160" t="s">
        <v>89</v>
      </c>
      <c r="AW172" s="160" t="s">
        <v>34</v>
      </c>
      <c r="AX172" s="160" t="s">
        <v>79</v>
      </c>
      <c r="AY172" s="162" t="s">
        <v>149</v>
      </c>
    </row>
    <row r="173" spans="2:51" s="160" customFormat="1" ht="11.25">
      <c r="B173" s="161"/>
      <c r="D173" s="150" t="s">
        <v>251</v>
      </c>
      <c r="E173" s="162" t="s">
        <v>1</v>
      </c>
      <c r="F173" s="163" t="s">
        <v>3826</v>
      </c>
      <c r="H173" s="164">
        <v>8</v>
      </c>
      <c r="L173" s="161"/>
      <c r="M173" s="165"/>
      <c r="N173" s="166"/>
      <c r="O173" s="166"/>
      <c r="P173" s="166"/>
      <c r="Q173" s="166"/>
      <c r="R173" s="166"/>
      <c r="S173" s="166"/>
      <c r="T173" s="167"/>
      <c r="AT173" s="162" t="s">
        <v>251</v>
      </c>
      <c r="AU173" s="162" t="s">
        <v>89</v>
      </c>
      <c r="AV173" s="160" t="s">
        <v>89</v>
      </c>
      <c r="AW173" s="160" t="s">
        <v>34</v>
      </c>
      <c r="AX173" s="160" t="s">
        <v>79</v>
      </c>
      <c r="AY173" s="162" t="s">
        <v>149</v>
      </c>
    </row>
    <row r="174" spans="2:51" s="168" customFormat="1" ht="11.25">
      <c r="B174" s="169"/>
      <c r="D174" s="150" t="s">
        <v>251</v>
      </c>
      <c r="E174" s="170" t="s">
        <v>1</v>
      </c>
      <c r="F174" s="171" t="s">
        <v>254</v>
      </c>
      <c r="H174" s="172">
        <v>8.84</v>
      </c>
      <c r="L174" s="169"/>
      <c r="M174" s="173"/>
      <c r="N174" s="174"/>
      <c r="O174" s="174"/>
      <c r="P174" s="174"/>
      <c r="Q174" s="174"/>
      <c r="R174" s="174"/>
      <c r="S174" s="174"/>
      <c r="T174" s="175"/>
      <c r="AT174" s="170" t="s">
        <v>251</v>
      </c>
      <c r="AU174" s="170" t="s">
        <v>89</v>
      </c>
      <c r="AV174" s="168" t="s">
        <v>167</v>
      </c>
      <c r="AW174" s="168" t="s">
        <v>34</v>
      </c>
      <c r="AX174" s="168" t="s">
        <v>87</v>
      </c>
      <c r="AY174" s="170" t="s">
        <v>149</v>
      </c>
    </row>
    <row r="175" spans="1:65" s="56" customFormat="1" ht="16.5" customHeight="1">
      <c r="A175" s="53"/>
      <c r="B175" s="54"/>
      <c r="C175" s="138" t="s">
        <v>223</v>
      </c>
      <c r="D175" s="138" t="s">
        <v>152</v>
      </c>
      <c r="E175" s="139" t="s">
        <v>3827</v>
      </c>
      <c r="F175" s="140" t="s">
        <v>3828</v>
      </c>
      <c r="G175" s="141" t="s">
        <v>249</v>
      </c>
      <c r="H175" s="40">
        <v>0.525</v>
      </c>
      <c r="I175" s="24"/>
      <c r="J175" s="142">
        <f>ROUND(I175*H175,2)</f>
        <v>0</v>
      </c>
      <c r="K175" s="140" t="s">
        <v>257</v>
      </c>
      <c r="L175" s="54"/>
      <c r="M175" s="143" t="s">
        <v>1</v>
      </c>
      <c r="N175" s="144" t="s">
        <v>44</v>
      </c>
      <c r="O175" s="145"/>
      <c r="P175" s="146">
        <f>O175*H175</f>
        <v>0</v>
      </c>
      <c r="Q175" s="146">
        <v>2.50187</v>
      </c>
      <c r="R175" s="146">
        <f>Q175*H175</f>
        <v>1.31348175</v>
      </c>
      <c r="S175" s="146">
        <v>0</v>
      </c>
      <c r="T175" s="147">
        <f>S175*H175</f>
        <v>0</v>
      </c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R175" s="148" t="s">
        <v>167</v>
      </c>
      <c r="AT175" s="148" t="s">
        <v>152</v>
      </c>
      <c r="AU175" s="148" t="s">
        <v>89</v>
      </c>
      <c r="AY175" s="44" t="s">
        <v>149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44" t="s">
        <v>87</v>
      </c>
      <c r="BK175" s="149">
        <f>ROUND(I175*H175,2)</f>
        <v>0</v>
      </c>
      <c r="BL175" s="44" t="s">
        <v>167</v>
      </c>
      <c r="BM175" s="148" t="s">
        <v>3829</v>
      </c>
    </row>
    <row r="176" spans="2:51" s="160" customFormat="1" ht="11.25">
      <c r="B176" s="161"/>
      <c r="D176" s="150" t="s">
        <v>251</v>
      </c>
      <c r="E176" s="162" t="s">
        <v>1</v>
      </c>
      <c r="F176" s="163" t="s">
        <v>3830</v>
      </c>
      <c r="H176" s="164">
        <v>0.525</v>
      </c>
      <c r="L176" s="161"/>
      <c r="M176" s="165"/>
      <c r="N176" s="166"/>
      <c r="O176" s="166"/>
      <c r="P176" s="166"/>
      <c r="Q176" s="166"/>
      <c r="R176" s="166"/>
      <c r="S176" s="166"/>
      <c r="T176" s="167"/>
      <c r="AT176" s="162" t="s">
        <v>251</v>
      </c>
      <c r="AU176" s="162" t="s">
        <v>89</v>
      </c>
      <c r="AV176" s="160" t="s">
        <v>89</v>
      </c>
      <c r="AW176" s="160" t="s">
        <v>34</v>
      </c>
      <c r="AX176" s="160" t="s">
        <v>87</v>
      </c>
      <c r="AY176" s="162" t="s">
        <v>149</v>
      </c>
    </row>
    <row r="177" spans="1:65" s="56" customFormat="1" ht="16.5" customHeight="1">
      <c r="A177" s="53"/>
      <c r="B177" s="54"/>
      <c r="C177" s="138" t="s">
        <v>227</v>
      </c>
      <c r="D177" s="138" t="s">
        <v>152</v>
      </c>
      <c r="E177" s="139" t="s">
        <v>835</v>
      </c>
      <c r="F177" s="140" t="s">
        <v>836</v>
      </c>
      <c r="G177" s="141" t="s">
        <v>249</v>
      </c>
      <c r="H177" s="40">
        <v>0.756</v>
      </c>
      <c r="I177" s="24"/>
      <c r="J177" s="142">
        <f>ROUND(I177*H177,2)</f>
        <v>0</v>
      </c>
      <c r="K177" s="140" t="s">
        <v>257</v>
      </c>
      <c r="L177" s="54"/>
      <c r="M177" s="143" t="s">
        <v>1</v>
      </c>
      <c r="N177" s="144" t="s">
        <v>44</v>
      </c>
      <c r="O177" s="145"/>
      <c r="P177" s="146">
        <f>O177*H177</f>
        <v>0</v>
      </c>
      <c r="Q177" s="146">
        <v>2.50187</v>
      </c>
      <c r="R177" s="146">
        <f>Q177*H177</f>
        <v>1.8914137199999999</v>
      </c>
      <c r="S177" s="146">
        <v>0</v>
      </c>
      <c r="T177" s="147">
        <f>S177*H177</f>
        <v>0</v>
      </c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R177" s="148" t="s">
        <v>167</v>
      </c>
      <c r="AT177" s="148" t="s">
        <v>152</v>
      </c>
      <c r="AU177" s="148" t="s">
        <v>89</v>
      </c>
      <c r="AY177" s="44" t="s">
        <v>149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44" t="s">
        <v>87</v>
      </c>
      <c r="BK177" s="149">
        <f>ROUND(I177*H177,2)</f>
        <v>0</v>
      </c>
      <c r="BL177" s="44" t="s">
        <v>167</v>
      </c>
      <c r="BM177" s="148" t="s">
        <v>3831</v>
      </c>
    </row>
    <row r="178" spans="2:51" s="160" customFormat="1" ht="11.25">
      <c r="B178" s="161"/>
      <c r="D178" s="150" t="s">
        <v>251</v>
      </c>
      <c r="E178" s="162" t="s">
        <v>1</v>
      </c>
      <c r="F178" s="163" t="s">
        <v>3832</v>
      </c>
      <c r="H178" s="164">
        <v>0.599</v>
      </c>
      <c r="L178" s="161"/>
      <c r="M178" s="165"/>
      <c r="N178" s="166"/>
      <c r="O178" s="166"/>
      <c r="P178" s="166"/>
      <c r="Q178" s="166"/>
      <c r="R178" s="166"/>
      <c r="S178" s="166"/>
      <c r="T178" s="167"/>
      <c r="AT178" s="162" t="s">
        <v>251</v>
      </c>
      <c r="AU178" s="162" t="s">
        <v>89</v>
      </c>
      <c r="AV178" s="160" t="s">
        <v>89</v>
      </c>
      <c r="AW178" s="160" t="s">
        <v>34</v>
      </c>
      <c r="AX178" s="160" t="s">
        <v>79</v>
      </c>
      <c r="AY178" s="162" t="s">
        <v>149</v>
      </c>
    </row>
    <row r="179" spans="2:51" s="160" customFormat="1" ht="11.25">
      <c r="B179" s="161"/>
      <c r="D179" s="150" t="s">
        <v>251</v>
      </c>
      <c r="E179" s="162" t="s">
        <v>1</v>
      </c>
      <c r="F179" s="163" t="s">
        <v>3833</v>
      </c>
      <c r="H179" s="164">
        <v>0.157</v>
      </c>
      <c r="L179" s="161"/>
      <c r="M179" s="165"/>
      <c r="N179" s="166"/>
      <c r="O179" s="166"/>
      <c r="P179" s="166"/>
      <c r="Q179" s="166"/>
      <c r="R179" s="166"/>
      <c r="S179" s="166"/>
      <c r="T179" s="167"/>
      <c r="AT179" s="162" t="s">
        <v>251</v>
      </c>
      <c r="AU179" s="162" t="s">
        <v>89</v>
      </c>
      <c r="AV179" s="160" t="s">
        <v>89</v>
      </c>
      <c r="AW179" s="160" t="s">
        <v>34</v>
      </c>
      <c r="AX179" s="160" t="s">
        <v>79</v>
      </c>
      <c r="AY179" s="162" t="s">
        <v>149</v>
      </c>
    </row>
    <row r="180" spans="2:51" s="168" customFormat="1" ht="11.25">
      <c r="B180" s="169"/>
      <c r="D180" s="150" t="s">
        <v>251</v>
      </c>
      <c r="E180" s="170" t="s">
        <v>1</v>
      </c>
      <c r="F180" s="171" t="s">
        <v>254</v>
      </c>
      <c r="H180" s="172">
        <v>0.756</v>
      </c>
      <c r="L180" s="169"/>
      <c r="M180" s="173"/>
      <c r="N180" s="174"/>
      <c r="O180" s="174"/>
      <c r="P180" s="174"/>
      <c r="Q180" s="174"/>
      <c r="R180" s="174"/>
      <c r="S180" s="174"/>
      <c r="T180" s="175"/>
      <c r="AT180" s="170" t="s">
        <v>251</v>
      </c>
      <c r="AU180" s="170" t="s">
        <v>89</v>
      </c>
      <c r="AV180" s="168" t="s">
        <v>167</v>
      </c>
      <c r="AW180" s="168" t="s">
        <v>34</v>
      </c>
      <c r="AX180" s="168" t="s">
        <v>87</v>
      </c>
      <c r="AY180" s="170" t="s">
        <v>149</v>
      </c>
    </row>
    <row r="181" spans="1:65" s="56" customFormat="1" ht="16.5" customHeight="1">
      <c r="A181" s="53"/>
      <c r="B181" s="54"/>
      <c r="C181" s="138" t="s">
        <v>359</v>
      </c>
      <c r="D181" s="138" t="s">
        <v>152</v>
      </c>
      <c r="E181" s="139" t="s">
        <v>839</v>
      </c>
      <c r="F181" s="140" t="s">
        <v>840</v>
      </c>
      <c r="G181" s="141" t="s">
        <v>268</v>
      </c>
      <c r="H181" s="40">
        <v>7.08</v>
      </c>
      <c r="I181" s="24"/>
      <c r="J181" s="142">
        <f>ROUND(I181*H181,2)</f>
        <v>0</v>
      </c>
      <c r="K181" s="140" t="s">
        <v>257</v>
      </c>
      <c r="L181" s="54"/>
      <c r="M181" s="143" t="s">
        <v>1</v>
      </c>
      <c r="N181" s="144" t="s">
        <v>44</v>
      </c>
      <c r="O181" s="145"/>
      <c r="P181" s="146">
        <f>O181*H181</f>
        <v>0</v>
      </c>
      <c r="Q181" s="146">
        <v>0.00269</v>
      </c>
      <c r="R181" s="146">
        <f>Q181*H181</f>
        <v>0.0190452</v>
      </c>
      <c r="S181" s="146">
        <v>0</v>
      </c>
      <c r="T181" s="147">
        <f>S181*H181</f>
        <v>0</v>
      </c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R181" s="148" t="s">
        <v>167</v>
      </c>
      <c r="AT181" s="148" t="s">
        <v>152</v>
      </c>
      <c r="AU181" s="148" t="s">
        <v>89</v>
      </c>
      <c r="AY181" s="44" t="s">
        <v>149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44" t="s">
        <v>87</v>
      </c>
      <c r="BK181" s="149">
        <f>ROUND(I181*H181,2)</f>
        <v>0</v>
      </c>
      <c r="BL181" s="44" t="s">
        <v>167</v>
      </c>
      <c r="BM181" s="148" t="s">
        <v>3834</v>
      </c>
    </row>
    <row r="182" spans="2:51" s="160" customFormat="1" ht="11.25">
      <c r="B182" s="161"/>
      <c r="D182" s="150" t="s">
        <v>251</v>
      </c>
      <c r="E182" s="162" t="s">
        <v>1</v>
      </c>
      <c r="F182" s="163" t="s">
        <v>3835</v>
      </c>
      <c r="H182" s="164">
        <v>7.08</v>
      </c>
      <c r="L182" s="161"/>
      <c r="M182" s="165"/>
      <c r="N182" s="166"/>
      <c r="O182" s="166"/>
      <c r="P182" s="166"/>
      <c r="Q182" s="166"/>
      <c r="R182" s="166"/>
      <c r="S182" s="166"/>
      <c r="T182" s="167"/>
      <c r="AT182" s="162" t="s">
        <v>251</v>
      </c>
      <c r="AU182" s="162" t="s">
        <v>89</v>
      </c>
      <c r="AV182" s="160" t="s">
        <v>89</v>
      </c>
      <c r="AW182" s="160" t="s">
        <v>34</v>
      </c>
      <c r="AX182" s="160" t="s">
        <v>87</v>
      </c>
      <c r="AY182" s="162" t="s">
        <v>149</v>
      </c>
    </row>
    <row r="183" spans="1:65" s="56" customFormat="1" ht="16.5" customHeight="1">
      <c r="A183" s="53"/>
      <c r="B183" s="54"/>
      <c r="C183" s="138" t="s">
        <v>363</v>
      </c>
      <c r="D183" s="138" t="s">
        <v>152</v>
      </c>
      <c r="E183" s="139" t="s">
        <v>843</v>
      </c>
      <c r="F183" s="140" t="s">
        <v>844</v>
      </c>
      <c r="G183" s="141" t="s">
        <v>268</v>
      </c>
      <c r="H183" s="40">
        <v>7.08</v>
      </c>
      <c r="I183" s="24"/>
      <c r="J183" s="142">
        <f>ROUND(I183*H183,2)</f>
        <v>0</v>
      </c>
      <c r="K183" s="140" t="s">
        <v>257</v>
      </c>
      <c r="L183" s="54"/>
      <c r="M183" s="143" t="s">
        <v>1</v>
      </c>
      <c r="N183" s="144" t="s">
        <v>44</v>
      </c>
      <c r="O183" s="145"/>
      <c r="P183" s="146">
        <f>O183*H183</f>
        <v>0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R183" s="148" t="s">
        <v>167</v>
      </c>
      <c r="AT183" s="148" t="s">
        <v>152</v>
      </c>
      <c r="AU183" s="148" t="s">
        <v>89</v>
      </c>
      <c r="AY183" s="44" t="s">
        <v>149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44" t="s">
        <v>87</v>
      </c>
      <c r="BK183" s="149">
        <f>ROUND(I183*H183,2)</f>
        <v>0</v>
      </c>
      <c r="BL183" s="44" t="s">
        <v>167</v>
      </c>
      <c r="BM183" s="148" t="s">
        <v>3836</v>
      </c>
    </row>
    <row r="184" spans="2:63" s="125" customFormat="1" ht="22.9" customHeight="1">
      <c r="B184" s="126"/>
      <c r="D184" s="127" t="s">
        <v>78</v>
      </c>
      <c r="E184" s="136" t="s">
        <v>163</v>
      </c>
      <c r="F184" s="136" t="s">
        <v>861</v>
      </c>
      <c r="J184" s="137">
        <f>BK184</f>
        <v>0</v>
      </c>
      <c r="L184" s="126"/>
      <c r="M184" s="130"/>
      <c r="N184" s="131"/>
      <c r="O184" s="131"/>
      <c r="P184" s="132">
        <f>SUM(P185:P186)</f>
        <v>0</v>
      </c>
      <c r="Q184" s="131"/>
      <c r="R184" s="132">
        <f>SUM(R185:R186)</f>
        <v>0.20353480000000002</v>
      </c>
      <c r="S184" s="131"/>
      <c r="T184" s="133">
        <f>SUM(T185:T186)</f>
        <v>0</v>
      </c>
      <c r="AR184" s="127" t="s">
        <v>87</v>
      </c>
      <c r="AT184" s="134" t="s">
        <v>78</v>
      </c>
      <c r="AU184" s="134" t="s">
        <v>87</v>
      </c>
      <c r="AY184" s="127" t="s">
        <v>149</v>
      </c>
      <c r="BK184" s="135">
        <f>SUM(BK185:BK186)</f>
        <v>0</v>
      </c>
    </row>
    <row r="185" spans="1:65" s="56" customFormat="1" ht="16.5" customHeight="1">
      <c r="A185" s="53"/>
      <c r="B185" s="54"/>
      <c r="C185" s="138" t="s">
        <v>7</v>
      </c>
      <c r="D185" s="138" t="s">
        <v>152</v>
      </c>
      <c r="E185" s="139" t="s">
        <v>3837</v>
      </c>
      <c r="F185" s="140" t="s">
        <v>3838</v>
      </c>
      <c r="G185" s="141" t="s">
        <v>268</v>
      </c>
      <c r="H185" s="40">
        <v>0.785</v>
      </c>
      <c r="I185" s="24"/>
      <c r="J185" s="142">
        <f>ROUND(I185*H185,2)</f>
        <v>0</v>
      </c>
      <c r="K185" s="140" t="s">
        <v>257</v>
      </c>
      <c r="L185" s="54"/>
      <c r="M185" s="143" t="s">
        <v>1</v>
      </c>
      <c r="N185" s="144" t="s">
        <v>44</v>
      </c>
      <c r="O185" s="145"/>
      <c r="P185" s="146">
        <f>O185*H185</f>
        <v>0</v>
      </c>
      <c r="Q185" s="146">
        <v>0.25928</v>
      </c>
      <c r="R185" s="146">
        <f>Q185*H185</f>
        <v>0.20353480000000002</v>
      </c>
      <c r="S185" s="146">
        <v>0</v>
      </c>
      <c r="T185" s="147">
        <f>S185*H185</f>
        <v>0</v>
      </c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R185" s="148" t="s">
        <v>167</v>
      </c>
      <c r="AT185" s="148" t="s">
        <v>152</v>
      </c>
      <c r="AU185" s="148" t="s">
        <v>89</v>
      </c>
      <c r="AY185" s="44" t="s">
        <v>149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44" t="s">
        <v>87</v>
      </c>
      <c r="BK185" s="149">
        <f>ROUND(I185*H185,2)</f>
        <v>0</v>
      </c>
      <c r="BL185" s="44" t="s">
        <v>167</v>
      </c>
      <c r="BM185" s="148" t="s">
        <v>3839</v>
      </c>
    </row>
    <row r="186" spans="2:51" s="160" customFormat="1" ht="11.25">
      <c r="B186" s="161"/>
      <c r="D186" s="150" t="s">
        <v>251</v>
      </c>
      <c r="E186" s="162" t="s">
        <v>1</v>
      </c>
      <c r="F186" s="163" t="s">
        <v>3840</v>
      </c>
      <c r="H186" s="164">
        <v>0.785</v>
      </c>
      <c r="L186" s="161"/>
      <c r="M186" s="165"/>
      <c r="N186" s="166"/>
      <c r="O186" s="166"/>
      <c r="P186" s="166"/>
      <c r="Q186" s="166"/>
      <c r="R186" s="166"/>
      <c r="S186" s="166"/>
      <c r="T186" s="167"/>
      <c r="AT186" s="162" t="s">
        <v>251</v>
      </c>
      <c r="AU186" s="162" t="s">
        <v>89</v>
      </c>
      <c r="AV186" s="160" t="s">
        <v>89</v>
      </c>
      <c r="AW186" s="160" t="s">
        <v>34</v>
      </c>
      <c r="AX186" s="160" t="s">
        <v>87</v>
      </c>
      <c r="AY186" s="162" t="s">
        <v>149</v>
      </c>
    </row>
    <row r="187" spans="2:63" s="125" customFormat="1" ht="22.9" customHeight="1">
      <c r="B187" s="126"/>
      <c r="D187" s="127" t="s">
        <v>78</v>
      </c>
      <c r="E187" s="136" t="s">
        <v>167</v>
      </c>
      <c r="F187" s="136" t="s">
        <v>942</v>
      </c>
      <c r="J187" s="137">
        <f>BK187</f>
        <v>0</v>
      </c>
      <c r="L187" s="126"/>
      <c r="M187" s="130"/>
      <c r="N187" s="131"/>
      <c r="O187" s="131"/>
      <c r="P187" s="132">
        <f>SUM(P188:P201)</f>
        <v>0</v>
      </c>
      <c r="Q187" s="131"/>
      <c r="R187" s="132">
        <f>SUM(R188:R201)</f>
        <v>5.056985</v>
      </c>
      <c r="S187" s="131"/>
      <c r="T187" s="133">
        <f>SUM(T188:T201)</f>
        <v>0</v>
      </c>
      <c r="AR187" s="127" t="s">
        <v>87</v>
      </c>
      <c r="AT187" s="134" t="s">
        <v>78</v>
      </c>
      <c r="AU187" s="134" t="s">
        <v>87</v>
      </c>
      <c r="AY187" s="127" t="s">
        <v>149</v>
      </c>
      <c r="BK187" s="135">
        <f>SUM(BK188:BK201)</f>
        <v>0</v>
      </c>
    </row>
    <row r="188" spans="1:65" s="56" customFormat="1" ht="16.5" customHeight="1">
      <c r="A188" s="53"/>
      <c r="B188" s="54"/>
      <c r="C188" s="138" t="s">
        <v>370</v>
      </c>
      <c r="D188" s="138" t="s">
        <v>152</v>
      </c>
      <c r="E188" s="139" t="s">
        <v>3841</v>
      </c>
      <c r="F188" s="140" t="s">
        <v>3842</v>
      </c>
      <c r="G188" s="141" t="s">
        <v>331</v>
      </c>
      <c r="H188" s="40">
        <v>32.9</v>
      </c>
      <c r="I188" s="24"/>
      <c r="J188" s="142">
        <f>ROUND(I188*H188,2)</f>
        <v>0</v>
      </c>
      <c r="K188" s="140" t="s">
        <v>1</v>
      </c>
      <c r="L188" s="54"/>
      <c r="M188" s="143" t="s">
        <v>1</v>
      </c>
      <c r="N188" s="144" t="s">
        <v>44</v>
      </c>
      <c r="O188" s="145"/>
      <c r="P188" s="146">
        <f>O188*H188</f>
        <v>0</v>
      </c>
      <c r="Q188" s="146">
        <v>0.03465</v>
      </c>
      <c r="R188" s="146">
        <f>Q188*H188</f>
        <v>1.139985</v>
      </c>
      <c r="S188" s="146">
        <v>0</v>
      </c>
      <c r="T188" s="147">
        <f>S188*H188</f>
        <v>0</v>
      </c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R188" s="148" t="s">
        <v>167</v>
      </c>
      <c r="AT188" s="148" t="s">
        <v>152</v>
      </c>
      <c r="AU188" s="148" t="s">
        <v>89</v>
      </c>
      <c r="AY188" s="44" t="s">
        <v>149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44" t="s">
        <v>87</v>
      </c>
      <c r="BK188" s="149">
        <f>ROUND(I188*H188,2)</f>
        <v>0</v>
      </c>
      <c r="BL188" s="44" t="s">
        <v>167</v>
      </c>
      <c r="BM188" s="148" t="s">
        <v>3843</v>
      </c>
    </row>
    <row r="189" spans="2:51" s="160" customFormat="1" ht="11.25">
      <c r="B189" s="161"/>
      <c r="D189" s="150" t="s">
        <v>251</v>
      </c>
      <c r="E189" s="162" t="s">
        <v>1</v>
      </c>
      <c r="F189" s="163" t="s">
        <v>3844</v>
      </c>
      <c r="H189" s="164">
        <v>32.9</v>
      </c>
      <c r="L189" s="161"/>
      <c r="M189" s="165"/>
      <c r="N189" s="166"/>
      <c r="O189" s="166"/>
      <c r="P189" s="166"/>
      <c r="Q189" s="166"/>
      <c r="R189" s="166"/>
      <c r="S189" s="166"/>
      <c r="T189" s="167"/>
      <c r="AT189" s="162" t="s">
        <v>251</v>
      </c>
      <c r="AU189" s="162" t="s">
        <v>89</v>
      </c>
      <c r="AV189" s="160" t="s">
        <v>89</v>
      </c>
      <c r="AW189" s="160" t="s">
        <v>34</v>
      </c>
      <c r="AX189" s="160" t="s">
        <v>87</v>
      </c>
      <c r="AY189" s="162" t="s">
        <v>149</v>
      </c>
    </row>
    <row r="190" spans="1:65" s="56" customFormat="1" ht="16.5" customHeight="1">
      <c r="A190" s="53"/>
      <c r="B190" s="54"/>
      <c r="C190" s="195" t="s">
        <v>374</v>
      </c>
      <c r="D190" s="195" t="s">
        <v>1214</v>
      </c>
      <c r="E190" s="196" t="s">
        <v>3845</v>
      </c>
      <c r="F190" s="197" t="s">
        <v>3846</v>
      </c>
      <c r="G190" s="198" t="s">
        <v>339</v>
      </c>
      <c r="H190" s="199">
        <v>2</v>
      </c>
      <c r="I190" s="26"/>
      <c r="J190" s="200">
        <f aca="true" t="shared" si="0" ref="J190:J200">ROUND(I190*H190,2)</f>
        <v>0</v>
      </c>
      <c r="K190" s="197" t="s">
        <v>1</v>
      </c>
      <c r="L190" s="201"/>
      <c r="M190" s="202" t="s">
        <v>1</v>
      </c>
      <c r="N190" s="203" t="s">
        <v>44</v>
      </c>
      <c r="O190" s="145"/>
      <c r="P190" s="146">
        <f aca="true" t="shared" si="1" ref="P190:P200">O190*H190</f>
        <v>0</v>
      </c>
      <c r="Q190" s="146">
        <v>0.1</v>
      </c>
      <c r="R190" s="146">
        <f aca="true" t="shared" si="2" ref="R190:R200">Q190*H190</f>
        <v>0.2</v>
      </c>
      <c r="S190" s="146">
        <v>0</v>
      </c>
      <c r="T190" s="147">
        <f aca="true" t="shared" si="3" ref="T190:T200">S190*H190</f>
        <v>0</v>
      </c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R190" s="148" t="s">
        <v>184</v>
      </c>
      <c r="AT190" s="148" t="s">
        <v>1214</v>
      </c>
      <c r="AU190" s="148" t="s">
        <v>89</v>
      </c>
      <c r="AY190" s="44" t="s">
        <v>149</v>
      </c>
      <c r="BE190" s="149">
        <f aca="true" t="shared" si="4" ref="BE190:BE200">IF(N190="základní",J190,0)</f>
        <v>0</v>
      </c>
      <c r="BF190" s="149">
        <f aca="true" t="shared" si="5" ref="BF190:BF200">IF(N190="snížená",J190,0)</f>
        <v>0</v>
      </c>
      <c r="BG190" s="149">
        <f aca="true" t="shared" si="6" ref="BG190:BG200">IF(N190="zákl. přenesená",J190,0)</f>
        <v>0</v>
      </c>
      <c r="BH190" s="149">
        <f aca="true" t="shared" si="7" ref="BH190:BH200">IF(N190="sníž. přenesená",J190,0)</f>
        <v>0</v>
      </c>
      <c r="BI190" s="149">
        <f aca="true" t="shared" si="8" ref="BI190:BI200">IF(N190="nulová",J190,0)</f>
        <v>0</v>
      </c>
      <c r="BJ190" s="44" t="s">
        <v>87</v>
      </c>
      <c r="BK190" s="149">
        <f aca="true" t="shared" si="9" ref="BK190:BK200">ROUND(I190*H190,2)</f>
        <v>0</v>
      </c>
      <c r="BL190" s="44" t="s">
        <v>167</v>
      </c>
      <c r="BM190" s="148" t="s">
        <v>3847</v>
      </c>
    </row>
    <row r="191" spans="1:65" s="56" customFormat="1" ht="16.5" customHeight="1">
      <c r="A191" s="53"/>
      <c r="B191" s="54"/>
      <c r="C191" s="195" t="s">
        <v>378</v>
      </c>
      <c r="D191" s="195" t="s">
        <v>1214</v>
      </c>
      <c r="E191" s="196" t="s">
        <v>3848</v>
      </c>
      <c r="F191" s="197" t="s">
        <v>3849</v>
      </c>
      <c r="G191" s="198" t="s">
        <v>339</v>
      </c>
      <c r="H191" s="199">
        <v>3</v>
      </c>
      <c r="I191" s="26"/>
      <c r="J191" s="200">
        <f t="shared" si="0"/>
        <v>0</v>
      </c>
      <c r="K191" s="197" t="s">
        <v>1</v>
      </c>
      <c r="L191" s="201"/>
      <c r="M191" s="202" t="s">
        <v>1</v>
      </c>
      <c r="N191" s="203" t="s">
        <v>44</v>
      </c>
      <c r="O191" s="145"/>
      <c r="P191" s="146">
        <f t="shared" si="1"/>
        <v>0</v>
      </c>
      <c r="Q191" s="146">
        <v>0.1</v>
      </c>
      <c r="R191" s="146">
        <f t="shared" si="2"/>
        <v>0.30000000000000004</v>
      </c>
      <c r="S191" s="146">
        <v>0</v>
      </c>
      <c r="T191" s="147">
        <f t="shared" si="3"/>
        <v>0</v>
      </c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R191" s="148" t="s">
        <v>184</v>
      </c>
      <c r="AT191" s="148" t="s">
        <v>1214</v>
      </c>
      <c r="AU191" s="148" t="s">
        <v>89</v>
      </c>
      <c r="AY191" s="44" t="s">
        <v>149</v>
      </c>
      <c r="BE191" s="149">
        <f t="shared" si="4"/>
        <v>0</v>
      </c>
      <c r="BF191" s="149">
        <f t="shared" si="5"/>
        <v>0</v>
      </c>
      <c r="BG191" s="149">
        <f t="shared" si="6"/>
        <v>0</v>
      </c>
      <c r="BH191" s="149">
        <f t="shared" si="7"/>
        <v>0</v>
      </c>
      <c r="BI191" s="149">
        <f t="shared" si="8"/>
        <v>0</v>
      </c>
      <c r="BJ191" s="44" t="s">
        <v>87</v>
      </c>
      <c r="BK191" s="149">
        <f t="shared" si="9"/>
        <v>0</v>
      </c>
      <c r="BL191" s="44" t="s">
        <v>167</v>
      </c>
      <c r="BM191" s="148" t="s">
        <v>3850</v>
      </c>
    </row>
    <row r="192" spans="1:65" s="56" customFormat="1" ht="16.5" customHeight="1">
      <c r="A192" s="53"/>
      <c r="B192" s="54"/>
      <c r="C192" s="195" t="s">
        <v>382</v>
      </c>
      <c r="D192" s="195" t="s">
        <v>1214</v>
      </c>
      <c r="E192" s="196" t="s">
        <v>3851</v>
      </c>
      <c r="F192" s="197" t="s">
        <v>3852</v>
      </c>
      <c r="G192" s="198" t="s">
        <v>339</v>
      </c>
      <c r="H192" s="199">
        <v>2</v>
      </c>
      <c r="I192" s="26"/>
      <c r="J192" s="200">
        <f t="shared" si="0"/>
        <v>0</v>
      </c>
      <c r="K192" s="197" t="s">
        <v>1</v>
      </c>
      <c r="L192" s="201"/>
      <c r="M192" s="202" t="s">
        <v>1</v>
      </c>
      <c r="N192" s="203" t="s">
        <v>44</v>
      </c>
      <c r="O192" s="145"/>
      <c r="P192" s="146">
        <f t="shared" si="1"/>
        <v>0</v>
      </c>
      <c r="Q192" s="146">
        <v>0.16</v>
      </c>
      <c r="R192" s="146">
        <f t="shared" si="2"/>
        <v>0.32</v>
      </c>
      <c r="S192" s="146">
        <v>0</v>
      </c>
      <c r="T192" s="147">
        <f t="shared" si="3"/>
        <v>0</v>
      </c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R192" s="148" t="s">
        <v>184</v>
      </c>
      <c r="AT192" s="148" t="s">
        <v>1214</v>
      </c>
      <c r="AU192" s="148" t="s">
        <v>89</v>
      </c>
      <c r="AY192" s="44" t="s">
        <v>149</v>
      </c>
      <c r="BE192" s="149">
        <f t="shared" si="4"/>
        <v>0</v>
      </c>
      <c r="BF192" s="149">
        <f t="shared" si="5"/>
        <v>0</v>
      </c>
      <c r="BG192" s="149">
        <f t="shared" si="6"/>
        <v>0</v>
      </c>
      <c r="BH192" s="149">
        <f t="shared" si="7"/>
        <v>0</v>
      </c>
      <c r="BI192" s="149">
        <f t="shared" si="8"/>
        <v>0</v>
      </c>
      <c r="BJ192" s="44" t="s">
        <v>87</v>
      </c>
      <c r="BK192" s="149">
        <f t="shared" si="9"/>
        <v>0</v>
      </c>
      <c r="BL192" s="44" t="s">
        <v>167</v>
      </c>
      <c r="BM192" s="148" t="s">
        <v>3853</v>
      </c>
    </row>
    <row r="193" spans="1:65" s="56" customFormat="1" ht="16.5" customHeight="1">
      <c r="A193" s="53"/>
      <c r="B193" s="54"/>
      <c r="C193" s="195" t="s">
        <v>386</v>
      </c>
      <c r="D193" s="195" t="s">
        <v>1214</v>
      </c>
      <c r="E193" s="196" t="s">
        <v>3854</v>
      </c>
      <c r="F193" s="197" t="s">
        <v>3855</v>
      </c>
      <c r="G193" s="198" t="s">
        <v>339</v>
      </c>
      <c r="H193" s="199">
        <v>1</v>
      </c>
      <c r="I193" s="26"/>
      <c r="J193" s="200">
        <f t="shared" si="0"/>
        <v>0</v>
      </c>
      <c r="K193" s="197" t="s">
        <v>1</v>
      </c>
      <c r="L193" s="201"/>
      <c r="M193" s="202" t="s">
        <v>1</v>
      </c>
      <c r="N193" s="203" t="s">
        <v>44</v>
      </c>
      <c r="O193" s="145"/>
      <c r="P193" s="146">
        <f t="shared" si="1"/>
        <v>0</v>
      </c>
      <c r="Q193" s="146">
        <v>0.185</v>
      </c>
      <c r="R193" s="146">
        <f t="shared" si="2"/>
        <v>0.185</v>
      </c>
      <c r="S193" s="146">
        <v>0</v>
      </c>
      <c r="T193" s="147">
        <f t="shared" si="3"/>
        <v>0</v>
      </c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R193" s="148" t="s">
        <v>184</v>
      </c>
      <c r="AT193" s="148" t="s">
        <v>1214</v>
      </c>
      <c r="AU193" s="148" t="s">
        <v>89</v>
      </c>
      <c r="AY193" s="44" t="s">
        <v>149</v>
      </c>
      <c r="BE193" s="149">
        <f t="shared" si="4"/>
        <v>0</v>
      </c>
      <c r="BF193" s="149">
        <f t="shared" si="5"/>
        <v>0</v>
      </c>
      <c r="BG193" s="149">
        <f t="shared" si="6"/>
        <v>0</v>
      </c>
      <c r="BH193" s="149">
        <f t="shared" si="7"/>
        <v>0</v>
      </c>
      <c r="BI193" s="149">
        <f t="shared" si="8"/>
        <v>0</v>
      </c>
      <c r="BJ193" s="44" t="s">
        <v>87</v>
      </c>
      <c r="BK193" s="149">
        <f t="shared" si="9"/>
        <v>0</v>
      </c>
      <c r="BL193" s="44" t="s">
        <v>167</v>
      </c>
      <c r="BM193" s="148" t="s">
        <v>3856</v>
      </c>
    </row>
    <row r="194" spans="1:65" s="56" customFormat="1" ht="16.5" customHeight="1">
      <c r="A194" s="53"/>
      <c r="B194" s="54"/>
      <c r="C194" s="195" t="s">
        <v>391</v>
      </c>
      <c r="D194" s="195" t="s">
        <v>1214</v>
      </c>
      <c r="E194" s="196" t="s">
        <v>3857</v>
      </c>
      <c r="F194" s="197" t="s">
        <v>3858</v>
      </c>
      <c r="G194" s="198" t="s">
        <v>339</v>
      </c>
      <c r="H194" s="199">
        <v>2</v>
      </c>
      <c r="I194" s="26"/>
      <c r="J194" s="200">
        <f t="shared" si="0"/>
        <v>0</v>
      </c>
      <c r="K194" s="197" t="s">
        <v>1</v>
      </c>
      <c r="L194" s="201"/>
      <c r="M194" s="202" t="s">
        <v>1</v>
      </c>
      <c r="N194" s="203" t="s">
        <v>44</v>
      </c>
      <c r="O194" s="145"/>
      <c r="P194" s="146">
        <f t="shared" si="1"/>
        <v>0</v>
      </c>
      <c r="Q194" s="146">
        <v>0.1</v>
      </c>
      <c r="R194" s="146">
        <f t="shared" si="2"/>
        <v>0.2</v>
      </c>
      <c r="S194" s="146">
        <v>0</v>
      </c>
      <c r="T194" s="147">
        <f t="shared" si="3"/>
        <v>0</v>
      </c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R194" s="148" t="s">
        <v>184</v>
      </c>
      <c r="AT194" s="148" t="s">
        <v>1214</v>
      </c>
      <c r="AU194" s="148" t="s">
        <v>89</v>
      </c>
      <c r="AY194" s="44" t="s">
        <v>149</v>
      </c>
      <c r="BE194" s="149">
        <f t="shared" si="4"/>
        <v>0</v>
      </c>
      <c r="BF194" s="149">
        <f t="shared" si="5"/>
        <v>0</v>
      </c>
      <c r="BG194" s="149">
        <f t="shared" si="6"/>
        <v>0</v>
      </c>
      <c r="BH194" s="149">
        <f t="shared" si="7"/>
        <v>0</v>
      </c>
      <c r="BI194" s="149">
        <f t="shared" si="8"/>
        <v>0</v>
      </c>
      <c r="BJ194" s="44" t="s">
        <v>87</v>
      </c>
      <c r="BK194" s="149">
        <f t="shared" si="9"/>
        <v>0</v>
      </c>
      <c r="BL194" s="44" t="s">
        <v>167</v>
      </c>
      <c r="BM194" s="148" t="s">
        <v>3859</v>
      </c>
    </row>
    <row r="195" spans="1:65" s="56" customFormat="1" ht="16.5" customHeight="1">
      <c r="A195" s="53"/>
      <c r="B195" s="54"/>
      <c r="C195" s="195" t="s">
        <v>398</v>
      </c>
      <c r="D195" s="195" t="s">
        <v>1214</v>
      </c>
      <c r="E195" s="196" t="s">
        <v>3860</v>
      </c>
      <c r="F195" s="197" t="s">
        <v>3861</v>
      </c>
      <c r="G195" s="198" t="s">
        <v>339</v>
      </c>
      <c r="H195" s="199">
        <v>2</v>
      </c>
      <c r="I195" s="26"/>
      <c r="J195" s="200">
        <f t="shared" si="0"/>
        <v>0</v>
      </c>
      <c r="K195" s="197" t="s">
        <v>1</v>
      </c>
      <c r="L195" s="201"/>
      <c r="M195" s="202" t="s">
        <v>1</v>
      </c>
      <c r="N195" s="203" t="s">
        <v>44</v>
      </c>
      <c r="O195" s="145"/>
      <c r="P195" s="146">
        <f t="shared" si="1"/>
        <v>0</v>
      </c>
      <c r="Q195" s="146">
        <v>0.138</v>
      </c>
      <c r="R195" s="146">
        <f t="shared" si="2"/>
        <v>0.276</v>
      </c>
      <c r="S195" s="146">
        <v>0</v>
      </c>
      <c r="T195" s="147">
        <f t="shared" si="3"/>
        <v>0</v>
      </c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R195" s="148" t="s">
        <v>184</v>
      </c>
      <c r="AT195" s="148" t="s">
        <v>1214</v>
      </c>
      <c r="AU195" s="148" t="s">
        <v>89</v>
      </c>
      <c r="AY195" s="44" t="s">
        <v>149</v>
      </c>
      <c r="BE195" s="149">
        <f t="shared" si="4"/>
        <v>0</v>
      </c>
      <c r="BF195" s="149">
        <f t="shared" si="5"/>
        <v>0</v>
      </c>
      <c r="BG195" s="149">
        <f t="shared" si="6"/>
        <v>0</v>
      </c>
      <c r="BH195" s="149">
        <f t="shared" si="7"/>
        <v>0</v>
      </c>
      <c r="BI195" s="149">
        <f t="shared" si="8"/>
        <v>0</v>
      </c>
      <c r="BJ195" s="44" t="s">
        <v>87</v>
      </c>
      <c r="BK195" s="149">
        <f t="shared" si="9"/>
        <v>0</v>
      </c>
      <c r="BL195" s="44" t="s">
        <v>167</v>
      </c>
      <c r="BM195" s="148" t="s">
        <v>3862</v>
      </c>
    </row>
    <row r="196" spans="1:65" s="56" customFormat="1" ht="16.5" customHeight="1">
      <c r="A196" s="53"/>
      <c r="B196" s="54"/>
      <c r="C196" s="195" t="s">
        <v>403</v>
      </c>
      <c r="D196" s="195" t="s">
        <v>1214</v>
      </c>
      <c r="E196" s="196" t="s">
        <v>3863</v>
      </c>
      <c r="F196" s="197" t="s">
        <v>3864</v>
      </c>
      <c r="G196" s="198" t="s">
        <v>339</v>
      </c>
      <c r="H196" s="199">
        <v>2</v>
      </c>
      <c r="I196" s="26"/>
      <c r="J196" s="200">
        <f t="shared" si="0"/>
        <v>0</v>
      </c>
      <c r="K196" s="197" t="s">
        <v>1</v>
      </c>
      <c r="L196" s="201"/>
      <c r="M196" s="202" t="s">
        <v>1</v>
      </c>
      <c r="N196" s="203" t="s">
        <v>44</v>
      </c>
      <c r="O196" s="145"/>
      <c r="P196" s="146">
        <f t="shared" si="1"/>
        <v>0</v>
      </c>
      <c r="Q196" s="146">
        <v>0.138</v>
      </c>
      <c r="R196" s="146">
        <f t="shared" si="2"/>
        <v>0.276</v>
      </c>
      <c r="S196" s="146">
        <v>0</v>
      </c>
      <c r="T196" s="147">
        <f t="shared" si="3"/>
        <v>0</v>
      </c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R196" s="148" t="s">
        <v>184</v>
      </c>
      <c r="AT196" s="148" t="s">
        <v>1214</v>
      </c>
      <c r="AU196" s="148" t="s">
        <v>89</v>
      </c>
      <c r="AY196" s="44" t="s">
        <v>149</v>
      </c>
      <c r="BE196" s="149">
        <f t="shared" si="4"/>
        <v>0</v>
      </c>
      <c r="BF196" s="149">
        <f t="shared" si="5"/>
        <v>0</v>
      </c>
      <c r="BG196" s="149">
        <f t="shared" si="6"/>
        <v>0</v>
      </c>
      <c r="BH196" s="149">
        <f t="shared" si="7"/>
        <v>0</v>
      </c>
      <c r="BI196" s="149">
        <f t="shared" si="8"/>
        <v>0</v>
      </c>
      <c r="BJ196" s="44" t="s">
        <v>87</v>
      </c>
      <c r="BK196" s="149">
        <f t="shared" si="9"/>
        <v>0</v>
      </c>
      <c r="BL196" s="44" t="s">
        <v>167</v>
      </c>
      <c r="BM196" s="148" t="s">
        <v>3865</v>
      </c>
    </row>
    <row r="197" spans="1:65" s="56" customFormat="1" ht="16.5" customHeight="1">
      <c r="A197" s="53"/>
      <c r="B197" s="54"/>
      <c r="C197" s="195" t="s">
        <v>409</v>
      </c>
      <c r="D197" s="195" t="s">
        <v>1214</v>
      </c>
      <c r="E197" s="196" t="s">
        <v>3866</v>
      </c>
      <c r="F197" s="197" t="s">
        <v>3867</v>
      </c>
      <c r="G197" s="198" t="s">
        <v>339</v>
      </c>
      <c r="H197" s="199">
        <v>2</v>
      </c>
      <c r="I197" s="26"/>
      <c r="J197" s="200">
        <f t="shared" si="0"/>
        <v>0</v>
      </c>
      <c r="K197" s="197" t="s">
        <v>1</v>
      </c>
      <c r="L197" s="201"/>
      <c r="M197" s="202" t="s">
        <v>1</v>
      </c>
      <c r="N197" s="203" t="s">
        <v>44</v>
      </c>
      <c r="O197" s="145"/>
      <c r="P197" s="146">
        <f t="shared" si="1"/>
        <v>0</v>
      </c>
      <c r="Q197" s="146">
        <v>0.11</v>
      </c>
      <c r="R197" s="146">
        <f t="shared" si="2"/>
        <v>0.22</v>
      </c>
      <c r="S197" s="146">
        <v>0</v>
      </c>
      <c r="T197" s="147">
        <f t="shared" si="3"/>
        <v>0</v>
      </c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R197" s="148" t="s">
        <v>184</v>
      </c>
      <c r="AT197" s="148" t="s">
        <v>1214</v>
      </c>
      <c r="AU197" s="148" t="s">
        <v>89</v>
      </c>
      <c r="AY197" s="44" t="s">
        <v>149</v>
      </c>
      <c r="BE197" s="149">
        <f t="shared" si="4"/>
        <v>0</v>
      </c>
      <c r="BF197" s="149">
        <f t="shared" si="5"/>
        <v>0</v>
      </c>
      <c r="BG197" s="149">
        <f t="shared" si="6"/>
        <v>0</v>
      </c>
      <c r="BH197" s="149">
        <f t="shared" si="7"/>
        <v>0</v>
      </c>
      <c r="BI197" s="149">
        <f t="shared" si="8"/>
        <v>0</v>
      </c>
      <c r="BJ197" s="44" t="s">
        <v>87</v>
      </c>
      <c r="BK197" s="149">
        <f t="shared" si="9"/>
        <v>0</v>
      </c>
      <c r="BL197" s="44" t="s">
        <v>167</v>
      </c>
      <c r="BM197" s="148" t="s">
        <v>3868</v>
      </c>
    </row>
    <row r="198" spans="1:65" s="56" customFormat="1" ht="16.5" customHeight="1">
      <c r="A198" s="53"/>
      <c r="B198" s="54"/>
      <c r="C198" s="195" t="s">
        <v>414</v>
      </c>
      <c r="D198" s="195" t="s">
        <v>1214</v>
      </c>
      <c r="E198" s="196" t="s">
        <v>3869</v>
      </c>
      <c r="F198" s="197" t="s">
        <v>3870</v>
      </c>
      <c r="G198" s="198" t="s">
        <v>339</v>
      </c>
      <c r="H198" s="199">
        <v>2</v>
      </c>
      <c r="I198" s="26"/>
      <c r="J198" s="200">
        <f t="shared" si="0"/>
        <v>0</v>
      </c>
      <c r="K198" s="197" t="s">
        <v>1</v>
      </c>
      <c r="L198" s="201"/>
      <c r="M198" s="202" t="s">
        <v>1</v>
      </c>
      <c r="N198" s="203" t="s">
        <v>44</v>
      </c>
      <c r="O198" s="145"/>
      <c r="P198" s="146">
        <f t="shared" si="1"/>
        <v>0</v>
      </c>
      <c r="Q198" s="146">
        <v>0.17</v>
      </c>
      <c r="R198" s="146">
        <f t="shared" si="2"/>
        <v>0.34</v>
      </c>
      <c r="S198" s="146">
        <v>0</v>
      </c>
      <c r="T198" s="147">
        <f t="shared" si="3"/>
        <v>0</v>
      </c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R198" s="148" t="s">
        <v>184</v>
      </c>
      <c r="AT198" s="148" t="s">
        <v>1214</v>
      </c>
      <c r="AU198" s="148" t="s">
        <v>89</v>
      </c>
      <c r="AY198" s="44" t="s">
        <v>149</v>
      </c>
      <c r="BE198" s="149">
        <f t="shared" si="4"/>
        <v>0</v>
      </c>
      <c r="BF198" s="149">
        <f t="shared" si="5"/>
        <v>0</v>
      </c>
      <c r="BG198" s="149">
        <f t="shared" si="6"/>
        <v>0</v>
      </c>
      <c r="BH198" s="149">
        <f t="shared" si="7"/>
        <v>0</v>
      </c>
      <c r="BI198" s="149">
        <f t="shared" si="8"/>
        <v>0</v>
      </c>
      <c r="BJ198" s="44" t="s">
        <v>87</v>
      </c>
      <c r="BK198" s="149">
        <f t="shared" si="9"/>
        <v>0</v>
      </c>
      <c r="BL198" s="44" t="s">
        <v>167</v>
      </c>
      <c r="BM198" s="148" t="s">
        <v>3871</v>
      </c>
    </row>
    <row r="199" spans="1:65" s="56" customFormat="1" ht="16.5" customHeight="1">
      <c r="A199" s="53"/>
      <c r="B199" s="54"/>
      <c r="C199" s="195" t="s">
        <v>419</v>
      </c>
      <c r="D199" s="195" t="s">
        <v>1214</v>
      </c>
      <c r="E199" s="196" t="s">
        <v>3872</v>
      </c>
      <c r="F199" s="197" t="s">
        <v>3873</v>
      </c>
      <c r="G199" s="198" t="s">
        <v>339</v>
      </c>
      <c r="H199" s="199">
        <v>8</v>
      </c>
      <c r="I199" s="26"/>
      <c r="J199" s="200">
        <f t="shared" si="0"/>
        <v>0</v>
      </c>
      <c r="K199" s="197" t="s">
        <v>1</v>
      </c>
      <c r="L199" s="201"/>
      <c r="M199" s="202" t="s">
        <v>1</v>
      </c>
      <c r="N199" s="203" t="s">
        <v>44</v>
      </c>
      <c r="O199" s="145"/>
      <c r="P199" s="146">
        <f t="shared" si="1"/>
        <v>0</v>
      </c>
      <c r="Q199" s="146">
        <v>0.2</v>
      </c>
      <c r="R199" s="146">
        <f t="shared" si="2"/>
        <v>1.6</v>
      </c>
      <c r="S199" s="146">
        <v>0</v>
      </c>
      <c r="T199" s="147">
        <f t="shared" si="3"/>
        <v>0</v>
      </c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R199" s="148" t="s">
        <v>184</v>
      </c>
      <c r="AT199" s="148" t="s">
        <v>1214</v>
      </c>
      <c r="AU199" s="148" t="s">
        <v>89</v>
      </c>
      <c r="AY199" s="44" t="s">
        <v>149</v>
      </c>
      <c r="BE199" s="149">
        <f t="shared" si="4"/>
        <v>0</v>
      </c>
      <c r="BF199" s="149">
        <f t="shared" si="5"/>
        <v>0</v>
      </c>
      <c r="BG199" s="149">
        <f t="shared" si="6"/>
        <v>0</v>
      </c>
      <c r="BH199" s="149">
        <f t="shared" si="7"/>
        <v>0</v>
      </c>
      <c r="BI199" s="149">
        <f t="shared" si="8"/>
        <v>0</v>
      </c>
      <c r="BJ199" s="44" t="s">
        <v>87</v>
      </c>
      <c r="BK199" s="149">
        <f t="shared" si="9"/>
        <v>0</v>
      </c>
      <c r="BL199" s="44" t="s">
        <v>167</v>
      </c>
      <c r="BM199" s="148" t="s">
        <v>3874</v>
      </c>
    </row>
    <row r="200" spans="1:65" s="56" customFormat="1" ht="16.5" customHeight="1">
      <c r="A200" s="53"/>
      <c r="B200" s="54"/>
      <c r="C200" s="138" t="s">
        <v>425</v>
      </c>
      <c r="D200" s="138" t="s">
        <v>152</v>
      </c>
      <c r="E200" s="139" t="s">
        <v>3875</v>
      </c>
      <c r="F200" s="140" t="s">
        <v>3876</v>
      </c>
      <c r="G200" s="141" t="s">
        <v>249</v>
      </c>
      <c r="H200" s="40">
        <v>1.26</v>
      </c>
      <c r="I200" s="24"/>
      <c r="J200" s="142">
        <f t="shared" si="0"/>
        <v>0</v>
      </c>
      <c r="K200" s="140" t="s">
        <v>1</v>
      </c>
      <c r="L200" s="54"/>
      <c r="M200" s="143" t="s">
        <v>1</v>
      </c>
      <c r="N200" s="144" t="s">
        <v>44</v>
      </c>
      <c r="O200" s="145"/>
      <c r="P200" s="146">
        <f t="shared" si="1"/>
        <v>0</v>
      </c>
      <c r="Q200" s="146">
        <v>0</v>
      </c>
      <c r="R200" s="146">
        <f t="shared" si="2"/>
        <v>0</v>
      </c>
      <c r="S200" s="146">
        <v>0</v>
      </c>
      <c r="T200" s="147">
        <f t="shared" si="3"/>
        <v>0</v>
      </c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R200" s="148" t="s">
        <v>167</v>
      </c>
      <c r="AT200" s="148" t="s">
        <v>152</v>
      </c>
      <c r="AU200" s="148" t="s">
        <v>89</v>
      </c>
      <c r="AY200" s="44" t="s">
        <v>149</v>
      </c>
      <c r="BE200" s="149">
        <f t="shared" si="4"/>
        <v>0</v>
      </c>
      <c r="BF200" s="149">
        <f t="shared" si="5"/>
        <v>0</v>
      </c>
      <c r="BG200" s="149">
        <f t="shared" si="6"/>
        <v>0</v>
      </c>
      <c r="BH200" s="149">
        <f t="shared" si="7"/>
        <v>0</v>
      </c>
      <c r="BI200" s="149">
        <f t="shared" si="8"/>
        <v>0</v>
      </c>
      <c r="BJ200" s="44" t="s">
        <v>87</v>
      </c>
      <c r="BK200" s="149">
        <f t="shared" si="9"/>
        <v>0</v>
      </c>
      <c r="BL200" s="44" t="s">
        <v>167</v>
      </c>
      <c r="BM200" s="148" t="s">
        <v>3877</v>
      </c>
    </row>
    <row r="201" spans="2:51" s="160" customFormat="1" ht="11.25">
      <c r="B201" s="161"/>
      <c r="D201" s="150" t="s">
        <v>251</v>
      </c>
      <c r="E201" s="162" t="s">
        <v>1</v>
      </c>
      <c r="F201" s="163" t="s">
        <v>3878</v>
      </c>
      <c r="H201" s="164">
        <v>1.26</v>
      </c>
      <c r="L201" s="161"/>
      <c r="M201" s="165"/>
      <c r="N201" s="166"/>
      <c r="O201" s="166"/>
      <c r="P201" s="166"/>
      <c r="Q201" s="166"/>
      <c r="R201" s="166"/>
      <c r="S201" s="166"/>
      <c r="T201" s="167"/>
      <c r="AT201" s="162" t="s">
        <v>251</v>
      </c>
      <c r="AU201" s="162" t="s">
        <v>89</v>
      </c>
      <c r="AV201" s="160" t="s">
        <v>89</v>
      </c>
      <c r="AW201" s="160" t="s">
        <v>34</v>
      </c>
      <c r="AX201" s="160" t="s">
        <v>87</v>
      </c>
      <c r="AY201" s="162" t="s">
        <v>149</v>
      </c>
    </row>
    <row r="202" spans="2:63" s="125" customFormat="1" ht="22.9" customHeight="1">
      <c r="B202" s="126"/>
      <c r="D202" s="127" t="s">
        <v>78</v>
      </c>
      <c r="E202" s="136" t="s">
        <v>148</v>
      </c>
      <c r="F202" s="136" t="s">
        <v>3879</v>
      </c>
      <c r="J202" s="137">
        <f>BK202</f>
        <v>0</v>
      </c>
      <c r="L202" s="126"/>
      <c r="M202" s="130"/>
      <c r="N202" s="131"/>
      <c r="O202" s="131"/>
      <c r="P202" s="132">
        <f>SUM(P203:P222)</f>
        <v>0</v>
      </c>
      <c r="Q202" s="131"/>
      <c r="R202" s="132">
        <f>SUM(R203:R222)</f>
        <v>27.751674800000004</v>
      </c>
      <c r="S202" s="131"/>
      <c r="T202" s="133">
        <f>SUM(T203:T222)</f>
        <v>0</v>
      </c>
      <c r="AR202" s="127" t="s">
        <v>87</v>
      </c>
      <c r="AT202" s="134" t="s">
        <v>78</v>
      </c>
      <c r="AU202" s="134" t="s">
        <v>87</v>
      </c>
      <c r="AY202" s="127" t="s">
        <v>149</v>
      </c>
      <c r="BK202" s="135">
        <f>SUM(BK203:BK222)</f>
        <v>0</v>
      </c>
    </row>
    <row r="203" spans="1:65" s="56" customFormat="1" ht="16.5" customHeight="1">
      <c r="A203" s="53"/>
      <c r="B203" s="54"/>
      <c r="C203" s="138" t="s">
        <v>432</v>
      </c>
      <c r="D203" s="138" t="s">
        <v>152</v>
      </c>
      <c r="E203" s="139" t="s">
        <v>3880</v>
      </c>
      <c r="F203" s="140" t="s">
        <v>3881</v>
      </c>
      <c r="G203" s="141" t="s">
        <v>268</v>
      </c>
      <c r="H203" s="40">
        <v>135.2</v>
      </c>
      <c r="I203" s="24"/>
      <c r="J203" s="142">
        <f>ROUND(I203*H203,2)</f>
        <v>0</v>
      </c>
      <c r="K203" s="140" t="s">
        <v>257</v>
      </c>
      <c r="L203" s="54"/>
      <c r="M203" s="143" t="s">
        <v>1</v>
      </c>
      <c r="N203" s="144" t="s">
        <v>44</v>
      </c>
      <c r="O203" s="145"/>
      <c r="P203" s="146">
        <f>O203*H203</f>
        <v>0</v>
      </c>
      <c r="Q203" s="146">
        <v>0</v>
      </c>
      <c r="R203" s="146">
        <f>Q203*H203</f>
        <v>0</v>
      </c>
      <c r="S203" s="146">
        <v>0</v>
      </c>
      <c r="T203" s="147">
        <f>S203*H203</f>
        <v>0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R203" s="148" t="s">
        <v>167</v>
      </c>
      <c r="AT203" s="148" t="s">
        <v>152</v>
      </c>
      <c r="AU203" s="148" t="s">
        <v>89</v>
      </c>
      <c r="AY203" s="44" t="s">
        <v>149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44" t="s">
        <v>87</v>
      </c>
      <c r="BK203" s="149">
        <f>ROUND(I203*H203,2)</f>
        <v>0</v>
      </c>
      <c r="BL203" s="44" t="s">
        <v>167</v>
      </c>
      <c r="BM203" s="148" t="s">
        <v>3882</v>
      </c>
    </row>
    <row r="204" spans="2:51" s="160" customFormat="1" ht="11.25">
      <c r="B204" s="161"/>
      <c r="D204" s="150" t="s">
        <v>251</v>
      </c>
      <c r="E204" s="162" t="s">
        <v>1</v>
      </c>
      <c r="F204" s="163" t="s">
        <v>3808</v>
      </c>
      <c r="H204" s="164">
        <v>98</v>
      </c>
      <c r="L204" s="161"/>
      <c r="M204" s="165"/>
      <c r="N204" s="166"/>
      <c r="O204" s="166"/>
      <c r="P204" s="166"/>
      <c r="Q204" s="166"/>
      <c r="R204" s="166"/>
      <c r="S204" s="166"/>
      <c r="T204" s="167"/>
      <c r="AT204" s="162" t="s">
        <v>251</v>
      </c>
      <c r="AU204" s="162" t="s">
        <v>89</v>
      </c>
      <c r="AV204" s="160" t="s">
        <v>89</v>
      </c>
      <c r="AW204" s="160" t="s">
        <v>34</v>
      </c>
      <c r="AX204" s="160" t="s">
        <v>79</v>
      </c>
      <c r="AY204" s="162" t="s">
        <v>149</v>
      </c>
    </row>
    <row r="205" spans="2:51" s="160" customFormat="1" ht="11.25">
      <c r="B205" s="161"/>
      <c r="D205" s="150" t="s">
        <v>251</v>
      </c>
      <c r="E205" s="162" t="s">
        <v>1</v>
      </c>
      <c r="F205" s="163" t="s">
        <v>3809</v>
      </c>
      <c r="H205" s="164">
        <v>28</v>
      </c>
      <c r="L205" s="161"/>
      <c r="M205" s="165"/>
      <c r="N205" s="166"/>
      <c r="O205" s="166"/>
      <c r="P205" s="166"/>
      <c r="Q205" s="166"/>
      <c r="R205" s="166"/>
      <c r="S205" s="166"/>
      <c r="T205" s="167"/>
      <c r="AT205" s="162" t="s">
        <v>251</v>
      </c>
      <c r="AU205" s="162" t="s">
        <v>89</v>
      </c>
      <c r="AV205" s="160" t="s">
        <v>89</v>
      </c>
      <c r="AW205" s="160" t="s">
        <v>34</v>
      </c>
      <c r="AX205" s="160" t="s">
        <v>79</v>
      </c>
      <c r="AY205" s="162" t="s">
        <v>149</v>
      </c>
    </row>
    <row r="206" spans="2:51" s="160" customFormat="1" ht="11.25">
      <c r="B206" s="161"/>
      <c r="D206" s="150" t="s">
        <v>251</v>
      </c>
      <c r="E206" s="162" t="s">
        <v>1</v>
      </c>
      <c r="F206" s="163" t="s">
        <v>3810</v>
      </c>
      <c r="H206" s="164">
        <v>9.2</v>
      </c>
      <c r="L206" s="161"/>
      <c r="M206" s="165"/>
      <c r="N206" s="166"/>
      <c r="O206" s="166"/>
      <c r="P206" s="166"/>
      <c r="Q206" s="166"/>
      <c r="R206" s="166"/>
      <c r="S206" s="166"/>
      <c r="T206" s="167"/>
      <c r="AT206" s="162" t="s">
        <v>251</v>
      </c>
      <c r="AU206" s="162" t="s">
        <v>89</v>
      </c>
      <c r="AV206" s="160" t="s">
        <v>89</v>
      </c>
      <c r="AW206" s="160" t="s">
        <v>34</v>
      </c>
      <c r="AX206" s="160" t="s">
        <v>79</v>
      </c>
      <c r="AY206" s="162" t="s">
        <v>149</v>
      </c>
    </row>
    <row r="207" spans="2:51" s="168" customFormat="1" ht="11.25">
      <c r="B207" s="169"/>
      <c r="D207" s="150" t="s">
        <v>251</v>
      </c>
      <c r="E207" s="170" t="s">
        <v>1</v>
      </c>
      <c r="F207" s="171" t="s">
        <v>254</v>
      </c>
      <c r="H207" s="172">
        <v>135.2</v>
      </c>
      <c r="L207" s="169"/>
      <c r="M207" s="173"/>
      <c r="N207" s="174"/>
      <c r="O207" s="174"/>
      <c r="P207" s="174"/>
      <c r="Q207" s="174"/>
      <c r="R207" s="174"/>
      <c r="S207" s="174"/>
      <c r="T207" s="175"/>
      <c r="AT207" s="170" t="s">
        <v>251</v>
      </c>
      <c r="AU207" s="170" t="s">
        <v>89</v>
      </c>
      <c r="AV207" s="168" t="s">
        <v>167</v>
      </c>
      <c r="AW207" s="168" t="s">
        <v>34</v>
      </c>
      <c r="AX207" s="168" t="s">
        <v>87</v>
      </c>
      <c r="AY207" s="170" t="s">
        <v>149</v>
      </c>
    </row>
    <row r="208" spans="1:65" s="56" customFormat="1" ht="16.5" customHeight="1">
      <c r="A208" s="53"/>
      <c r="B208" s="54"/>
      <c r="C208" s="138" t="s">
        <v>437</v>
      </c>
      <c r="D208" s="138" t="s">
        <v>152</v>
      </c>
      <c r="E208" s="139" t="s">
        <v>3883</v>
      </c>
      <c r="F208" s="140" t="s">
        <v>3884</v>
      </c>
      <c r="G208" s="141" t="s">
        <v>268</v>
      </c>
      <c r="H208" s="40">
        <v>98</v>
      </c>
      <c r="I208" s="24"/>
      <c r="J208" s="142">
        <f>ROUND(I208*H208,2)</f>
        <v>0</v>
      </c>
      <c r="K208" s="140" t="s">
        <v>257</v>
      </c>
      <c r="L208" s="54"/>
      <c r="M208" s="143" t="s">
        <v>1</v>
      </c>
      <c r="N208" s="144" t="s">
        <v>44</v>
      </c>
      <c r="O208" s="145"/>
      <c r="P208" s="146">
        <f>O208*H208</f>
        <v>0</v>
      </c>
      <c r="Q208" s="146">
        <v>0</v>
      </c>
      <c r="R208" s="146">
        <f>Q208*H208</f>
        <v>0</v>
      </c>
      <c r="S208" s="146">
        <v>0</v>
      </c>
      <c r="T208" s="147">
        <f>S208*H208</f>
        <v>0</v>
      </c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R208" s="148" t="s">
        <v>167</v>
      </c>
      <c r="AT208" s="148" t="s">
        <v>152</v>
      </c>
      <c r="AU208" s="148" t="s">
        <v>89</v>
      </c>
      <c r="AY208" s="44" t="s">
        <v>149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44" t="s">
        <v>87</v>
      </c>
      <c r="BK208" s="149">
        <f>ROUND(I208*H208,2)</f>
        <v>0</v>
      </c>
      <c r="BL208" s="44" t="s">
        <v>167</v>
      </c>
      <c r="BM208" s="148" t="s">
        <v>3885</v>
      </c>
    </row>
    <row r="209" spans="2:51" s="160" customFormat="1" ht="11.25">
      <c r="B209" s="161"/>
      <c r="D209" s="150" t="s">
        <v>251</v>
      </c>
      <c r="E209" s="162" t="s">
        <v>1</v>
      </c>
      <c r="F209" s="163" t="s">
        <v>3808</v>
      </c>
      <c r="H209" s="164">
        <v>98</v>
      </c>
      <c r="L209" s="161"/>
      <c r="M209" s="165"/>
      <c r="N209" s="166"/>
      <c r="O209" s="166"/>
      <c r="P209" s="166"/>
      <c r="Q209" s="166"/>
      <c r="R209" s="166"/>
      <c r="S209" s="166"/>
      <c r="T209" s="167"/>
      <c r="AT209" s="162" t="s">
        <v>251</v>
      </c>
      <c r="AU209" s="162" t="s">
        <v>89</v>
      </c>
      <c r="AV209" s="160" t="s">
        <v>89</v>
      </c>
      <c r="AW209" s="160" t="s">
        <v>34</v>
      </c>
      <c r="AX209" s="160" t="s">
        <v>87</v>
      </c>
      <c r="AY209" s="162" t="s">
        <v>149</v>
      </c>
    </row>
    <row r="210" spans="1:65" s="56" customFormat="1" ht="16.5" customHeight="1">
      <c r="A210" s="53"/>
      <c r="B210" s="54"/>
      <c r="C210" s="138" t="s">
        <v>445</v>
      </c>
      <c r="D210" s="138" t="s">
        <v>152</v>
      </c>
      <c r="E210" s="139" t="s">
        <v>3886</v>
      </c>
      <c r="F210" s="140" t="s">
        <v>3887</v>
      </c>
      <c r="G210" s="141" t="s">
        <v>268</v>
      </c>
      <c r="H210" s="40">
        <v>28</v>
      </c>
      <c r="I210" s="24"/>
      <c r="J210" s="142">
        <f>ROUND(I210*H210,2)</f>
        <v>0</v>
      </c>
      <c r="K210" s="140" t="s">
        <v>257</v>
      </c>
      <c r="L210" s="54"/>
      <c r="M210" s="143" t="s">
        <v>1</v>
      </c>
      <c r="N210" s="144" t="s">
        <v>44</v>
      </c>
      <c r="O210" s="145"/>
      <c r="P210" s="146">
        <f>O210*H210</f>
        <v>0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R210" s="148" t="s">
        <v>167</v>
      </c>
      <c r="AT210" s="148" t="s">
        <v>152</v>
      </c>
      <c r="AU210" s="148" t="s">
        <v>89</v>
      </c>
      <c r="AY210" s="44" t="s">
        <v>149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44" t="s">
        <v>87</v>
      </c>
      <c r="BK210" s="149">
        <f>ROUND(I210*H210,2)</f>
        <v>0</v>
      </c>
      <c r="BL210" s="44" t="s">
        <v>167</v>
      </c>
      <c r="BM210" s="148" t="s">
        <v>3888</v>
      </c>
    </row>
    <row r="211" spans="2:51" s="160" customFormat="1" ht="11.25">
      <c r="B211" s="161"/>
      <c r="D211" s="150" t="s">
        <v>251</v>
      </c>
      <c r="E211" s="162" t="s">
        <v>1</v>
      </c>
      <c r="F211" s="163" t="s">
        <v>3809</v>
      </c>
      <c r="H211" s="164">
        <v>28</v>
      </c>
      <c r="L211" s="161"/>
      <c r="M211" s="165"/>
      <c r="N211" s="166"/>
      <c r="O211" s="166"/>
      <c r="P211" s="166"/>
      <c r="Q211" s="166"/>
      <c r="R211" s="166"/>
      <c r="S211" s="166"/>
      <c r="T211" s="167"/>
      <c r="AT211" s="162" t="s">
        <v>251</v>
      </c>
      <c r="AU211" s="162" t="s">
        <v>89</v>
      </c>
      <c r="AV211" s="160" t="s">
        <v>89</v>
      </c>
      <c r="AW211" s="160" t="s">
        <v>34</v>
      </c>
      <c r="AX211" s="160" t="s">
        <v>87</v>
      </c>
      <c r="AY211" s="162" t="s">
        <v>149</v>
      </c>
    </row>
    <row r="212" spans="1:65" s="56" customFormat="1" ht="21.75" customHeight="1">
      <c r="A212" s="53"/>
      <c r="B212" s="54"/>
      <c r="C212" s="138" t="s">
        <v>449</v>
      </c>
      <c r="D212" s="138" t="s">
        <v>152</v>
      </c>
      <c r="E212" s="139" t="s">
        <v>3889</v>
      </c>
      <c r="F212" s="140" t="s">
        <v>3890</v>
      </c>
      <c r="G212" s="141" t="s">
        <v>268</v>
      </c>
      <c r="H212" s="40">
        <v>9.2</v>
      </c>
      <c r="I212" s="24"/>
      <c r="J212" s="142">
        <f>ROUND(I212*H212,2)</f>
        <v>0</v>
      </c>
      <c r="K212" s="140" t="s">
        <v>257</v>
      </c>
      <c r="L212" s="54"/>
      <c r="M212" s="143" t="s">
        <v>1</v>
      </c>
      <c r="N212" s="144" t="s">
        <v>44</v>
      </c>
      <c r="O212" s="145"/>
      <c r="P212" s="146">
        <f>O212*H212</f>
        <v>0</v>
      </c>
      <c r="Q212" s="146">
        <v>0.04</v>
      </c>
      <c r="R212" s="146">
        <f>Q212*H212</f>
        <v>0.368</v>
      </c>
      <c r="S212" s="146">
        <v>0</v>
      </c>
      <c r="T212" s="147">
        <f>S212*H212</f>
        <v>0</v>
      </c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R212" s="148" t="s">
        <v>167</v>
      </c>
      <c r="AT212" s="148" t="s">
        <v>152</v>
      </c>
      <c r="AU212" s="148" t="s">
        <v>89</v>
      </c>
      <c r="AY212" s="44" t="s">
        <v>149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44" t="s">
        <v>87</v>
      </c>
      <c r="BK212" s="149">
        <f>ROUND(I212*H212,2)</f>
        <v>0</v>
      </c>
      <c r="BL212" s="44" t="s">
        <v>167</v>
      </c>
      <c r="BM212" s="148" t="s">
        <v>3891</v>
      </c>
    </row>
    <row r="213" spans="1:65" s="56" customFormat="1" ht="16.5" customHeight="1">
      <c r="A213" s="53"/>
      <c r="B213" s="54"/>
      <c r="C213" s="195" t="s">
        <v>455</v>
      </c>
      <c r="D213" s="195" t="s">
        <v>1214</v>
      </c>
      <c r="E213" s="196" t="s">
        <v>3892</v>
      </c>
      <c r="F213" s="197" t="s">
        <v>3893</v>
      </c>
      <c r="G213" s="198" t="s">
        <v>268</v>
      </c>
      <c r="H213" s="199">
        <v>9.292</v>
      </c>
      <c r="I213" s="26"/>
      <c r="J213" s="200">
        <f>ROUND(I213*H213,2)</f>
        <v>0</v>
      </c>
      <c r="K213" s="197" t="s">
        <v>1</v>
      </c>
      <c r="L213" s="201"/>
      <c r="M213" s="202" t="s">
        <v>1</v>
      </c>
      <c r="N213" s="203" t="s">
        <v>44</v>
      </c>
      <c r="O213" s="145"/>
      <c r="P213" s="146">
        <f>O213*H213</f>
        <v>0</v>
      </c>
      <c r="Q213" s="146">
        <v>0.0044</v>
      </c>
      <c r="R213" s="146">
        <f>Q213*H213</f>
        <v>0.0408848</v>
      </c>
      <c r="S213" s="146">
        <v>0</v>
      </c>
      <c r="T213" s="147">
        <f>S213*H213</f>
        <v>0</v>
      </c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R213" s="148" t="s">
        <v>184</v>
      </c>
      <c r="AT213" s="148" t="s">
        <v>1214</v>
      </c>
      <c r="AU213" s="148" t="s">
        <v>89</v>
      </c>
      <c r="AY213" s="44" t="s">
        <v>149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44" t="s">
        <v>87</v>
      </c>
      <c r="BK213" s="149">
        <f>ROUND(I213*H213,2)</f>
        <v>0</v>
      </c>
      <c r="BL213" s="44" t="s">
        <v>167</v>
      </c>
      <c r="BM213" s="148" t="s">
        <v>3894</v>
      </c>
    </row>
    <row r="214" spans="2:51" s="160" customFormat="1" ht="11.25">
      <c r="B214" s="161"/>
      <c r="D214" s="150" t="s">
        <v>251</v>
      </c>
      <c r="F214" s="163" t="s">
        <v>3895</v>
      </c>
      <c r="H214" s="164">
        <v>9.292</v>
      </c>
      <c r="L214" s="161"/>
      <c r="M214" s="165"/>
      <c r="N214" s="166"/>
      <c r="O214" s="166"/>
      <c r="P214" s="166"/>
      <c r="Q214" s="166"/>
      <c r="R214" s="166"/>
      <c r="S214" s="166"/>
      <c r="T214" s="167"/>
      <c r="AT214" s="162" t="s">
        <v>251</v>
      </c>
      <c r="AU214" s="162" t="s">
        <v>89</v>
      </c>
      <c r="AV214" s="160" t="s">
        <v>89</v>
      </c>
      <c r="AW214" s="160" t="s">
        <v>3</v>
      </c>
      <c r="AX214" s="160" t="s">
        <v>87</v>
      </c>
      <c r="AY214" s="162" t="s">
        <v>149</v>
      </c>
    </row>
    <row r="215" spans="1:65" s="56" customFormat="1" ht="16.5" customHeight="1">
      <c r="A215" s="53"/>
      <c r="B215" s="54"/>
      <c r="C215" s="138" t="s">
        <v>460</v>
      </c>
      <c r="D215" s="138" t="s">
        <v>152</v>
      </c>
      <c r="E215" s="139" t="s">
        <v>3896</v>
      </c>
      <c r="F215" s="140" t="s">
        <v>3897</v>
      </c>
      <c r="G215" s="141" t="s">
        <v>268</v>
      </c>
      <c r="H215" s="40">
        <v>28</v>
      </c>
      <c r="I215" s="24"/>
      <c r="J215" s="142">
        <f>ROUND(I215*H215,2)</f>
        <v>0</v>
      </c>
      <c r="K215" s="140" t="s">
        <v>257</v>
      </c>
      <c r="L215" s="54"/>
      <c r="M215" s="143" t="s">
        <v>1</v>
      </c>
      <c r="N215" s="144" t="s">
        <v>44</v>
      </c>
      <c r="O215" s="145"/>
      <c r="P215" s="146">
        <f>O215*H215</f>
        <v>0</v>
      </c>
      <c r="Q215" s="146">
        <v>0.08922</v>
      </c>
      <c r="R215" s="146">
        <f>Q215*H215</f>
        <v>2.49816</v>
      </c>
      <c r="S215" s="146">
        <v>0</v>
      </c>
      <c r="T215" s="147">
        <f>S215*H215</f>
        <v>0</v>
      </c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R215" s="148" t="s">
        <v>167</v>
      </c>
      <c r="AT215" s="148" t="s">
        <v>152</v>
      </c>
      <c r="AU215" s="148" t="s">
        <v>89</v>
      </c>
      <c r="AY215" s="44" t="s">
        <v>149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44" t="s">
        <v>87</v>
      </c>
      <c r="BK215" s="149">
        <f>ROUND(I215*H215,2)</f>
        <v>0</v>
      </c>
      <c r="BL215" s="44" t="s">
        <v>167</v>
      </c>
      <c r="BM215" s="148" t="s">
        <v>3898</v>
      </c>
    </row>
    <row r="216" spans="1:65" s="56" customFormat="1" ht="16.5" customHeight="1">
      <c r="A216" s="53"/>
      <c r="B216" s="54"/>
      <c r="C216" s="195" t="s">
        <v>468</v>
      </c>
      <c r="D216" s="195" t="s">
        <v>1214</v>
      </c>
      <c r="E216" s="196" t="s">
        <v>3899</v>
      </c>
      <c r="F216" s="197" t="s">
        <v>3900</v>
      </c>
      <c r="G216" s="198" t="s">
        <v>268</v>
      </c>
      <c r="H216" s="199">
        <v>28.84</v>
      </c>
      <c r="I216" s="26"/>
      <c r="J216" s="200">
        <f>ROUND(I216*H216,2)</f>
        <v>0</v>
      </c>
      <c r="K216" s="197" t="s">
        <v>1</v>
      </c>
      <c r="L216" s="201"/>
      <c r="M216" s="202" t="s">
        <v>1</v>
      </c>
      <c r="N216" s="203" t="s">
        <v>44</v>
      </c>
      <c r="O216" s="145"/>
      <c r="P216" s="146">
        <f>O216*H216</f>
        <v>0</v>
      </c>
      <c r="Q216" s="146">
        <v>0.113</v>
      </c>
      <c r="R216" s="146">
        <f>Q216*H216</f>
        <v>3.2589200000000003</v>
      </c>
      <c r="S216" s="146">
        <v>0</v>
      </c>
      <c r="T216" s="147">
        <f>S216*H216</f>
        <v>0</v>
      </c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R216" s="148" t="s">
        <v>184</v>
      </c>
      <c r="AT216" s="148" t="s">
        <v>1214</v>
      </c>
      <c r="AU216" s="148" t="s">
        <v>89</v>
      </c>
      <c r="AY216" s="44" t="s">
        <v>149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44" t="s">
        <v>87</v>
      </c>
      <c r="BK216" s="149">
        <f>ROUND(I216*H216,2)</f>
        <v>0</v>
      </c>
      <c r="BL216" s="44" t="s">
        <v>167</v>
      </c>
      <c r="BM216" s="148" t="s">
        <v>3901</v>
      </c>
    </row>
    <row r="217" spans="2:51" s="160" customFormat="1" ht="11.25">
      <c r="B217" s="161"/>
      <c r="D217" s="150" t="s">
        <v>251</v>
      </c>
      <c r="F217" s="163" t="s">
        <v>3902</v>
      </c>
      <c r="H217" s="164">
        <v>28.84</v>
      </c>
      <c r="L217" s="161"/>
      <c r="M217" s="165"/>
      <c r="N217" s="166"/>
      <c r="O217" s="166"/>
      <c r="P217" s="166"/>
      <c r="Q217" s="166"/>
      <c r="R217" s="166"/>
      <c r="S217" s="166"/>
      <c r="T217" s="167"/>
      <c r="AT217" s="162" t="s">
        <v>251</v>
      </c>
      <c r="AU217" s="162" t="s">
        <v>89</v>
      </c>
      <c r="AV217" s="160" t="s">
        <v>89</v>
      </c>
      <c r="AW217" s="160" t="s">
        <v>3</v>
      </c>
      <c r="AX217" s="160" t="s">
        <v>87</v>
      </c>
      <c r="AY217" s="162" t="s">
        <v>149</v>
      </c>
    </row>
    <row r="218" spans="1:65" s="56" customFormat="1" ht="16.5" customHeight="1">
      <c r="A218" s="53"/>
      <c r="B218" s="54"/>
      <c r="C218" s="138" t="s">
        <v>473</v>
      </c>
      <c r="D218" s="138" t="s">
        <v>152</v>
      </c>
      <c r="E218" s="139" t="s">
        <v>3903</v>
      </c>
      <c r="F218" s="140" t="s">
        <v>3904</v>
      </c>
      <c r="G218" s="141" t="s">
        <v>268</v>
      </c>
      <c r="H218" s="40">
        <v>1.5</v>
      </c>
      <c r="I218" s="24"/>
      <c r="J218" s="142">
        <f>ROUND(I218*H218,2)</f>
        <v>0</v>
      </c>
      <c r="K218" s="140" t="s">
        <v>1</v>
      </c>
      <c r="L218" s="54"/>
      <c r="M218" s="143" t="s">
        <v>1</v>
      </c>
      <c r="N218" s="144" t="s">
        <v>44</v>
      </c>
      <c r="O218" s="145"/>
      <c r="P218" s="146">
        <f>O218*H218</f>
        <v>0</v>
      </c>
      <c r="Q218" s="146">
        <v>0.10362</v>
      </c>
      <c r="R218" s="146">
        <f>Q218*H218</f>
        <v>0.15543</v>
      </c>
      <c r="S218" s="146">
        <v>0</v>
      </c>
      <c r="T218" s="147">
        <f>S218*H218</f>
        <v>0</v>
      </c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R218" s="148" t="s">
        <v>167</v>
      </c>
      <c r="AT218" s="148" t="s">
        <v>152</v>
      </c>
      <c r="AU218" s="148" t="s">
        <v>89</v>
      </c>
      <c r="AY218" s="44" t="s">
        <v>149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44" t="s">
        <v>87</v>
      </c>
      <c r="BK218" s="149">
        <f>ROUND(I218*H218,2)</f>
        <v>0</v>
      </c>
      <c r="BL218" s="44" t="s">
        <v>167</v>
      </c>
      <c r="BM218" s="148" t="s">
        <v>3905</v>
      </c>
    </row>
    <row r="219" spans="1:65" s="56" customFormat="1" ht="16.5" customHeight="1">
      <c r="A219" s="53"/>
      <c r="B219" s="54"/>
      <c r="C219" s="138" t="s">
        <v>477</v>
      </c>
      <c r="D219" s="138" t="s">
        <v>152</v>
      </c>
      <c r="E219" s="139" t="s">
        <v>3906</v>
      </c>
      <c r="F219" s="140" t="s">
        <v>3907</v>
      </c>
      <c r="G219" s="141" t="s">
        <v>268</v>
      </c>
      <c r="H219" s="40">
        <v>98</v>
      </c>
      <c r="I219" s="24"/>
      <c r="J219" s="142">
        <f>ROUND(I219*H219,2)</f>
        <v>0</v>
      </c>
      <c r="K219" s="140" t="s">
        <v>257</v>
      </c>
      <c r="L219" s="54"/>
      <c r="M219" s="143" t="s">
        <v>1</v>
      </c>
      <c r="N219" s="144" t="s">
        <v>44</v>
      </c>
      <c r="O219" s="145"/>
      <c r="P219" s="146">
        <f>O219*H219</f>
        <v>0</v>
      </c>
      <c r="Q219" s="146">
        <v>0.0888</v>
      </c>
      <c r="R219" s="146">
        <f>Q219*H219</f>
        <v>8.7024</v>
      </c>
      <c r="S219" s="146">
        <v>0</v>
      </c>
      <c r="T219" s="147">
        <f>S219*H219</f>
        <v>0</v>
      </c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R219" s="148" t="s">
        <v>167</v>
      </c>
      <c r="AT219" s="148" t="s">
        <v>152</v>
      </c>
      <c r="AU219" s="148" t="s">
        <v>89</v>
      </c>
      <c r="AY219" s="44" t="s">
        <v>149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44" t="s">
        <v>87</v>
      </c>
      <c r="BK219" s="149">
        <f>ROUND(I219*H219,2)</f>
        <v>0</v>
      </c>
      <c r="BL219" s="44" t="s">
        <v>167</v>
      </c>
      <c r="BM219" s="148" t="s">
        <v>3908</v>
      </c>
    </row>
    <row r="220" spans="1:65" s="56" customFormat="1" ht="16.5" customHeight="1">
      <c r="A220" s="53"/>
      <c r="B220" s="54"/>
      <c r="C220" s="195" t="s">
        <v>482</v>
      </c>
      <c r="D220" s="195" t="s">
        <v>1214</v>
      </c>
      <c r="E220" s="196" t="s">
        <v>3909</v>
      </c>
      <c r="F220" s="197" t="s">
        <v>3910</v>
      </c>
      <c r="G220" s="198" t="s">
        <v>268</v>
      </c>
      <c r="H220" s="199">
        <v>100.94</v>
      </c>
      <c r="I220" s="26"/>
      <c r="J220" s="200">
        <f>ROUND(I220*H220,2)</f>
        <v>0</v>
      </c>
      <c r="K220" s="197" t="s">
        <v>257</v>
      </c>
      <c r="L220" s="201"/>
      <c r="M220" s="202" t="s">
        <v>1</v>
      </c>
      <c r="N220" s="203" t="s">
        <v>44</v>
      </c>
      <c r="O220" s="145"/>
      <c r="P220" s="146">
        <f>O220*H220</f>
        <v>0</v>
      </c>
      <c r="Q220" s="146">
        <v>0.118</v>
      </c>
      <c r="R220" s="146">
        <f>Q220*H220</f>
        <v>11.910919999999999</v>
      </c>
      <c r="S220" s="146">
        <v>0</v>
      </c>
      <c r="T220" s="147">
        <f>S220*H220</f>
        <v>0</v>
      </c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R220" s="148" t="s">
        <v>184</v>
      </c>
      <c r="AT220" s="148" t="s">
        <v>1214</v>
      </c>
      <c r="AU220" s="148" t="s">
        <v>89</v>
      </c>
      <c r="AY220" s="44" t="s">
        <v>149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44" t="s">
        <v>87</v>
      </c>
      <c r="BK220" s="149">
        <f>ROUND(I220*H220,2)</f>
        <v>0</v>
      </c>
      <c r="BL220" s="44" t="s">
        <v>167</v>
      </c>
      <c r="BM220" s="148" t="s">
        <v>3911</v>
      </c>
    </row>
    <row r="221" spans="2:51" s="160" customFormat="1" ht="11.25">
      <c r="B221" s="161"/>
      <c r="D221" s="150" t="s">
        <v>251</v>
      </c>
      <c r="F221" s="163" t="s">
        <v>3912</v>
      </c>
      <c r="H221" s="164">
        <v>100.94</v>
      </c>
      <c r="L221" s="161"/>
      <c r="M221" s="165"/>
      <c r="N221" s="166"/>
      <c r="O221" s="166"/>
      <c r="P221" s="166"/>
      <c r="Q221" s="166"/>
      <c r="R221" s="166"/>
      <c r="S221" s="166"/>
      <c r="T221" s="167"/>
      <c r="AT221" s="162" t="s">
        <v>251</v>
      </c>
      <c r="AU221" s="162" t="s">
        <v>89</v>
      </c>
      <c r="AV221" s="160" t="s">
        <v>89</v>
      </c>
      <c r="AW221" s="160" t="s">
        <v>3</v>
      </c>
      <c r="AX221" s="160" t="s">
        <v>87</v>
      </c>
      <c r="AY221" s="162" t="s">
        <v>149</v>
      </c>
    </row>
    <row r="222" spans="1:65" s="56" customFormat="1" ht="16.5" customHeight="1">
      <c r="A222" s="53"/>
      <c r="B222" s="54"/>
      <c r="C222" s="138" t="s">
        <v>486</v>
      </c>
      <c r="D222" s="138" t="s">
        <v>152</v>
      </c>
      <c r="E222" s="139" t="s">
        <v>3913</v>
      </c>
      <c r="F222" s="140" t="s">
        <v>3914</v>
      </c>
      <c r="G222" s="141" t="s">
        <v>268</v>
      </c>
      <c r="H222" s="40">
        <v>9.2</v>
      </c>
      <c r="I222" s="24"/>
      <c r="J222" s="142">
        <f>ROUND(I222*H222,2)</f>
        <v>0</v>
      </c>
      <c r="K222" s="140" t="s">
        <v>1</v>
      </c>
      <c r="L222" s="54"/>
      <c r="M222" s="143" t="s">
        <v>1</v>
      </c>
      <c r="N222" s="144" t="s">
        <v>44</v>
      </c>
      <c r="O222" s="145"/>
      <c r="P222" s="146">
        <f>O222*H222</f>
        <v>0</v>
      </c>
      <c r="Q222" s="146">
        <v>0.0888</v>
      </c>
      <c r="R222" s="146">
        <f>Q222*H222</f>
        <v>0.81696</v>
      </c>
      <c r="S222" s="146">
        <v>0</v>
      </c>
      <c r="T222" s="147">
        <f>S222*H222</f>
        <v>0</v>
      </c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R222" s="148" t="s">
        <v>167</v>
      </c>
      <c r="AT222" s="148" t="s">
        <v>152</v>
      </c>
      <c r="AU222" s="148" t="s">
        <v>89</v>
      </c>
      <c r="AY222" s="44" t="s">
        <v>149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44" t="s">
        <v>87</v>
      </c>
      <c r="BK222" s="149">
        <f>ROUND(I222*H222,2)</f>
        <v>0</v>
      </c>
      <c r="BL222" s="44" t="s">
        <v>167</v>
      </c>
      <c r="BM222" s="148" t="s">
        <v>3915</v>
      </c>
    </row>
    <row r="223" spans="2:63" s="125" customFormat="1" ht="22.9" customHeight="1">
      <c r="B223" s="126"/>
      <c r="D223" s="127" t="s">
        <v>78</v>
      </c>
      <c r="E223" s="136" t="s">
        <v>174</v>
      </c>
      <c r="F223" s="136" t="s">
        <v>265</v>
      </c>
      <c r="J223" s="137">
        <f>BK223</f>
        <v>0</v>
      </c>
      <c r="L223" s="126"/>
      <c r="M223" s="130"/>
      <c r="N223" s="131"/>
      <c r="O223" s="131"/>
      <c r="P223" s="132">
        <f>SUM(P224:P254)</f>
        <v>0</v>
      </c>
      <c r="Q223" s="131"/>
      <c r="R223" s="132">
        <f>SUM(R224:R254)</f>
        <v>26.795197360000003</v>
      </c>
      <c r="S223" s="131"/>
      <c r="T223" s="133">
        <f>SUM(T224:T254)</f>
        <v>0</v>
      </c>
      <c r="AR223" s="127" t="s">
        <v>87</v>
      </c>
      <c r="AT223" s="134" t="s">
        <v>78</v>
      </c>
      <c r="AU223" s="134" t="s">
        <v>87</v>
      </c>
      <c r="AY223" s="127" t="s">
        <v>149</v>
      </c>
      <c r="BK223" s="135">
        <f>SUM(BK224:BK254)</f>
        <v>0</v>
      </c>
    </row>
    <row r="224" spans="1:65" s="56" customFormat="1" ht="16.5" customHeight="1">
      <c r="A224" s="53"/>
      <c r="B224" s="54"/>
      <c r="C224" s="138" t="s">
        <v>490</v>
      </c>
      <c r="D224" s="138" t="s">
        <v>152</v>
      </c>
      <c r="E224" s="139" t="s">
        <v>3916</v>
      </c>
      <c r="F224" s="140" t="s">
        <v>3917</v>
      </c>
      <c r="G224" s="141" t="s">
        <v>268</v>
      </c>
      <c r="H224" s="40">
        <v>5.232</v>
      </c>
      <c r="I224" s="24"/>
      <c r="J224" s="142">
        <f>ROUND(I224*H224,2)</f>
        <v>0</v>
      </c>
      <c r="K224" s="140" t="s">
        <v>257</v>
      </c>
      <c r="L224" s="54"/>
      <c r="M224" s="143" t="s">
        <v>1</v>
      </c>
      <c r="N224" s="144" t="s">
        <v>44</v>
      </c>
      <c r="O224" s="145"/>
      <c r="P224" s="146">
        <f>O224*H224</f>
        <v>0</v>
      </c>
      <c r="Q224" s="146">
        <v>0.02363</v>
      </c>
      <c r="R224" s="146">
        <f>Q224*H224</f>
        <v>0.12363216000000002</v>
      </c>
      <c r="S224" s="146">
        <v>0</v>
      </c>
      <c r="T224" s="147">
        <f>S224*H224</f>
        <v>0</v>
      </c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R224" s="148" t="s">
        <v>167</v>
      </c>
      <c r="AT224" s="148" t="s">
        <v>152</v>
      </c>
      <c r="AU224" s="148" t="s">
        <v>89</v>
      </c>
      <c r="AY224" s="44" t="s">
        <v>149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44" t="s">
        <v>87</v>
      </c>
      <c r="BK224" s="149">
        <f>ROUND(I224*H224,2)</f>
        <v>0</v>
      </c>
      <c r="BL224" s="44" t="s">
        <v>167</v>
      </c>
      <c r="BM224" s="148" t="s">
        <v>3918</v>
      </c>
    </row>
    <row r="225" spans="2:51" s="160" customFormat="1" ht="11.25">
      <c r="B225" s="161"/>
      <c r="D225" s="150" t="s">
        <v>251</v>
      </c>
      <c r="E225" s="162" t="s">
        <v>1</v>
      </c>
      <c r="F225" s="163" t="s">
        <v>3919</v>
      </c>
      <c r="H225" s="164">
        <v>5.232</v>
      </c>
      <c r="L225" s="161"/>
      <c r="M225" s="165"/>
      <c r="N225" s="166"/>
      <c r="O225" s="166"/>
      <c r="P225" s="166"/>
      <c r="Q225" s="166"/>
      <c r="R225" s="166"/>
      <c r="S225" s="166"/>
      <c r="T225" s="167"/>
      <c r="AT225" s="162" t="s">
        <v>251</v>
      </c>
      <c r="AU225" s="162" t="s">
        <v>89</v>
      </c>
      <c r="AV225" s="160" t="s">
        <v>89</v>
      </c>
      <c r="AW225" s="160" t="s">
        <v>34</v>
      </c>
      <c r="AX225" s="160" t="s">
        <v>87</v>
      </c>
      <c r="AY225" s="162" t="s">
        <v>149</v>
      </c>
    </row>
    <row r="226" spans="1:65" s="56" customFormat="1" ht="16.5" customHeight="1">
      <c r="A226" s="53"/>
      <c r="B226" s="54"/>
      <c r="C226" s="138" t="s">
        <v>495</v>
      </c>
      <c r="D226" s="138" t="s">
        <v>152</v>
      </c>
      <c r="E226" s="139" t="s">
        <v>3920</v>
      </c>
      <c r="F226" s="140" t="s">
        <v>3921</v>
      </c>
      <c r="G226" s="141" t="s">
        <v>268</v>
      </c>
      <c r="H226" s="40">
        <v>31.986</v>
      </c>
      <c r="I226" s="24"/>
      <c r="J226" s="142">
        <f>ROUND(I226*H226,2)</f>
        <v>0</v>
      </c>
      <c r="K226" s="140" t="s">
        <v>1</v>
      </c>
      <c r="L226" s="54"/>
      <c r="M226" s="143" t="s">
        <v>1</v>
      </c>
      <c r="N226" s="144" t="s">
        <v>44</v>
      </c>
      <c r="O226" s="145"/>
      <c r="P226" s="146">
        <f>O226*H226</f>
        <v>0</v>
      </c>
      <c r="Q226" s="146">
        <v>0.02636</v>
      </c>
      <c r="R226" s="146">
        <f>Q226*H226</f>
        <v>0.8431509600000001</v>
      </c>
      <c r="S226" s="146">
        <v>0</v>
      </c>
      <c r="T226" s="147">
        <f>S226*H226</f>
        <v>0</v>
      </c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R226" s="148" t="s">
        <v>167</v>
      </c>
      <c r="AT226" s="148" t="s">
        <v>152</v>
      </c>
      <c r="AU226" s="148" t="s">
        <v>89</v>
      </c>
      <c r="AY226" s="44" t="s">
        <v>149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44" t="s">
        <v>87</v>
      </c>
      <c r="BK226" s="149">
        <f>ROUND(I226*H226,2)</f>
        <v>0</v>
      </c>
      <c r="BL226" s="44" t="s">
        <v>167</v>
      </c>
      <c r="BM226" s="148" t="s">
        <v>3922</v>
      </c>
    </row>
    <row r="227" spans="2:51" s="176" customFormat="1" ht="11.25">
      <c r="B227" s="177"/>
      <c r="D227" s="150" t="s">
        <v>251</v>
      </c>
      <c r="E227" s="178" t="s">
        <v>1</v>
      </c>
      <c r="F227" s="179" t="s">
        <v>3923</v>
      </c>
      <c r="H227" s="178" t="s">
        <v>1</v>
      </c>
      <c r="L227" s="177"/>
      <c r="M227" s="180"/>
      <c r="N227" s="181"/>
      <c r="O227" s="181"/>
      <c r="P227" s="181"/>
      <c r="Q227" s="181"/>
      <c r="R227" s="181"/>
      <c r="S227" s="181"/>
      <c r="T227" s="182"/>
      <c r="AT227" s="178" t="s">
        <v>251</v>
      </c>
      <c r="AU227" s="178" t="s">
        <v>89</v>
      </c>
      <c r="AV227" s="176" t="s">
        <v>87</v>
      </c>
      <c r="AW227" s="176" t="s">
        <v>34</v>
      </c>
      <c r="AX227" s="176" t="s">
        <v>79</v>
      </c>
      <c r="AY227" s="178" t="s">
        <v>149</v>
      </c>
    </row>
    <row r="228" spans="2:51" s="160" customFormat="1" ht="11.25">
      <c r="B228" s="161"/>
      <c r="D228" s="150" t="s">
        <v>251</v>
      </c>
      <c r="E228" s="162" t="s">
        <v>1</v>
      </c>
      <c r="F228" s="163" t="s">
        <v>3924</v>
      </c>
      <c r="H228" s="164">
        <v>13.615</v>
      </c>
      <c r="L228" s="161"/>
      <c r="M228" s="165"/>
      <c r="N228" s="166"/>
      <c r="O228" s="166"/>
      <c r="P228" s="166"/>
      <c r="Q228" s="166"/>
      <c r="R228" s="166"/>
      <c r="S228" s="166"/>
      <c r="T228" s="167"/>
      <c r="AT228" s="162" t="s">
        <v>251</v>
      </c>
      <c r="AU228" s="162" t="s">
        <v>89</v>
      </c>
      <c r="AV228" s="160" t="s">
        <v>89</v>
      </c>
      <c r="AW228" s="160" t="s">
        <v>34</v>
      </c>
      <c r="AX228" s="160" t="s">
        <v>79</v>
      </c>
      <c r="AY228" s="162" t="s">
        <v>149</v>
      </c>
    </row>
    <row r="229" spans="2:51" s="160" customFormat="1" ht="11.25">
      <c r="B229" s="161"/>
      <c r="D229" s="150" t="s">
        <v>251</v>
      </c>
      <c r="E229" s="162" t="s">
        <v>1</v>
      </c>
      <c r="F229" s="163" t="s">
        <v>3925</v>
      </c>
      <c r="H229" s="164">
        <v>13.139</v>
      </c>
      <c r="L229" s="161"/>
      <c r="M229" s="165"/>
      <c r="N229" s="166"/>
      <c r="O229" s="166"/>
      <c r="P229" s="166"/>
      <c r="Q229" s="166"/>
      <c r="R229" s="166"/>
      <c r="S229" s="166"/>
      <c r="T229" s="167"/>
      <c r="AT229" s="162" t="s">
        <v>251</v>
      </c>
      <c r="AU229" s="162" t="s">
        <v>89</v>
      </c>
      <c r="AV229" s="160" t="s">
        <v>89</v>
      </c>
      <c r="AW229" s="160" t="s">
        <v>34</v>
      </c>
      <c r="AX229" s="160" t="s">
        <v>79</v>
      </c>
      <c r="AY229" s="162" t="s">
        <v>149</v>
      </c>
    </row>
    <row r="230" spans="2:51" s="160" customFormat="1" ht="11.25">
      <c r="B230" s="161"/>
      <c r="D230" s="150" t="s">
        <v>251</v>
      </c>
      <c r="E230" s="162" t="s">
        <v>1</v>
      </c>
      <c r="F230" s="163" t="s">
        <v>3926</v>
      </c>
      <c r="H230" s="164">
        <v>5.232</v>
      </c>
      <c r="L230" s="161"/>
      <c r="M230" s="165"/>
      <c r="N230" s="166"/>
      <c r="O230" s="166"/>
      <c r="P230" s="166"/>
      <c r="Q230" s="166"/>
      <c r="R230" s="166"/>
      <c r="S230" s="166"/>
      <c r="T230" s="167"/>
      <c r="AT230" s="162" t="s">
        <v>251</v>
      </c>
      <c r="AU230" s="162" t="s">
        <v>89</v>
      </c>
      <c r="AV230" s="160" t="s">
        <v>89</v>
      </c>
      <c r="AW230" s="160" t="s">
        <v>34</v>
      </c>
      <c r="AX230" s="160" t="s">
        <v>79</v>
      </c>
      <c r="AY230" s="162" t="s">
        <v>149</v>
      </c>
    </row>
    <row r="231" spans="2:51" s="168" customFormat="1" ht="11.25">
      <c r="B231" s="169"/>
      <c r="D231" s="150" t="s">
        <v>251</v>
      </c>
      <c r="E231" s="170" t="s">
        <v>1</v>
      </c>
      <c r="F231" s="171" t="s">
        <v>254</v>
      </c>
      <c r="H231" s="172">
        <v>31.985999999999997</v>
      </c>
      <c r="L231" s="169"/>
      <c r="M231" s="173"/>
      <c r="N231" s="174"/>
      <c r="O231" s="174"/>
      <c r="P231" s="174"/>
      <c r="Q231" s="174"/>
      <c r="R231" s="174"/>
      <c r="S231" s="174"/>
      <c r="T231" s="175"/>
      <c r="AT231" s="170" t="s">
        <v>251</v>
      </c>
      <c r="AU231" s="170" t="s">
        <v>89</v>
      </c>
      <c r="AV231" s="168" t="s">
        <v>167</v>
      </c>
      <c r="AW231" s="168" t="s">
        <v>34</v>
      </c>
      <c r="AX231" s="168" t="s">
        <v>87</v>
      </c>
      <c r="AY231" s="170" t="s">
        <v>149</v>
      </c>
    </row>
    <row r="232" spans="1:65" s="56" customFormat="1" ht="16.5" customHeight="1">
      <c r="A232" s="53"/>
      <c r="B232" s="54"/>
      <c r="C232" s="138" t="s">
        <v>499</v>
      </c>
      <c r="D232" s="138" t="s">
        <v>152</v>
      </c>
      <c r="E232" s="139" t="s">
        <v>3927</v>
      </c>
      <c r="F232" s="140" t="s">
        <v>3928</v>
      </c>
      <c r="G232" s="141" t="s">
        <v>268</v>
      </c>
      <c r="H232" s="40">
        <v>31.986</v>
      </c>
      <c r="I232" s="24"/>
      <c r="J232" s="142">
        <f>ROUND(I232*H232,2)</f>
        <v>0</v>
      </c>
      <c r="K232" s="140" t="s">
        <v>1</v>
      </c>
      <c r="L232" s="54"/>
      <c r="M232" s="143" t="s">
        <v>1</v>
      </c>
      <c r="N232" s="144" t="s">
        <v>44</v>
      </c>
      <c r="O232" s="145"/>
      <c r="P232" s="146">
        <f>O232*H232</f>
        <v>0</v>
      </c>
      <c r="Q232" s="146">
        <v>0.00168</v>
      </c>
      <c r="R232" s="146">
        <f>Q232*H232</f>
        <v>0.05373648</v>
      </c>
      <c r="S232" s="146">
        <v>0</v>
      </c>
      <c r="T232" s="147">
        <f>S232*H232</f>
        <v>0</v>
      </c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R232" s="148" t="s">
        <v>167</v>
      </c>
      <c r="AT232" s="148" t="s">
        <v>152</v>
      </c>
      <c r="AU232" s="148" t="s">
        <v>89</v>
      </c>
      <c r="AY232" s="44" t="s">
        <v>149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44" t="s">
        <v>87</v>
      </c>
      <c r="BK232" s="149">
        <f>ROUND(I232*H232,2)</f>
        <v>0</v>
      </c>
      <c r="BL232" s="44" t="s">
        <v>167</v>
      </c>
      <c r="BM232" s="148" t="s">
        <v>3929</v>
      </c>
    </row>
    <row r="233" spans="2:51" s="176" customFormat="1" ht="11.25">
      <c r="B233" s="177"/>
      <c r="D233" s="150" t="s">
        <v>251</v>
      </c>
      <c r="E233" s="178" t="s">
        <v>1</v>
      </c>
      <c r="F233" s="179" t="s">
        <v>3923</v>
      </c>
      <c r="H233" s="178" t="s">
        <v>1</v>
      </c>
      <c r="L233" s="177"/>
      <c r="M233" s="180"/>
      <c r="N233" s="181"/>
      <c r="O233" s="181"/>
      <c r="P233" s="181"/>
      <c r="Q233" s="181"/>
      <c r="R233" s="181"/>
      <c r="S233" s="181"/>
      <c r="T233" s="182"/>
      <c r="AT233" s="178" t="s">
        <v>251</v>
      </c>
      <c r="AU233" s="178" t="s">
        <v>89</v>
      </c>
      <c r="AV233" s="176" t="s">
        <v>87</v>
      </c>
      <c r="AW233" s="176" t="s">
        <v>34</v>
      </c>
      <c r="AX233" s="176" t="s">
        <v>79</v>
      </c>
      <c r="AY233" s="178" t="s">
        <v>149</v>
      </c>
    </row>
    <row r="234" spans="2:51" s="160" customFormat="1" ht="11.25">
      <c r="B234" s="161"/>
      <c r="D234" s="150" t="s">
        <v>251</v>
      </c>
      <c r="E234" s="162" t="s">
        <v>1</v>
      </c>
      <c r="F234" s="163" t="s">
        <v>3924</v>
      </c>
      <c r="H234" s="164">
        <v>13.615</v>
      </c>
      <c r="L234" s="161"/>
      <c r="M234" s="165"/>
      <c r="N234" s="166"/>
      <c r="O234" s="166"/>
      <c r="P234" s="166"/>
      <c r="Q234" s="166"/>
      <c r="R234" s="166"/>
      <c r="S234" s="166"/>
      <c r="T234" s="167"/>
      <c r="AT234" s="162" t="s">
        <v>251</v>
      </c>
      <c r="AU234" s="162" t="s">
        <v>89</v>
      </c>
      <c r="AV234" s="160" t="s">
        <v>89</v>
      </c>
      <c r="AW234" s="160" t="s">
        <v>34</v>
      </c>
      <c r="AX234" s="160" t="s">
        <v>79</v>
      </c>
      <c r="AY234" s="162" t="s">
        <v>149</v>
      </c>
    </row>
    <row r="235" spans="2:51" s="160" customFormat="1" ht="11.25">
      <c r="B235" s="161"/>
      <c r="D235" s="150" t="s">
        <v>251</v>
      </c>
      <c r="E235" s="162" t="s">
        <v>1</v>
      </c>
      <c r="F235" s="163" t="s">
        <v>3925</v>
      </c>
      <c r="H235" s="164">
        <v>13.139</v>
      </c>
      <c r="L235" s="161"/>
      <c r="M235" s="165"/>
      <c r="N235" s="166"/>
      <c r="O235" s="166"/>
      <c r="P235" s="166"/>
      <c r="Q235" s="166"/>
      <c r="R235" s="166"/>
      <c r="S235" s="166"/>
      <c r="T235" s="167"/>
      <c r="AT235" s="162" t="s">
        <v>251</v>
      </c>
      <c r="AU235" s="162" t="s">
        <v>89</v>
      </c>
      <c r="AV235" s="160" t="s">
        <v>89</v>
      </c>
      <c r="AW235" s="160" t="s">
        <v>34</v>
      </c>
      <c r="AX235" s="160" t="s">
        <v>79</v>
      </c>
      <c r="AY235" s="162" t="s">
        <v>149</v>
      </c>
    </row>
    <row r="236" spans="2:51" s="160" customFormat="1" ht="11.25">
      <c r="B236" s="161"/>
      <c r="D236" s="150" t="s">
        <v>251</v>
      </c>
      <c r="E236" s="162" t="s">
        <v>1</v>
      </c>
      <c r="F236" s="163" t="s">
        <v>3926</v>
      </c>
      <c r="H236" s="164">
        <v>5.232</v>
      </c>
      <c r="L236" s="161"/>
      <c r="M236" s="165"/>
      <c r="N236" s="166"/>
      <c r="O236" s="166"/>
      <c r="P236" s="166"/>
      <c r="Q236" s="166"/>
      <c r="R236" s="166"/>
      <c r="S236" s="166"/>
      <c r="T236" s="167"/>
      <c r="AT236" s="162" t="s">
        <v>251</v>
      </c>
      <c r="AU236" s="162" t="s">
        <v>89</v>
      </c>
      <c r="AV236" s="160" t="s">
        <v>89</v>
      </c>
      <c r="AW236" s="160" t="s">
        <v>34</v>
      </c>
      <c r="AX236" s="160" t="s">
        <v>79</v>
      </c>
      <c r="AY236" s="162" t="s">
        <v>149</v>
      </c>
    </row>
    <row r="237" spans="2:51" s="168" customFormat="1" ht="11.25">
      <c r="B237" s="169"/>
      <c r="D237" s="150" t="s">
        <v>251</v>
      </c>
      <c r="E237" s="170" t="s">
        <v>1</v>
      </c>
      <c r="F237" s="171" t="s">
        <v>254</v>
      </c>
      <c r="H237" s="172">
        <v>31.985999999999997</v>
      </c>
      <c r="L237" s="169"/>
      <c r="M237" s="173"/>
      <c r="N237" s="174"/>
      <c r="O237" s="174"/>
      <c r="P237" s="174"/>
      <c r="Q237" s="174"/>
      <c r="R237" s="174"/>
      <c r="S237" s="174"/>
      <c r="T237" s="175"/>
      <c r="AT237" s="170" t="s">
        <v>251</v>
      </c>
      <c r="AU237" s="170" t="s">
        <v>89</v>
      </c>
      <c r="AV237" s="168" t="s">
        <v>167</v>
      </c>
      <c r="AW237" s="168" t="s">
        <v>34</v>
      </c>
      <c r="AX237" s="168" t="s">
        <v>87</v>
      </c>
      <c r="AY237" s="170" t="s">
        <v>149</v>
      </c>
    </row>
    <row r="238" spans="1:65" s="56" customFormat="1" ht="21.75" customHeight="1">
      <c r="A238" s="53"/>
      <c r="B238" s="54"/>
      <c r="C238" s="138" t="s">
        <v>503</v>
      </c>
      <c r="D238" s="138" t="s">
        <v>152</v>
      </c>
      <c r="E238" s="139" t="s">
        <v>3930</v>
      </c>
      <c r="F238" s="140" t="s">
        <v>3931</v>
      </c>
      <c r="G238" s="141" t="s">
        <v>249</v>
      </c>
      <c r="H238" s="40">
        <v>0.525</v>
      </c>
      <c r="I238" s="24"/>
      <c r="J238" s="142">
        <f>ROUND(I238*H238,2)</f>
        <v>0</v>
      </c>
      <c r="K238" s="140" t="s">
        <v>257</v>
      </c>
      <c r="L238" s="54"/>
      <c r="M238" s="143" t="s">
        <v>1</v>
      </c>
      <c r="N238" s="144" t="s">
        <v>44</v>
      </c>
      <c r="O238" s="145"/>
      <c r="P238" s="146">
        <f>O238*H238</f>
        <v>0</v>
      </c>
      <c r="Q238" s="146">
        <v>2.50187</v>
      </c>
      <c r="R238" s="146">
        <f>Q238*H238</f>
        <v>1.31348175</v>
      </c>
      <c r="S238" s="146">
        <v>0</v>
      </c>
      <c r="T238" s="147">
        <f>S238*H238</f>
        <v>0</v>
      </c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R238" s="148" t="s">
        <v>167</v>
      </c>
      <c r="AT238" s="148" t="s">
        <v>152</v>
      </c>
      <c r="AU238" s="148" t="s">
        <v>89</v>
      </c>
      <c r="AY238" s="44" t="s">
        <v>149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44" t="s">
        <v>87</v>
      </c>
      <c r="BK238" s="149">
        <f>ROUND(I238*H238,2)</f>
        <v>0</v>
      </c>
      <c r="BL238" s="44" t="s">
        <v>167</v>
      </c>
      <c r="BM238" s="148" t="s">
        <v>3932</v>
      </c>
    </row>
    <row r="239" spans="2:51" s="160" customFormat="1" ht="11.25">
      <c r="B239" s="161"/>
      <c r="D239" s="150" t="s">
        <v>251</v>
      </c>
      <c r="E239" s="162" t="s">
        <v>1</v>
      </c>
      <c r="F239" s="163" t="s">
        <v>3830</v>
      </c>
      <c r="H239" s="164">
        <v>0.525</v>
      </c>
      <c r="L239" s="161"/>
      <c r="M239" s="165"/>
      <c r="N239" s="166"/>
      <c r="O239" s="166"/>
      <c r="P239" s="166"/>
      <c r="Q239" s="166"/>
      <c r="R239" s="166"/>
      <c r="S239" s="166"/>
      <c r="T239" s="167"/>
      <c r="AT239" s="162" t="s">
        <v>251</v>
      </c>
      <c r="AU239" s="162" t="s">
        <v>89</v>
      </c>
      <c r="AV239" s="160" t="s">
        <v>89</v>
      </c>
      <c r="AW239" s="160" t="s">
        <v>34</v>
      </c>
      <c r="AX239" s="160" t="s">
        <v>87</v>
      </c>
      <c r="AY239" s="162" t="s">
        <v>149</v>
      </c>
    </row>
    <row r="240" spans="1:65" s="56" customFormat="1" ht="21.75" customHeight="1">
      <c r="A240" s="53"/>
      <c r="B240" s="54"/>
      <c r="C240" s="138" t="s">
        <v>507</v>
      </c>
      <c r="D240" s="138" t="s">
        <v>152</v>
      </c>
      <c r="E240" s="139" t="s">
        <v>3933</v>
      </c>
      <c r="F240" s="140" t="s">
        <v>3934</v>
      </c>
      <c r="G240" s="141" t="s">
        <v>249</v>
      </c>
      <c r="H240" s="40">
        <v>1.05</v>
      </c>
      <c r="I240" s="24"/>
      <c r="J240" s="142">
        <f>ROUND(I240*H240,2)</f>
        <v>0</v>
      </c>
      <c r="K240" s="140" t="s">
        <v>257</v>
      </c>
      <c r="L240" s="54"/>
      <c r="M240" s="143" t="s">
        <v>1</v>
      </c>
      <c r="N240" s="144" t="s">
        <v>44</v>
      </c>
      <c r="O240" s="145"/>
      <c r="P240" s="146">
        <f>O240*H240</f>
        <v>0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R240" s="148" t="s">
        <v>167</v>
      </c>
      <c r="AT240" s="148" t="s">
        <v>152</v>
      </c>
      <c r="AU240" s="148" t="s">
        <v>89</v>
      </c>
      <c r="AY240" s="44" t="s">
        <v>149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44" t="s">
        <v>87</v>
      </c>
      <c r="BK240" s="149">
        <f>ROUND(I240*H240,2)</f>
        <v>0</v>
      </c>
      <c r="BL240" s="44" t="s">
        <v>167</v>
      </c>
      <c r="BM240" s="148" t="s">
        <v>3935</v>
      </c>
    </row>
    <row r="241" spans="2:51" s="160" customFormat="1" ht="11.25">
      <c r="B241" s="161"/>
      <c r="D241" s="150" t="s">
        <v>251</v>
      </c>
      <c r="E241" s="162" t="s">
        <v>1</v>
      </c>
      <c r="F241" s="163" t="s">
        <v>3936</v>
      </c>
      <c r="H241" s="164">
        <v>1.05</v>
      </c>
      <c r="L241" s="161"/>
      <c r="M241" s="165"/>
      <c r="N241" s="166"/>
      <c r="O241" s="166"/>
      <c r="P241" s="166"/>
      <c r="Q241" s="166"/>
      <c r="R241" s="166"/>
      <c r="S241" s="166"/>
      <c r="T241" s="167"/>
      <c r="AT241" s="162" t="s">
        <v>251</v>
      </c>
      <c r="AU241" s="162" t="s">
        <v>89</v>
      </c>
      <c r="AV241" s="160" t="s">
        <v>89</v>
      </c>
      <c r="AW241" s="160" t="s">
        <v>34</v>
      </c>
      <c r="AX241" s="160" t="s">
        <v>87</v>
      </c>
      <c r="AY241" s="162" t="s">
        <v>149</v>
      </c>
    </row>
    <row r="242" spans="1:65" s="56" customFormat="1" ht="16.5" customHeight="1">
      <c r="A242" s="53"/>
      <c r="B242" s="54"/>
      <c r="C242" s="138" t="s">
        <v>513</v>
      </c>
      <c r="D242" s="138" t="s">
        <v>152</v>
      </c>
      <c r="E242" s="139" t="s">
        <v>3937</v>
      </c>
      <c r="F242" s="140" t="s">
        <v>3938</v>
      </c>
      <c r="G242" s="141" t="s">
        <v>339</v>
      </c>
      <c r="H242" s="40">
        <v>1</v>
      </c>
      <c r="I242" s="24"/>
      <c r="J242" s="142">
        <f>ROUND(I242*H242,2)</f>
        <v>0</v>
      </c>
      <c r="K242" s="140" t="s">
        <v>1</v>
      </c>
      <c r="L242" s="54"/>
      <c r="M242" s="143" t="s">
        <v>1</v>
      </c>
      <c r="N242" s="144" t="s">
        <v>44</v>
      </c>
      <c r="O242" s="145"/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R242" s="148" t="s">
        <v>167</v>
      </c>
      <c r="AT242" s="148" t="s">
        <v>152</v>
      </c>
      <c r="AU242" s="148" t="s">
        <v>89</v>
      </c>
      <c r="AY242" s="44" t="s">
        <v>149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44" t="s">
        <v>87</v>
      </c>
      <c r="BK242" s="149">
        <f>ROUND(I242*H242,2)</f>
        <v>0</v>
      </c>
      <c r="BL242" s="44" t="s">
        <v>167</v>
      </c>
      <c r="BM242" s="148" t="s">
        <v>3939</v>
      </c>
    </row>
    <row r="243" spans="1:65" s="56" customFormat="1" ht="16.5" customHeight="1">
      <c r="A243" s="53"/>
      <c r="B243" s="54"/>
      <c r="C243" s="138" t="s">
        <v>517</v>
      </c>
      <c r="D243" s="138" t="s">
        <v>152</v>
      </c>
      <c r="E243" s="139" t="s">
        <v>1178</v>
      </c>
      <c r="F243" s="140" t="s">
        <v>1179</v>
      </c>
      <c r="G243" s="141" t="s">
        <v>655</v>
      </c>
      <c r="H243" s="40">
        <v>0.013</v>
      </c>
      <c r="I243" s="24"/>
      <c r="J243" s="142">
        <f>ROUND(I243*H243,2)</f>
        <v>0</v>
      </c>
      <c r="K243" s="140" t="s">
        <v>257</v>
      </c>
      <c r="L243" s="54"/>
      <c r="M243" s="143" t="s">
        <v>1</v>
      </c>
      <c r="N243" s="144" t="s">
        <v>44</v>
      </c>
      <c r="O243" s="145"/>
      <c r="P243" s="146">
        <f>O243*H243</f>
        <v>0</v>
      </c>
      <c r="Q243" s="146">
        <v>1.06277</v>
      </c>
      <c r="R243" s="146">
        <f>Q243*H243</f>
        <v>0.01381601</v>
      </c>
      <c r="S243" s="146">
        <v>0</v>
      </c>
      <c r="T243" s="147">
        <f>S243*H243</f>
        <v>0</v>
      </c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R243" s="148" t="s">
        <v>167</v>
      </c>
      <c r="AT243" s="148" t="s">
        <v>152</v>
      </c>
      <c r="AU243" s="148" t="s">
        <v>89</v>
      </c>
      <c r="AY243" s="44" t="s">
        <v>149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44" t="s">
        <v>87</v>
      </c>
      <c r="BK243" s="149">
        <f>ROUND(I243*H243,2)</f>
        <v>0</v>
      </c>
      <c r="BL243" s="44" t="s">
        <v>167</v>
      </c>
      <c r="BM243" s="148" t="s">
        <v>3940</v>
      </c>
    </row>
    <row r="244" spans="2:51" s="160" customFormat="1" ht="11.25">
      <c r="B244" s="161"/>
      <c r="D244" s="150" t="s">
        <v>251</v>
      </c>
      <c r="E244" s="162" t="s">
        <v>1</v>
      </c>
      <c r="F244" s="163" t="s">
        <v>3941</v>
      </c>
      <c r="H244" s="164">
        <v>0.013</v>
      </c>
      <c r="L244" s="161"/>
      <c r="M244" s="165"/>
      <c r="N244" s="166"/>
      <c r="O244" s="166"/>
      <c r="P244" s="166"/>
      <c r="Q244" s="166"/>
      <c r="R244" s="166"/>
      <c r="S244" s="166"/>
      <c r="T244" s="167"/>
      <c r="AT244" s="162" t="s">
        <v>251</v>
      </c>
      <c r="AU244" s="162" t="s">
        <v>89</v>
      </c>
      <c r="AV244" s="160" t="s">
        <v>89</v>
      </c>
      <c r="AW244" s="160" t="s">
        <v>34</v>
      </c>
      <c r="AX244" s="160" t="s">
        <v>87</v>
      </c>
      <c r="AY244" s="162" t="s">
        <v>149</v>
      </c>
    </row>
    <row r="245" spans="1:65" s="56" customFormat="1" ht="16.5" customHeight="1">
      <c r="A245" s="53"/>
      <c r="B245" s="54"/>
      <c r="C245" s="138" t="s">
        <v>521</v>
      </c>
      <c r="D245" s="138" t="s">
        <v>152</v>
      </c>
      <c r="E245" s="139" t="s">
        <v>3942</v>
      </c>
      <c r="F245" s="140" t="s">
        <v>3943</v>
      </c>
      <c r="G245" s="141" t="s">
        <v>268</v>
      </c>
      <c r="H245" s="40">
        <v>11.515</v>
      </c>
      <c r="I245" s="24"/>
      <c r="J245" s="142">
        <f>ROUND(I245*H245,2)</f>
        <v>0</v>
      </c>
      <c r="K245" s="140" t="s">
        <v>257</v>
      </c>
      <c r="L245" s="54"/>
      <c r="M245" s="143" t="s">
        <v>1</v>
      </c>
      <c r="N245" s="144" t="s">
        <v>44</v>
      </c>
      <c r="O245" s="145"/>
      <c r="P245" s="146">
        <f>O245*H245</f>
        <v>0</v>
      </c>
      <c r="Q245" s="146">
        <v>0.084</v>
      </c>
      <c r="R245" s="146">
        <f>Q245*H245</f>
        <v>0.9672600000000001</v>
      </c>
      <c r="S245" s="146">
        <v>0</v>
      </c>
      <c r="T245" s="147">
        <f>S245*H245</f>
        <v>0</v>
      </c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R245" s="148" t="s">
        <v>167</v>
      </c>
      <c r="AT245" s="148" t="s">
        <v>152</v>
      </c>
      <c r="AU245" s="148" t="s">
        <v>89</v>
      </c>
      <c r="AY245" s="44" t="s">
        <v>149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44" t="s">
        <v>87</v>
      </c>
      <c r="BK245" s="149">
        <f>ROUND(I245*H245,2)</f>
        <v>0</v>
      </c>
      <c r="BL245" s="44" t="s">
        <v>167</v>
      </c>
      <c r="BM245" s="148" t="s">
        <v>3944</v>
      </c>
    </row>
    <row r="246" spans="2:51" s="160" customFormat="1" ht="11.25">
      <c r="B246" s="161"/>
      <c r="D246" s="150" t="s">
        <v>251</v>
      </c>
      <c r="E246" s="162" t="s">
        <v>1</v>
      </c>
      <c r="F246" s="163" t="s">
        <v>3945</v>
      </c>
      <c r="H246" s="164">
        <v>11.515</v>
      </c>
      <c r="L246" s="161"/>
      <c r="M246" s="165"/>
      <c r="N246" s="166"/>
      <c r="O246" s="166"/>
      <c r="P246" s="166"/>
      <c r="Q246" s="166"/>
      <c r="R246" s="166"/>
      <c r="S246" s="166"/>
      <c r="T246" s="167"/>
      <c r="AT246" s="162" t="s">
        <v>251</v>
      </c>
      <c r="AU246" s="162" t="s">
        <v>89</v>
      </c>
      <c r="AV246" s="160" t="s">
        <v>89</v>
      </c>
      <c r="AW246" s="160" t="s">
        <v>34</v>
      </c>
      <c r="AX246" s="160" t="s">
        <v>87</v>
      </c>
      <c r="AY246" s="162" t="s">
        <v>149</v>
      </c>
    </row>
    <row r="247" spans="1:65" s="56" customFormat="1" ht="16.5" customHeight="1">
      <c r="A247" s="53"/>
      <c r="B247" s="54"/>
      <c r="C247" s="138" t="s">
        <v>525</v>
      </c>
      <c r="D247" s="138" t="s">
        <v>152</v>
      </c>
      <c r="E247" s="139" t="s">
        <v>3946</v>
      </c>
      <c r="F247" s="140" t="s">
        <v>3947</v>
      </c>
      <c r="G247" s="141" t="s">
        <v>268</v>
      </c>
      <c r="H247" s="40">
        <v>32.325</v>
      </c>
      <c r="I247" s="24"/>
      <c r="J247" s="142">
        <f>ROUND(I247*H247,2)</f>
        <v>0</v>
      </c>
      <c r="K247" s="140" t="s">
        <v>257</v>
      </c>
      <c r="L247" s="54"/>
      <c r="M247" s="143" t="s">
        <v>1</v>
      </c>
      <c r="N247" s="144" t="s">
        <v>44</v>
      </c>
      <c r="O247" s="145"/>
      <c r="P247" s="146">
        <f>O247*H247</f>
        <v>0</v>
      </c>
      <c r="Q247" s="146">
        <v>0.2756</v>
      </c>
      <c r="R247" s="146">
        <f>Q247*H247</f>
        <v>8.90877</v>
      </c>
      <c r="S247" s="146">
        <v>0</v>
      </c>
      <c r="T247" s="147">
        <f>S247*H247</f>
        <v>0</v>
      </c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R247" s="148" t="s">
        <v>167</v>
      </c>
      <c r="AT247" s="148" t="s">
        <v>152</v>
      </c>
      <c r="AU247" s="148" t="s">
        <v>89</v>
      </c>
      <c r="AY247" s="44" t="s">
        <v>149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44" t="s">
        <v>87</v>
      </c>
      <c r="BK247" s="149">
        <f>ROUND(I247*H247,2)</f>
        <v>0</v>
      </c>
      <c r="BL247" s="44" t="s">
        <v>167</v>
      </c>
      <c r="BM247" s="148" t="s">
        <v>3948</v>
      </c>
    </row>
    <row r="248" spans="2:51" s="160" customFormat="1" ht="11.25">
      <c r="B248" s="161"/>
      <c r="D248" s="150" t="s">
        <v>251</v>
      </c>
      <c r="E248" s="162" t="s">
        <v>1</v>
      </c>
      <c r="F248" s="163" t="s">
        <v>3949</v>
      </c>
      <c r="H248" s="164">
        <v>3.9</v>
      </c>
      <c r="L248" s="161"/>
      <c r="M248" s="165"/>
      <c r="N248" s="166"/>
      <c r="O248" s="166"/>
      <c r="P248" s="166"/>
      <c r="Q248" s="166"/>
      <c r="R248" s="166"/>
      <c r="S248" s="166"/>
      <c r="T248" s="167"/>
      <c r="AT248" s="162" t="s">
        <v>251</v>
      </c>
      <c r="AU248" s="162" t="s">
        <v>89</v>
      </c>
      <c r="AV248" s="160" t="s">
        <v>89</v>
      </c>
      <c r="AW248" s="160" t="s">
        <v>34</v>
      </c>
      <c r="AX248" s="160" t="s">
        <v>79</v>
      </c>
      <c r="AY248" s="162" t="s">
        <v>149</v>
      </c>
    </row>
    <row r="249" spans="2:51" s="160" customFormat="1" ht="11.25">
      <c r="B249" s="161"/>
      <c r="D249" s="150" t="s">
        <v>251</v>
      </c>
      <c r="E249" s="162" t="s">
        <v>1</v>
      </c>
      <c r="F249" s="163" t="s">
        <v>3950</v>
      </c>
      <c r="H249" s="164">
        <v>11.825</v>
      </c>
      <c r="L249" s="161"/>
      <c r="M249" s="165"/>
      <c r="N249" s="166"/>
      <c r="O249" s="166"/>
      <c r="P249" s="166"/>
      <c r="Q249" s="166"/>
      <c r="R249" s="166"/>
      <c r="S249" s="166"/>
      <c r="T249" s="167"/>
      <c r="AT249" s="162" t="s">
        <v>251</v>
      </c>
      <c r="AU249" s="162" t="s">
        <v>89</v>
      </c>
      <c r="AV249" s="160" t="s">
        <v>89</v>
      </c>
      <c r="AW249" s="160" t="s">
        <v>34</v>
      </c>
      <c r="AX249" s="160" t="s">
        <v>79</v>
      </c>
      <c r="AY249" s="162" t="s">
        <v>149</v>
      </c>
    </row>
    <row r="250" spans="2:51" s="160" customFormat="1" ht="11.25">
      <c r="B250" s="161"/>
      <c r="D250" s="150" t="s">
        <v>251</v>
      </c>
      <c r="E250" s="162" t="s">
        <v>1</v>
      </c>
      <c r="F250" s="163" t="s">
        <v>3951</v>
      </c>
      <c r="H250" s="164">
        <v>8.05</v>
      </c>
      <c r="L250" s="161"/>
      <c r="M250" s="165"/>
      <c r="N250" s="166"/>
      <c r="O250" s="166"/>
      <c r="P250" s="166"/>
      <c r="Q250" s="166"/>
      <c r="R250" s="166"/>
      <c r="S250" s="166"/>
      <c r="T250" s="167"/>
      <c r="AT250" s="162" t="s">
        <v>251</v>
      </c>
      <c r="AU250" s="162" t="s">
        <v>89</v>
      </c>
      <c r="AV250" s="160" t="s">
        <v>89</v>
      </c>
      <c r="AW250" s="160" t="s">
        <v>34</v>
      </c>
      <c r="AX250" s="160" t="s">
        <v>79</v>
      </c>
      <c r="AY250" s="162" t="s">
        <v>149</v>
      </c>
    </row>
    <row r="251" spans="2:51" s="160" customFormat="1" ht="11.25">
      <c r="B251" s="161"/>
      <c r="D251" s="150" t="s">
        <v>251</v>
      </c>
      <c r="E251" s="162" t="s">
        <v>1</v>
      </c>
      <c r="F251" s="163" t="s">
        <v>3952</v>
      </c>
      <c r="H251" s="164">
        <v>8.55</v>
      </c>
      <c r="L251" s="161"/>
      <c r="M251" s="165"/>
      <c r="N251" s="166"/>
      <c r="O251" s="166"/>
      <c r="P251" s="166"/>
      <c r="Q251" s="166"/>
      <c r="R251" s="166"/>
      <c r="S251" s="166"/>
      <c r="T251" s="167"/>
      <c r="AT251" s="162" t="s">
        <v>251</v>
      </c>
      <c r="AU251" s="162" t="s">
        <v>89</v>
      </c>
      <c r="AV251" s="160" t="s">
        <v>89</v>
      </c>
      <c r="AW251" s="160" t="s">
        <v>34</v>
      </c>
      <c r="AX251" s="160" t="s">
        <v>79</v>
      </c>
      <c r="AY251" s="162" t="s">
        <v>149</v>
      </c>
    </row>
    <row r="252" spans="2:51" s="168" customFormat="1" ht="11.25">
      <c r="B252" s="169"/>
      <c r="D252" s="150" t="s">
        <v>251</v>
      </c>
      <c r="E252" s="170" t="s">
        <v>1</v>
      </c>
      <c r="F252" s="171" t="s">
        <v>254</v>
      </c>
      <c r="H252" s="172">
        <v>32.325</v>
      </c>
      <c r="L252" s="169"/>
      <c r="M252" s="173"/>
      <c r="N252" s="174"/>
      <c r="O252" s="174"/>
      <c r="P252" s="174"/>
      <c r="Q252" s="174"/>
      <c r="R252" s="174"/>
      <c r="S252" s="174"/>
      <c r="T252" s="175"/>
      <c r="AT252" s="170" t="s">
        <v>251</v>
      </c>
      <c r="AU252" s="170" t="s">
        <v>89</v>
      </c>
      <c r="AV252" s="168" t="s">
        <v>167</v>
      </c>
      <c r="AW252" s="168" t="s">
        <v>34</v>
      </c>
      <c r="AX252" s="168" t="s">
        <v>87</v>
      </c>
      <c r="AY252" s="170" t="s">
        <v>149</v>
      </c>
    </row>
    <row r="253" spans="1:65" s="56" customFormat="1" ht="16.5" customHeight="1">
      <c r="A253" s="53"/>
      <c r="B253" s="54"/>
      <c r="C253" s="138" t="s">
        <v>529</v>
      </c>
      <c r="D253" s="138" t="s">
        <v>152</v>
      </c>
      <c r="E253" s="139" t="s">
        <v>3953</v>
      </c>
      <c r="F253" s="140" t="s">
        <v>3954</v>
      </c>
      <c r="G253" s="141" t="s">
        <v>331</v>
      </c>
      <c r="H253" s="40">
        <v>74</v>
      </c>
      <c r="I253" s="24"/>
      <c r="J253" s="142">
        <f>ROUND(I253*H253,2)</f>
        <v>0</v>
      </c>
      <c r="K253" s="140" t="s">
        <v>257</v>
      </c>
      <c r="L253" s="54"/>
      <c r="M253" s="143" t="s">
        <v>1</v>
      </c>
      <c r="N253" s="144" t="s">
        <v>44</v>
      </c>
      <c r="O253" s="145"/>
      <c r="P253" s="146">
        <f>O253*H253</f>
        <v>0</v>
      </c>
      <c r="Q253" s="146">
        <v>0.12895</v>
      </c>
      <c r="R253" s="146">
        <f>Q253*H253</f>
        <v>9.542300000000001</v>
      </c>
      <c r="S253" s="146">
        <v>0</v>
      </c>
      <c r="T253" s="147">
        <f>S253*H253</f>
        <v>0</v>
      </c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R253" s="148" t="s">
        <v>167</v>
      </c>
      <c r="AT253" s="148" t="s">
        <v>152</v>
      </c>
      <c r="AU253" s="148" t="s">
        <v>89</v>
      </c>
      <c r="AY253" s="44" t="s">
        <v>149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44" t="s">
        <v>87</v>
      </c>
      <c r="BK253" s="149">
        <f>ROUND(I253*H253,2)</f>
        <v>0</v>
      </c>
      <c r="BL253" s="44" t="s">
        <v>167</v>
      </c>
      <c r="BM253" s="148" t="s">
        <v>3955</v>
      </c>
    </row>
    <row r="254" spans="1:65" s="56" customFormat="1" ht="16.5" customHeight="1">
      <c r="A254" s="53"/>
      <c r="B254" s="54"/>
      <c r="C254" s="138" t="s">
        <v>534</v>
      </c>
      <c r="D254" s="138" t="s">
        <v>152</v>
      </c>
      <c r="E254" s="139" t="s">
        <v>3956</v>
      </c>
      <c r="F254" s="140" t="s">
        <v>3957</v>
      </c>
      <c r="G254" s="141" t="s">
        <v>331</v>
      </c>
      <c r="H254" s="40">
        <v>39</v>
      </c>
      <c r="I254" s="24"/>
      <c r="J254" s="142">
        <f>ROUND(I254*H254,2)</f>
        <v>0</v>
      </c>
      <c r="K254" s="140" t="s">
        <v>1</v>
      </c>
      <c r="L254" s="54"/>
      <c r="M254" s="143" t="s">
        <v>1</v>
      </c>
      <c r="N254" s="144" t="s">
        <v>44</v>
      </c>
      <c r="O254" s="145"/>
      <c r="P254" s="146">
        <f>O254*H254</f>
        <v>0</v>
      </c>
      <c r="Q254" s="146">
        <v>0.12895</v>
      </c>
      <c r="R254" s="146">
        <f>Q254*H254</f>
        <v>5.029050000000001</v>
      </c>
      <c r="S254" s="146">
        <v>0</v>
      </c>
      <c r="T254" s="147">
        <f>S254*H254</f>
        <v>0</v>
      </c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R254" s="148" t="s">
        <v>167</v>
      </c>
      <c r="AT254" s="148" t="s">
        <v>152</v>
      </c>
      <c r="AU254" s="148" t="s">
        <v>89</v>
      </c>
      <c r="AY254" s="44" t="s">
        <v>149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44" t="s">
        <v>87</v>
      </c>
      <c r="BK254" s="149">
        <f>ROUND(I254*H254,2)</f>
        <v>0</v>
      </c>
      <c r="BL254" s="44" t="s">
        <v>167</v>
      </c>
      <c r="BM254" s="148" t="s">
        <v>3958</v>
      </c>
    </row>
    <row r="255" spans="2:63" s="125" customFormat="1" ht="22.9" customHeight="1">
      <c r="B255" s="126"/>
      <c r="D255" s="127" t="s">
        <v>78</v>
      </c>
      <c r="E255" s="136" t="s">
        <v>184</v>
      </c>
      <c r="F255" s="136" t="s">
        <v>3959</v>
      </c>
      <c r="J255" s="137">
        <f>BK255</f>
        <v>0</v>
      </c>
      <c r="L255" s="126"/>
      <c r="M255" s="130"/>
      <c r="N255" s="131"/>
      <c r="O255" s="131"/>
      <c r="P255" s="132">
        <f>P256</f>
        <v>0</v>
      </c>
      <c r="Q255" s="131"/>
      <c r="R255" s="132">
        <f>R256</f>
        <v>0.00917</v>
      </c>
      <c r="S255" s="131"/>
      <c r="T255" s="133">
        <f>T256</f>
        <v>0</v>
      </c>
      <c r="AR255" s="127" t="s">
        <v>87</v>
      </c>
      <c r="AT255" s="134" t="s">
        <v>78</v>
      </c>
      <c r="AU255" s="134" t="s">
        <v>87</v>
      </c>
      <c r="AY255" s="127" t="s">
        <v>149</v>
      </c>
      <c r="BK255" s="135">
        <f>BK256</f>
        <v>0</v>
      </c>
    </row>
    <row r="256" spans="1:65" s="56" customFormat="1" ht="16.5" customHeight="1">
      <c r="A256" s="53"/>
      <c r="B256" s="54"/>
      <c r="C256" s="138" t="s">
        <v>538</v>
      </c>
      <c r="D256" s="138" t="s">
        <v>152</v>
      </c>
      <c r="E256" s="139" t="s">
        <v>3960</v>
      </c>
      <c r="F256" s="140" t="s">
        <v>3961</v>
      </c>
      <c r="G256" s="141" t="s">
        <v>331</v>
      </c>
      <c r="H256" s="40">
        <v>7</v>
      </c>
      <c r="I256" s="24"/>
      <c r="J256" s="142">
        <f>ROUND(I256*H256,2)</f>
        <v>0</v>
      </c>
      <c r="K256" s="140" t="s">
        <v>257</v>
      </c>
      <c r="L256" s="54"/>
      <c r="M256" s="143" t="s">
        <v>1</v>
      </c>
      <c r="N256" s="144" t="s">
        <v>44</v>
      </c>
      <c r="O256" s="145"/>
      <c r="P256" s="146">
        <f>O256*H256</f>
        <v>0</v>
      </c>
      <c r="Q256" s="146">
        <v>0.00131</v>
      </c>
      <c r="R256" s="146">
        <f>Q256*H256</f>
        <v>0.00917</v>
      </c>
      <c r="S256" s="146">
        <v>0</v>
      </c>
      <c r="T256" s="147">
        <f>S256*H256</f>
        <v>0</v>
      </c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R256" s="148" t="s">
        <v>167</v>
      </c>
      <c r="AT256" s="148" t="s">
        <v>152</v>
      </c>
      <c r="AU256" s="148" t="s">
        <v>89</v>
      </c>
      <c r="AY256" s="44" t="s">
        <v>149</v>
      </c>
      <c r="BE256" s="149">
        <f>IF(N256="základní",J256,0)</f>
        <v>0</v>
      </c>
      <c r="BF256" s="149">
        <f>IF(N256="snížená",J256,0)</f>
        <v>0</v>
      </c>
      <c r="BG256" s="149">
        <f>IF(N256="zákl. přenesená",J256,0)</f>
        <v>0</v>
      </c>
      <c r="BH256" s="149">
        <f>IF(N256="sníž. přenesená",J256,0)</f>
        <v>0</v>
      </c>
      <c r="BI256" s="149">
        <f>IF(N256="nulová",J256,0)</f>
        <v>0</v>
      </c>
      <c r="BJ256" s="44" t="s">
        <v>87</v>
      </c>
      <c r="BK256" s="149">
        <f>ROUND(I256*H256,2)</f>
        <v>0</v>
      </c>
      <c r="BL256" s="44" t="s">
        <v>167</v>
      </c>
      <c r="BM256" s="148" t="s">
        <v>3962</v>
      </c>
    </row>
    <row r="257" spans="2:63" s="125" customFormat="1" ht="22.9" customHeight="1">
      <c r="B257" s="126"/>
      <c r="D257" s="127" t="s">
        <v>78</v>
      </c>
      <c r="E257" s="136" t="s">
        <v>190</v>
      </c>
      <c r="F257" s="136" t="s">
        <v>287</v>
      </c>
      <c r="J257" s="137">
        <f>BK257</f>
        <v>0</v>
      </c>
      <c r="L257" s="126"/>
      <c r="M257" s="130"/>
      <c r="N257" s="131"/>
      <c r="O257" s="131"/>
      <c r="P257" s="132">
        <f>SUM(P258:P270)</f>
        <v>0</v>
      </c>
      <c r="Q257" s="131"/>
      <c r="R257" s="132">
        <f>SUM(R258:R270)</f>
        <v>0</v>
      </c>
      <c r="S257" s="131"/>
      <c r="T257" s="133">
        <f>SUM(T258:T270)</f>
        <v>6.497086</v>
      </c>
      <c r="AR257" s="127" t="s">
        <v>87</v>
      </c>
      <c r="AT257" s="134" t="s">
        <v>78</v>
      </c>
      <c r="AU257" s="134" t="s">
        <v>87</v>
      </c>
      <c r="AY257" s="127" t="s">
        <v>149</v>
      </c>
      <c r="BK257" s="135">
        <f>SUM(BK258:BK270)</f>
        <v>0</v>
      </c>
    </row>
    <row r="258" spans="1:65" s="56" customFormat="1" ht="16.5" customHeight="1">
      <c r="A258" s="53"/>
      <c r="B258" s="54"/>
      <c r="C258" s="138" t="s">
        <v>543</v>
      </c>
      <c r="D258" s="138" t="s">
        <v>152</v>
      </c>
      <c r="E258" s="139" t="s">
        <v>323</v>
      </c>
      <c r="F258" s="140" t="s">
        <v>324</v>
      </c>
      <c r="G258" s="141" t="s">
        <v>249</v>
      </c>
      <c r="H258" s="40">
        <v>1.177</v>
      </c>
      <c r="I258" s="24"/>
      <c r="J258" s="142">
        <f>ROUND(I258*H258,2)</f>
        <v>0</v>
      </c>
      <c r="K258" s="140" t="s">
        <v>257</v>
      </c>
      <c r="L258" s="54"/>
      <c r="M258" s="143" t="s">
        <v>1</v>
      </c>
      <c r="N258" s="144" t="s">
        <v>44</v>
      </c>
      <c r="O258" s="145"/>
      <c r="P258" s="146">
        <f>O258*H258</f>
        <v>0</v>
      </c>
      <c r="Q258" s="146">
        <v>0</v>
      </c>
      <c r="R258" s="146">
        <f>Q258*H258</f>
        <v>0</v>
      </c>
      <c r="S258" s="146">
        <v>1.8</v>
      </c>
      <c r="T258" s="147">
        <f>S258*H258</f>
        <v>2.1186000000000003</v>
      </c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R258" s="148" t="s">
        <v>167</v>
      </c>
      <c r="AT258" s="148" t="s">
        <v>152</v>
      </c>
      <c r="AU258" s="148" t="s">
        <v>89</v>
      </c>
      <c r="AY258" s="44" t="s">
        <v>149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44" t="s">
        <v>87</v>
      </c>
      <c r="BK258" s="149">
        <f>ROUND(I258*H258,2)</f>
        <v>0</v>
      </c>
      <c r="BL258" s="44" t="s">
        <v>167</v>
      </c>
      <c r="BM258" s="148" t="s">
        <v>3963</v>
      </c>
    </row>
    <row r="259" spans="2:51" s="160" customFormat="1" ht="11.25">
      <c r="B259" s="161"/>
      <c r="D259" s="150" t="s">
        <v>251</v>
      </c>
      <c r="E259" s="162" t="s">
        <v>1</v>
      </c>
      <c r="F259" s="163" t="s">
        <v>3964</v>
      </c>
      <c r="H259" s="164">
        <v>1.177</v>
      </c>
      <c r="L259" s="161"/>
      <c r="M259" s="165"/>
      <c r="N259" s="166"/>
      <c r="O259" s="166"/>
      <c r="P259" s="166"/>
      <c r="Q259" s="166"/>
      <c r="R259" s="166"/>
      <c r="S259" s="166"/>
      <c r="T259" s="167"/>
      <c r="AT259" s="162" t="s">
        <v>251</v>
      </c>
      <c r="AU259" s="162" t="s">
        <v>89</v>
      </c>
      <c r="AV259" s="160" t="s">
        <v>89</v>
      </c>
      <c r="AW259" s="160" t="s">
        <v>34</v>
      </c>
      <c r="AX259" s="160" t="s">
        <v>87</v>
      </c>
      <c r="AY259" s="162" t="s">
        <v>149</v>
      </c>
    </row>
    <row r="260" spans="1:65" s="56" customFormat="1" ht="24.2" customHeight="1">
      <c r="A260" s="53"/>
      <c r="B260" s="54"/>
      <c r="C260" s="138" t="s">
        <v>548</v>
      </c>
      <c r="D260" s="138" t="s">
        <v>152</v>
      </c>
      <c r="E260" s="139" t="s">
        <v>569</v>
      </c>
      <c r="F260" s="140" t="s">
        <v>570</v>
      </c>
      <c r="G260" s="141" t="s">
        <v>268</v>
      </c>
      <c r="H260" s="40">
        <v>26.754</v>
      </c>
      <c r="I260" s="24"/>
      <c r="J260" s="142">
        <f>ROUND(I260*H260,2)</f>
        <v>0</v>
      </c>
      <c r="K260" s="140" t="s">
        <v>257</v>
      </c>
      <c r="L260" s="54"/>
      <c r="M260" s="143" t="s">
        <v>1</v>
      </c>
      <c r="N260" s="144" t="s">
        <v>44</v>
      </c>
      <c r="O260" s="145"/>
      <c r="P260" s="146">
        <f>O260*H260</f>
        <v>0</v>
      </c>
      <c r="Q260" s="146">
        <v>0</v>
      </c>
      <c r="R260" s="146">
        <f>Q260*H260</f>
        <v>0</v>
      </c>
      <c r="S260" s="146">
        <v>0.059</v>
      </c>
      <c r="T260" s="147">
        <f>S260*H260</f>
        <v>1.578486</v>
      </c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R260" s="148" t="s">
        <v>167</v>
      </c>
      <c r="AT260" s="148" t="s">
        <v>152</v>
      </c>
      <c r="AU260" s="148" t="s">
        <v>89</v>
      </c>
      <c r="AY260" s="44" t="s">
        <v>149</v>
      </c>
      <c r="BE260" s="149">
        <f>IF(N260="základní",J260,0)</f>
        <v>0</v>
      </c>
      <c r="BF260" s="149">
        <f>IF(N260="snížená",J260,0)</f>
        <v>0</v>
      </c>
      <c r="BG260" s="149">
        <f>IF(N260="zákl. přenesená",J260,0)</f>
        <v>0</v>
      </c>
      <c r="BH260" s="149">
        <f>IF(N260="sníž. přenesená",J260,0)</f>
        <v>0</v>
      </c>
      <c r="BI260" s="149">
        <f>IF(N260="nulová",J260,0)</f>
        <v>0</v>
      </c>
      <c r="BJ260" s="44" t="s">
        <v>87</v>
      </c>
      <c r="BK260" s="149">
        <f>ROUND(I260*H260,2)</f>
        <v>0</v>
      </c>
      <c r="BL260" s="44" t="s">
        <v>167</v>
      </c>
      <c r="BM260" s="148" t="s">
        <v>3965</v>
      </c>
    </row>
    <row r="261" spans="2:51" s="176" customFormat="1" ht="11.25">
      <c r="B261" s="177"/>
      <c r="D261" s="150" t="s">
        <v>251</v>
      </c>
      <c r="E261" s="178" t="s">
        <v>1</v>
      </c>
      <c r="F261" s="179" t="s">
        <v>3923</v>
      </c>
      <c r="H261" s="178" t="s">
        <v>1</v>
      </c>
      <c r="L261" s="177"/>
      <c r="M261" s="180"/>
      <c r="N261" s="181"/>
      <c r="O261" s="181"/>
      <c r="P261" s="181"/>
      <c r="Q261" s="181"/>
      <c r="R261" s="181"/>
      <c r="S261" s="181"/>
      <c r="T261" s="182"/>
      <c r="AT261" s="178" t="s">
        <v>251</v>
      </c>
      <c r="AU261" s="178" t="s">
        <v>89</v>
      </c>
      <c r="AV261" s="176" t="s">
        <v>87</v>
      </c>
      <c r="AW261" s="176" t="s">
        <v>34</v>
      </c>
      <c r="AX261" s="176" t="s">
        <v>79</v>
      </c>
      <c r="AY261" s="178" t="s">
        <v>149</v>
      </c>
    </row>
    <row r="262" spans="2:51" s="160" customFormat="1" ht="11.25">
      <c r="B262" s="161"/>
      <c r="D262" s="150" t="s">
        <v>251</v>
      </c>
      <c r="E262" s="162" t="s">
        <v>1</v>
      </c>
      <c r="F262" s="163" t="s">
        <v>3924</v>
      </c>
      <c r="H262" s="164">
        <v>13.615</v>
      </c>
      <c r="L262" s="161"/>
      <c r="M262" s="165"/>
      <c r="N262" s="166"/>
      <c r="O262" s="166"/>
      <c r="P262" s="166"/>
      <c r="Q262" s="166"/>
      <c r="R262" s="166"/>
      <c r="S262" s="166"/>
      <c r="T262" s="167"/>
      <c r="AT262" s="162" t="s">
        <v>251</v>
      </c>
      <c r="AU262" s="162" t="s">
        <v>89</v>
      </c>
      <c r="AV262" s="160" t="s">
        <v>89</v>
      </c>
      <c r="AW262" s="160" t="s">
        <v>34</v>
      </c>
      <c r="AX262" s="160" t="s">
        <v>79</v>
      </c>
      <c r="AY262" s="162" t="s">
        <v>149</v>
      </c>
    </row>
    <row r="263" spans="2:51" s="160" customFormat="1" ht="11.25">
      <c r="B263" s="161"/>
      <c r="D263" s="150" t="s">
        <v>251</v>
      </c>
      <c r="E263" s="162" t="s">
        <v>1</v>
      </c>
      <c r="F263" s="163" t="s">
        <v>3925</v>
      </c>
      <c r="H263" s="164">
        <v>13.139</v>
      </c>
      <c r="L263" s="161"/>
      <c r="M263" s="165"/>
      <c r="N263" s="166"/>
      <c r="O263" s="166"/>
      <c r="P263" s="166"/>
      <c r="Q263" s="166"/>
      <c r="R263" s="166"/>
      <c r="S263" s="166"/>
      <c r="T263" s="167"/>
      <c r="AT263" s="162" t="s">
        <v>251</v>
      </c>
      <c r="AU263" s="162" t="s">
        <v>89</v>
      </c>
      <c r="AV263" s="160" t="s">
        <v>89</v>
      </c>
      <c r="AW263" s="160" t="s">
        <v>34</v>
      </c>
      <c r="AX263" s="160" t="s">
        <v>79</v>
      </c>
      <c r="AY263" s="162" t="s">
        <v>149</v>
      </c>
    </row>
    <row r="264" spans="2:51" s="168" customFormat="1" ht="11.25">
      <c r="B264" s="169"/>
      <c r="D264" s="150" t="s">
        <v>251</v>
      </c>
      <c r="E264" s="170" t="s">
        <v>1</v>
      </c>
      <c r="F264" s="171" t="s">
        <v>254</v>
      </c>
      <c r="H264" s="172">
        <v>26.753999999999998</v>
      </c>
      <c r="L264" s="169"/>
      <c r="M264" s="173"/>
      <c r="N264" s="174"/>
      <c r="O264" s="174"/>
      <c r="P264" s="174"/>
      <c r="Q264" s="174"/>
      <c r="R264" s="174"/>
      <c r="S264" s="174"/>
      <c r="T264" s="175"/>
      <c r="AT264" s="170" t="s">
        <v>251</v>
      </c>
      <c r="AU264" s="170" t="s">
        <v>89</v>
      </c>
      <c r="AV264" s="168" t="s">
        <v>167</v>
      </c>
      <c r="AW264" s="168" t="s">
        <v>34</v>
      </c>
      <c r="AX264" s="168" t="s">
        <v>87</v>
      </c>
      <c r="AY264" s="170" t="s">
        <v>149</v>
      </c>
    </row>
    <row r="265" spans="1:65" s="56" customFormat="1" ht="16.5" customHeight="1">
      <c r="A265" s="53"/>
      <c r="B265" s="54"/>
      <c r="C265" s="138" t="s">
        <v>553</v>
      </c>
      <c r="D265" s="138" t="s">
        <v>152</v>
      </c>
      <c r="E265" s="139" t="s">
        <v>631</v>
      </c>
      <c r="F265" s="140" t="s">
        <v>3966</v>
      </c>
      <c r="G265" s="141" t="s">
        <v>339</v>
      </c>
      <c r="H265" s="40">
        <v>2</v>
      </c>
      <c r="I265" s="24"/>
      <c r="J265" s="142">
        <f aca="true" t="shared" si="10" ref="J265:J270">ROUND(I265*H265,2)</f>
        <v>0</v>
      </c>
      <c r="K265" s="140" t="s">
        <v>1</v>
      </c>
      <c r="L265" s="54"/>
      <c r="M265" s="143" t="s">
        <v>1</v>
      </c>
      <c r="N265" s="144" t="s">
        <v>44</v>
      </c>
      <c r="O265" s="145"/>
      <c r="P265" s="146">
        <f aca="true" t="shared" si="11" ref="P265:P270">O265*H265</f>
        <v>0</v>
      </c>
      <c r="Q265" s="146">
        <v>0</v>
      </c>
      <c r="R265" s="146">
        <f aca="true" t="shared" si="12" ref="R265:R270">Q265*H265</f>
        <v>0</v>
      </c>
      <c r="S265" s="146">
        <v>1</v>
      </c>
      <c r="T265" s="147">
        <f aca="true" t="shared" si="13" ref="T265:T270">S265*H265</f>
        <v>2</v>
      </c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R265" s="148" t="s">
        <v>167</v>
      </c>
      <c r="AT265" s="148" t="s">
        <v>152</v>
      </c>
      <c r="AU265" s="148" t="s">
        <v>89</v>
      </c>
      <c r="AY265" s="44" t="s">
        <v>149</v>
      </c>
      <c r="BE265" s="149">
        <f aca="true" t="shared" si="14" ref="BE265:BE270">IF(N265="základní",J265,0)</f>
        <v>0</v>
      </c>
      <c r="BF265" s="149">
        <f aca="true" t="shared" si="15" ref="BF265:BF270">IF(N265="snížená",J265,0)</f>
        <v>0</v>
      </c>
      <c r="BG265" s="149">
        <f aca="true" t="shared" si="16" ref="BG265:BG270">IF(N265="zákl. přenesená",J265,0)</f>
        <v>0</v>
      </c>
      <c r="BH265" s="149">
        <f aca="true" t="shared" si="17" ref="BH265:BH270">IF(N265="sníž. přenesená",J265,0)</f>
        <v>0</v>
      </c>
      <c r="BI265" s="149">
        <f aca="true" t="shared" si="18" ref="BI265:BI270">IF(N265="nulová",J265,0)</f>
        <v>0</v>
      </c>
      <c r="BJ265" s="44" t="s">
        <v>87</v>
      </c>
      <c r="BK265" s="149">
        <f aca="true" t="shared" si="19" ref="BK265:BK270">ROUND(I265*H265,2)</f>
        <v>0</v>
      </c>
      <c r="BL265" s="44" t="s">
        <v>167</v>
      </c>
      <c r="BM265" s="148" t="s">
        <v>3967</v>
      </c>
    </row>
    <row r="266" spans="1:65" s="56" customFormat="1" ht="16.5" customHeight="1">
      <c r="A266" s="53"/>
      <c r="B266" s="54"/>
      <c r="C266" s="138" t="s">
        <v>568</v>
      </c>
      <c r="D266" s="138" t="s">
        <v>152</v>
      </c>
      <c r="E266" s="139" t="s">
        <v>636</v>
      </c>
      <c r="F266" s="140" t="s">
        <v>3968</v>
      </c>
      <c r="G266" s="141" t="s">
        <v>339</v>
      </c>
      <c r="H266" s="40">
        <v>1</v>
      </c>
      <c r="I266" s="24"/>
      <c r="J266" s="142">
        <f t="shared" si="10"/>
        <v>0</v>
      </c>
      <c r="K266" s="140" t="s">
        <v>1</v>
      </c>
      <c r="L266" s="54"/>
      <c r="M266" s="143" t="s">
        <v>1</v>
      </c>
      <c r="N266" s="144" t="s">
        <v>44</v>
      </c>
      <c r="O266" s="145"/>
      <c r="P266" s="146">
        <f t="shared" si="11"/>
        <v>0</v>
      </c>
      <c r="Q266" s="146">
        <v>0</v>
      </c>
      <c r="R266" s="146">
        <f t="shared" si="12"/>
        <v>0</v>
      </c>
      <c r="S266" s="146">
        <v>0.2</v>
      </c>
      <c r="T266" s="147">
        <f t="shared" si="13"/>
        <v>0.2</v>
      </c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R266" s="148" t="s">
        <v>167</v>
      </c>
      <c r="AT266" s="148" t="s">
        <v>152</v>
      </c>
      <c r="AU266" s="148" t="s">
        <v>89</v>
      </c>
      <c r="AY266" s="44" t="s">
        <v>149</v>
      </c>
      <c r="BE266" s="149">
        <f t="shared" si="14"/>
        <v>0</v>
      </c>
      <c r="BF266" s="149">
        <f t="shared" si="15"/>
        <v>0</v>
      </c>
      <c r="BG266" s="149">
        <f t="shared" si="16"/>
        <v>0</v>
      </c>
      <c r="BH266" s="149">
        <f t="shared" si="17"/>
        <v>0</v>
      </c>
      <c r="BI266" s="149">
        <f t="shared" si="18"/>
        <v>0</v>
      </c>
      <c r="BJ266" s="44" t="s">
        <v>87</v>
      </c>
      <c r="BK266" s="149">
        <f t="shared" si="19"/>
        <v>0</v>
      </c>
      <c r="BL266" s="44" t="s">
        <v>167</v>
      </c>
      <c r="BM266" s="148" t="s">
        <v>3969</v>
      </c>
    </row>
    <row r="267" spans="1:65" s="56" customFormat="1" ht="16.5" customHeight="1">
      <c r="A267" s="53"/>
      <c r="B267" s="54"/>
      <c r="C267" s="138" t="s">
        <v>605</v>
      </c>
      <c r="D267" s="138" t="s">
        <v>152</v>
      </c>
      <c r="E267" s="139" t="s">
        <v>641</v>
      </c>
      <c r="F267" s="140" t="s">
        <v>3970</v>
      </c>
      <c r="G267" s="141" t="s">
        <v>339</v>
      </c>
      <c r="H267" s="40">
        <v>2</v>
      </c>
      <c r="I267" s="24"/>
      <c r="J267" s="142">
        <f t="shared" si="10"/>
        <v>0</v>
      </c>
      <c r="K267" s="140" t="s">
        <v>1</v>
      </c>
      <c r="L267" s="54"/>
      <c r="M267" s="143" t="s">
        <v>1</v>
      </c>
      <c r="N267" s="144" t="s">
        <v>44</v>
      </c>
      <c r="O267" s="145"/>
      <c r="P267" s="146">
        <f t="shared" si="11"/>
        <v>0</v>
      </c>
      <c r="Q267" s="146">
        <v>0</v>
      </c>
      <c r="R267" s="146">
        <f t="shared" si="12"/>
        <v>0</v>
      </c>
      <c r="S267" s="146">
        <v>0.05</v>
      </c>
      <c r="T267" s="147">
        <f t="shared" si="13"/>
        <v>0.1</v>
      </c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R267" s="148" t="s">
        <v>167</v>
      </c>
      <c r="AT267" s="148" t="s">
        <v>152</v>
      </c>
      <c r="AU267" s="148" t="s">
        <v>89</v>
      </c>
      <c r="AY267" s="44" t="s">
        <v>149</v>
      </c>
      <c r="BE267" s="149">
        <f t="shared" si="14"/>
        <v>0</v>
      </c>
      <c r="BF267" s="149">
        <f t="shared" si="15"/>
        <v>0</v>
      </c>
      <c r="BG267" s="149">
        <f t="shared" si="16"/>
        <v>0</v>
      </c>
      <c r="BH267" s="149">
        <f t="shared" si="17"/>
        <v>0</v>
      </c>
      <c r="BI267" s="149">
        <f t="shared" si="18"/>
        <v>0</v>
      </c>
      <c r="BJ267" s="44" t="s">
        <v>87</v>
      </c>
      <c r="BK267" s="149">
        <f t="shared" si="19"/>
        <v>0</v>
      </c>
      <c r="BL267" s="44" t="s">
        <v>167</v>
      </c>
      <c r="BM267" s="148" t="s">
        <v>3971</v>
      </c>
    </row>
    <row r="268" spans="1:65" s="56" customFormat="1" ht="16.5" customHeight="1">
      <c r="A268" s="53"/>
      <c r="B268" s="54"/>
      <c r="C268" s="138" t="s">
        <v>609</v>
      </c>
      <c r="D268" s="138" t="s">
        <v>152</v>
      </c>
      <c r="E268" s="139" t="s">
        <v>646</v>
      </c>
      <c r="F268" s="140" t="s">
        <v>3972</v>
      </c>
      <c r="G268" s="141" t="s">
        <v>339</v>
      </c>
      <c r="H268" s="40">
        <v>4</v>
      </c>
      <c r="I268" s="24"/>
      <c r="J268" s="142">
        <f t="shared" si="10"/>
        <v>0</v>
      </c>
      <c r="K268" s="140" t="s">
        <v>1</v>
      </c>
      <c r="L268" s="54"/>
      <c r="M268" s="143" t="s">
        <v>1</v>
      </c>
      <c r="N268" s="144" t="s">
        <v>44</v>
      </c>
      <c r="O268" s="145"/>
      <c r="P268" s="146">
        <f t="shared" si="11"/>
        <v>0</v>
      </c>
      <c r="Q268" s="146">
        <v>0</v>
      </c>
      <c r="R268" s="146">
        <f t="shared" si="12"/>
        <v>0</v>
      </c>
      <c r="S268" s="146">
        <v>0.05</v>
      </c>
      <c r="T268" s="147">
        <f t="shared" si="13"/>
        <v>0.2</v>
      </c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R268" s="148" t="s">
        <v>167</v>
      </c>
      <c r="AT268" s="148" t="s">
        <v>152</v>
      </c>
      <c r="AU268" s="148" t="s">
        <v>89</v>
      </c>
      <c r="AY268" s="44" t="s">
        <v>149</v>
      </c>
      <c r="BE268" s="149">
        <f t="shared" si="14"/>
        <v>0</v>
      </c>
      <c r="BF268" s="149">
        <f t="shared" si="15"/>
        <v>0</v>
      </c>
      <c r="BG268" s="149">
        <f t="shared" si="16"/>
        <v>0</v>
      </c>
      <c r="BH268" s="149">
        <f t="shared" si="17"/>
        <v>0</v>
      </c>
      <c r="BI268" s="149">
        <f t="shared" si="18"/>
        <v>0</v>
      </c>
      <c r="BJ268" s="44" t="s">
        <v>87</v>
      </c>
      <c r="BK268" s="149">
        <f t="shared" si="19"/>
        <v>0</v>
      </c>
      <c r="BL268" s="44" t="s">
        <v>167</v>
      </c>
      <c r="BM268" s="148" t="s">
        <v>3973</v>
      </c>
    </row>
    <row r="269" spans="1:65" s="56" customFormat="1" ht="16.5" customHeight="1">
      <c r="A269" s="53"/>
      <c r="B269" s="54"/>
      <c r="C269" s="138" t="s">
        <v>615</v>
      </c>
      <c r="D269" s="138" t="s">
        <v>152</v>
      </c>
      <c r="E269" s="139" t="s">
        <v>3974</v>
      </c>
      <c r="F269" s="140" t="s">
        <v>3975</v>
      </c>
      <c r="G269" s="141" t="s">
        <v>339</v>
      </c>
      <c r="H269" s="40">
        <v>3</v>
      </c>
      <c r="I269" s="24"/>
      <c r="J269" s="142">
        <f t="shared" si="10"/>
        <v>0</v>
      </c>
      <c r="K269" s="140" t="s">
        <v>1</v>
      </c>
      <c r="L269" s="54"/>
      <c r="M269" s="143" t="s">
        <v>1</v>
      </c>
      <c r="N269" s="144" t="s">
        <v>44</v>
      </c>
      <c r="O269" s="145"/>
      <c r="P269" s="146">
        <f t="shared" si="11"/>
        <v>0</v>
      </c>
      <c r="Q269" s="146">
        <v>0</v>
      </c>
      <c r="R269" s="146">
        <f t="shared" si="12"/>
        <v>0</v>
      </c>
      <c r="S269" s="146">
        <v>0.1</v>
      </c>
      <c r="T269" s="147">
        <f t="shared" si="13"/>
        <v>0.30000000000000004</v>
      </c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R269" s="148" t="s">
        <v>167</v>
      </c>
      <c r="AT269" s="148" t="s">
        <v>152</v>
      </c>
      <c r="AU269" s="148" t="s">
        <v>89</v>
      </c>
      <c r="AY269" s="44" t="s">
        <v>149</v>
      </c>
      <c r="BE269" s="149">
        <f t="shared" si="14"/>
        <v>0</v>
      </c>
      <c r="BF269" s="149">
        <f t="shared" si="15"/>
        <v>0</v>
      </c>
      <c r="BG269" s="149">
        <f t="shared" si="16"/>
        <v>0</v>
      </c>
      <c r="BH269" s="149">
        <f t="shared" si="17"/>
        <v>0</v>
      </c>
      <c r="BI269" s="149">
        <f t="shared" si="18"/>
        <v>0</v>
      </c>
      <c r="BJ269" s="44" t="s">
        <v>87</v>
      </c>
      <c r="BK269" s="149">
        <f t="shared" si="19"/>
        <v>0</v>
      </c>
      <c r="BL269" s="44" t="s">
        <v>167</v>
      </c>
      <c r="BM269" s="148" t="s">
        <v>3976</v>
      </c>
    </row>
    <row r="270" spans="1:65" s="56" customFormat="1" ht="16.5" customHeight="1">
      <c r="A270" s="53"/>
      <c r="B270" s="54"/>
      <c r="C270" s="138" t="s">
        <v>626</v>
      </c>
      <c r="D270" s="138" t="s">
        <v>152</v>
      </c>
      <c r="E270" s="139" t="s">
        <v>3977</v>
      </c>
      <c r="F270" s="140" t="s">
        <v>3978</v>
      </c>
      <c r="G270" s="141" t="s">
        <v>339</v>
      </c>
      <c r="H270" s="40">
        <v>1</v>
      </c>
      <c r="I270" s="24"/>
      <c r="J270" s="142">
        <f t="shared" si="10"/>
        <v>0</v>
      </c>
      <c r="K270" s="140" t="s">
        <v>1</v>
      </c>
      <c r="L270" s="54"/>
      <c r="M270" s="143" t="s">
        <v>1</v>
      </c>
      <c r="N270" s="144" t="s">
        <v>44</v>
      </c>
      <c r="O270" s="145"/>
      <c r="P270" s="146">
        <f t="shared" si="11"/>
        <v>0</v>
      </c>
      <c r="Q270" s="146">
        <v>0</v>
      </c>
      <c r="R270" s="146">
        <f t="shared" si="12"/>
        <v>0</v>
      </c>
      <c r="S270" s="146">
        <v>0</v>
      </c>
      <c r="T270" s="147">
        <f t="shared" si="13"/>
        <v>0</v>
      </c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R270" s="148" t="s">
        <v>167</v>
      </c>
      <c r="AT270" s="148" t="s">
        <v>152</v>
      </c>
      <c r="AU270" s="148" t="s">
        <v>89</v>
      </c>
      <c r="AY270" s="44" t="s">
        <v>149</v>
      </c>
      <c r="BE270" s="149">
        <f t="shared" si="14"/>
        <v>0</v>
      </c>
      <c r="BF270" s="149">
        <f t="shared" si="15"/>
        <v>0</v>
      </c>
      <c r="BG270" s="149">
        <f t="shared" si="16"/>
        <v>0</v>
      </c>
      <c r="BH270" s="149">
        <f t="shared" si="17"/>
        <v>0</v>
      </c>
      <c r="BI270" s="149">
        <f t="shared" si="18"/>
        <v>0</v>
      </c>
      <c r="BJ270" s="44" t="s">
        <v>87</v>
      </c>
      <c r="BK270" s="149">
        <f t="shared" si="19"/>
        <v>0</v>
      </c>
      <c r="BL270" s="44" t="s">
        <v>167</v>
      </c>
      <c r="BM270" s="148" t="s">
        <v>3979</v>
      </c>
    </row>
    <row r="271" spans="2:63" s="125" customFormat="1" ht="22.9" customHeight="1">
      <c r="B271" s="126"/>
      <c r="D271" s="127" t="s">
        <v>78</v>
      </c>
      <c r="E271" s="136" t="s">
        <v>650</v>
      </c>
      <c r="F271" s="136" t="s">
        <v>651</v>
      </c>
      <c r="J271" s="137">
        <f>BK271</f>
        <v>0</v>
      </c>
      <c r="L271" s="126"/>
      <c r="M271" s="130"/>
      <c r="N271" s="131"/>
      <c r="O271" s="131"/>
      <c r="P271" s="132">
        <f>SUM(P272:P278)</f>
        <v>0</v>
      </c>
      <c r="Q271" s="131"/>
      <c r="R271" s="132">
        <f>SUM(R272:R278)</f>
        <v>0</v>
      </c>
      <c r="S271" s="131"/>
      <c r="T271" s="133">
        <f>SUM(T272:T278)</f>
        <v>0</v>
      </c>
      <c r="AR271" s="127" t="s">
        <v>87</v>
      </c>
      <c r="AT271" s="134" t="s">
        <v>78</v>
      </c>
      <c r="AU271" s="134" t="s">
        <v>87</v>
      </c>
      <c r="AY271" s="127" t="s">
        <v>149</v>
      </c>
      <c r="BK271" s="135">
        <f>SUM(BK272:BK278)</f>
        <v>0</v>
      </c>
    </row>
    <row r="272" spans="1:65" s="56" customFormat="1" ht="16.5" customHeight="1">
      <c r="A272" s="53"/>
      <c r="B272" s="54"/>
      <c r="C272" s="138" t="s">
        <v>630</v>
      </c>
      <c r="D272" s="138" t="s">
        <v>152</v>
      </c>
      <c r="E272" s="139" t="s">
        <v>658</v>
      </c>
      <c r="F272" s="140" t="s">
        <v>659</v>
      </c>
      <c r="G272" s="141" t="s">
        <v>655</v>
      </c>
      <c r="H272" s="40">
        <v>49.299</v>
      </c>
      <c r="I272" s="24"/>
      <c r="J272" s="142">
        <f>ROUND(I272*H272,2)</f>
        <v>0</v>
      </c>
      <c r="K272" s="140" t="s">
        <v>257</v>
      </c>
      <c r="L272" s="54"/>
      <c r="M272" s="143" t="s">
        <v>1</v>
      </c>
      <c r="N272" s="144" t="s">
        <v>44</v>
      </c>
      <c r="O272" s="145"/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R272" s="148" t="s">
        <v>167</v>
      </c>
      <c r="AT272" s="148" t="s">
        <v>152</v>
      </c>
      <c r="AU272" s="148" t="s">
        <v>89</v>
      </c>
      <c r="AY272" s="44" t="s">
        <v>149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44" t="s">
        <v>87</v>
      </c>
      <c r="BK272" s="149">
        <f>ROUND(I272*H272,2)</f>
        <v>0</v>
      </c>
      <c r="BL272" s="44" t="s">
        <v>167</v>
      </c>
      <c r="BM272" s="148" t="s">
        <v>3980</v>
      </c>
    </row>
    <row r="273" spans="1:65" s="56" customFormat="1" ht="16.5" customHeight="1">
      <c r="A273" s="53"/>
      <c r="B273" s="54"/>
      <c r="C273" s="138" t="s">
        <v>635</v>
      </c>
      <c r="D273" s="138" t="s">
        <v>152</v>
      </c>
      <c r="E273" s="139" t="s">
        <v>662</v>
      </c>
      <c r="F273" s="140" t="s">
        <v>663</v>
      </c>
      <c r="G273" s="141" t="s">
        <v>655</v>
      </c>
      <c r="H273" s="40">
        <v>49.299</v>
      </c>
      <c r="I273" s="24"/>
      <c r="J273" s="142">
        <f>ROUND(I273*H273,2)</f>
        <v>0</v>
      </c>
      <c r="K273" s="140" t="s">
        <v>257</v>
      </c>
      <c r="L273" s="54"/>
      <c r="M273" s="143" t="s">
        <v>1</v>
      </c>
      <c r="N273" s="144" t="s">
        <v>44</v>
      </c>
      <c r="O273" s="145"/>
      <c r="P273" s="146">
        <f>O273*H273</f>
        <v>0</v>
      </c>
      <c r="Q273" s="146">
        <v>0</v>
      </c>
      <c r="R273" s="146">
        <f>Q273*H273</f>
        <v>0</v>
      </c>
      <c r="S273" s="146">
        <v>0</v>
      </c>
      <c r="T273" s="147">
        <f>S273*H273</f>
        <v>0</v>
      </c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R273" s="148" t="s">
        <v>167</v>
      </c>
      <c r="AT273" s="148" t="s">
        <v>152</v>
      </c>
      <c r="AU273" s="148" t="s">
        <v>89</v>
      </c>
      <c r="AY273" s="44" t="s">
        <v>149</v>
      </c>
      <c r="BE273" s="149">
        <f>IF(N273="základní",J273,0)</f>
        <v>0</v>
      </c>
      <c r="BF273" s="149">
        <f>IF(N273="snížená",J273,0)</f>
        <v>0</v>
      </c>
      <c r="BG273" s="149">
        <f>IF(N273="zákl. přenesená",J273,0)</f>
        <v>0</v>
      </c>
      <c r="BH273" s="149">
        <f>IF(N273="sníž. přenesená",J273,0)</f>
        <v>0</v>
      </c>
      <c r="BI273" s="149">
        <f>IF(N273="nulová",J273,0)</f>
        <v>0</v>
      </c>
      <c r="BJ273" s="44" t="s">
        <v>87</v>
      </c>
      <c r="BK273" s="149">
        <f>ROUND(I273*H273,2)</f>
        <v>0</v>
      </c>
      <c r="BL273" s="44" t="s">
        <v>167</v>
      </c>
      <c r="BM273" s="148" t="s">
        <v>3981</v>
      </c>
    </row>
    <row r="274" spans="1:47" s="56" customFormat="1" ht="19.5">
      <c r="A274" s="53"/>
      <c r="B274" s="54"/>
      <c r="C274" s="53"/>
      <c r="D274" s="150" t="s">
        <v>158</v>
      </c>
      <c r="E274" s="53"/>
      <c r="F274" s="151" t="s">
        <v>665</v>
      </c>
      <c r="G274" s="53"/>
      <c r="H274" s="53"/>
      <c r="I274" s="53"/>
      <c r="J274" s="53"/>
      <c r="K274" s="53"/>
      <c r="L274" s="54"/>
      <c r="M274" s="152"/>
      <c r="N274" s="153"/>
      <c r="O274" s="145"/>
      <c r="P274" s="145"/>
      <c r="Q274" s="145"/>
      <c r="R274" s="145"/>
      <c r="S274" s="145"/>
      <c r="T274" s="154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T274" s="44" t="s">
        <v>158</v>
      </c>
      <c r="AU274" s="44" t="s">
        <v>89</v>
      </c>
    </row>
    <row r="275" spans="1:65" s="56" customFormat="1" ht="21.75" customHeight="1">
      <c r="A275" s="53"/>
      <c r="B275" s="54"/>
      <c r="C275" s="138" t="s">
        <v>640</v>
      </c>
      <c r="D275" s="138" t="s">
        <v>152</v>
      </c>
      <c r="E275" s="139" t="s">
        <v>667</v>
      </c>
      <c r="F275" s="140" t="s">
        <v>668</v>
      </c>
      <c r="G275" s="141" t="s">
        <v>655</v>
      </c>
      <c r="H275" s="40">
        <v>42.802</v>
      </c>
      <c r="I275" s="24"/>
      <c r="J275" s="142">
        <f>ROUND(I275*H275,2)</f>
        <v>0</v>
      </c>
      <c r="K275" s="140" t="s">
        <v>257</v>
      </c>
      <c r="L275" s="54"/>
      <c r="M275" s="143" t="s">
        <v>1</v>
      </c>
      <c r="N275" s="144" t="s">
        <v>44</v>
      </c>
      <c r="O275" s="145"/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R275" s="148" t="s">
        <v>167</v>
      </c>
      <c r="AT275" s="148" t="s">
        <v>152</v>
      </c>
      <c r="AU275" s="148" t="s">
        <v>89</v>
      </c>
      <c r="AY275" s="44" t="s">
        <v>149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44" t="s">
        <v>87</v>
      </c>
      <c r="BK275" s="149">
        <f>ROUND(I275*H275,2)</f>
        <v>0</v>
      </c>
      <c r="BL275" s="44" t="s">
        <v>167</v>
      </c>
      <c r="BM275" s="148" t="s">
        <v>3982</v>
      </c>
    </row>
    <row r="276" spans="1:65" s="56" customFormat="1" ht="21.75" customHeight="1">
      <c r="A276" s="53"/>
      <c r="B276" s="54"/>
      <c r="C276" s="138" t="s">
        <v>645</v>
      </c>
      <c r="D276" s="138" t="s">
        <v>152</v>
      </c>
      <c r="E276" s="139" t="s">
        <v>675</v>
      </c>
      <c r="F276" s="140" t="s">
        <v>676</v>
      </c>
      <c r="G276" s="141" t="s">
        <v>655</v>
      </c>
      <c r="H276" s="40">
        <v>2.119</v>
      </c>
      <c r="I276" s="24"/>
      <c r="J276" s="142">
        <f>ROUND(I276*H276,2)</f>
        <v>0</v>
      </c>
      <c r="K276" s="140" t="s">
        <v>257</v>
      </c>
      <c r="L276" s="54"/>
      <c r="M276" s="143" t="s">
        <v>1</v>
      </c>
      <c r="N276" s="144" t="s">
        <v>44</v>
      </c>
      <c r="O276" s="145"/>
      <c r="P276" s="146">
        <f>O276*H276</f>
        <v>0</v>
      </c>
      <c r="Q276" s="146">
        <v>0</v>
      </c>
      <c r="R276" s="146">
        <f>Q276*H276</f>
        <v>0</v>
      </c>
      <c r="S276" s="146">
        <v>0</v>
      </c>
      <c r="T276" s="147">
        <f>S276*H276</f>
        <v>0</v>
      </c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R276" s="148" t="s">
        <v>167</v>
      </c>
      <c r="AT276" s="148" t="s">
        <v>152</v>
      </c>
      <c r="AU276" s="148" t="s">
        <v>89</v>
      </c>
      <c r="AY276" s="44" t="s">
        <v>149</v>
      </c>
      <c r="BE276" s="149">
        <f>IF(N276="základní",J276,0)</f>
        <v>0</v>
      </c>
      <c r="BF276" s="149">
        <f>IF(N276="snížená",J276,0)</f>
        <v>0</v>
      </c>
      <c r="BG276" s="149">
        <f>IF(N276="zákl. přenesená",J276,0)</f>
        <v>0</v>
      </c>
      <c r="BH276" s="149">
        <f>IF(N276="sníž. přenesená",J276,0)</f>
        <v>0</v>
      </c>
      <c r="BI276" s="149">
        <f>IF(N276="nulová",J276,0)</f>
        <v>0</v>
      </c>
      <c r="BJ276" s="44" t="s">
        <v>87</v>
      </c>
      <c r="BK276" s="149">
        <f>ROUND(I276*H276,2)</f>
        <v>0</v>
      </c>
      <c r="BL276" s="44" t="s">
        <v>167</v>
      </c>
      <c r="BM276" s="148" t="s">
        <v>3983</v>
      </c>
    </row>
    <row r="277" spans="1:65" s="56" customFormat="1" ht="21.75" customHeight="1">
      <c r="A277" s="53"/>
      <c r="B277" s="54"/>
      <c r="C277" s="138" t="s">
        <v>652</v>
      </c>
      <c r="D277" s="138" t="s">
        <v>152</v>
      </c>
      <c r="E277" s="139" t="s">
        <v>699</v>
      </c>
      <c r="F277" s="140" t="s">
        <v>700</v>
      </c>
      <c r="G277" s="141" t="s">
        <v>655</v>
      </c>
      <c r="H277" s="40">
        <v>4.378</v>
      </c>
      <c r="I277" s="24"/>
      <c r="J277" s="142">
        <f>ROUND(I277*H277,2)</f>
        <v>0</v>
      </c>
      <c r="K277" s="140" t="s">
        <v>257</v>
      </c>
      <c r="L277" s="54"/>
      <c r="M277" s="143" t="s">
        <v>1</v>
      </c>
      <c r="N277" s="144" t="s">
        <v>44</v>
      </c>
      <c r="O277" s="145"/>
      <c r="P277" s="146">
        <f>O277*H277</f>
        <v>0</v>
      </c>
      <c r="Q277" s="146">
        <v>0</v>
      </c>
      <c r="R277" s="146">
        <f>Q277*H277</f>
        <v>0</v>
      </c>
      <c r="S277" s="146">
        <v>0</v>
      </c>
      <c r="T277" s="147">
        <f>S277*H277</f>
        <v>0</v>
      </c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R277" s="148" t="s">
        <v>167</v>
      </c>
      <c r="AT277" s="148" t="s">
        <v>152</v>
      </c>
      <c r="AU277" s="148" t="s">
        <v>89</v>
      </c>
      <c r="AY277" s="44" t="s">
        <v>149</v>
      </c>
      <c r="BE277" s="149">
        <f>IF(N277="základní",J277,0)</f>
        <v>0</v>
      </c>
      <c r="BF277" s="149">
        <f>IF(N277="snížená",J277,0)</f>
        <v>0</v>
      </c>
      <c r="BG277" s="149">
        <f>IF(N277="zákl. přenesená",J277,0)</f>
        <v>0</v>
      </c>
      <c r="BH277" s="149">
        <f>IF(N277="sníž. přenesená",J277,0)</f>
        <v>0</v>
      </c>
      <c r="BI277" s="149">
        <f>IF(N277="nulová",J277,0)</f>
        <v>0</v>
      </c>
      <c r="BJ277" s="44" t="s">
        <v>87</v>
      </c>
      <c r="BK277" s="149">
        <f>ROUND(I277*H277,2)</f>
        <v>0</v>
      </c>
      <c r="BL277" s="44" t="s">
        <v>167</v>
      </c>
      <c r="BM277" s="148" t="s">
        <v>3984</v>
      </c>
    </row>
    <row r="278" spans="2:51" s="160" customFormat="1" ht="11.25">
      <c r="B278" s="161"/>
      <c r="D278" s="150" t="s">
        <v>251</v>
      </c>
      <c r="E278" s="162" t="s">
        <v>1</v>
      </c>
      <c r="F278" s="163" t="s">
        <v>3985</v>
      </c>
      <c r="H278" s="164">
        <v>4.378</v>
      </c>
      <c r="L278" s="161"/>
      <c r="M278" s="165"/>
      <c r="N278" s="166"/>
      <c r="O278" s="166"/>
      <c r="P278" s="166"/>
      <c r="Q278" s="166"/>
      <c r="R278" s="166"/>
      <c r="S278" s="166"/>
      <c r="T278" s="167"/>
      <c r="AT278" s="162" t="s">
        <v>251</v>
      </c>
      <c r="AU278" s="162" t="s">
        <v>89</v>
      </c>
      <c r="AV278" s="160" t="s">
        <v>89</v>
      </c>
      <c r="AW278" s="160" t="s">
        <v>34</v>
      </c>
      <c r="AX278" s="160" t="s">
        <v>87</v>
      </c>
      <c r="AY278" s="162" t="s">
        <v>149</v>
      </c>
    </row>
    <row r="279" spans="2:63" s="125" customFormat="1" ht="22.9" customHeight="1">
      <c r="B279" s="126"/>
      <c r="D279" s="127" t="s">
        <v>78</v>
      </c>
      <c r="E279" s="136" t="s">
        <v>1367</v>
      </c>
      <c r="F279" s="136" t="s">
        <v>1368</v>
      </c>
      <c r="J279" s="137">
        <f>BK279</f>
        <v>0</v>
      </c>
      <c r="L279" s="126"/>
      <c r="M279" s="130"/>
      <c r="N279" s="131"/>
      <c r="O279" s="131"/>
      <c r="P279" s="132">
        <f>P280</f>
        <v>0</v>
      </c>
      <c r="Q279" s="131"/>
      <c r="R279" s="132">
        <f>R280</f>
        <v>0</v>
      </c>
      <c r="S279" s="131"/>
      <c r="T279" s="133">
        <f>T280</f>
        <v>0</v>
      </c>
      <c r="AR279" s="127" t="s">
        <v>87</v>
      </c>
      <c r="AT279" s="134" t="s">
        <v>78</v>
      </c>
      <c r="AU279" s="134" t="s">
        <v>87</v>
      </c>
      <c r="AY279" s="127" t="s">
        <v>149</v>
      </c>
      <c r="BK279" s="135">
        <f>BK280</f>
        <v>0</v>
      </c>
    </row>
    <row r="280" spans="1:65" s="56" customFormat="1" ht="16.5" customHeight="1">
      <c r="A280" s="53"/>
      <c r="B280" s="54"/>
      <c r="C280" s="138" t="s">
        <v>657</v>
      </c>
      <c r="D280" s="138" t="s">
        <v>152</v>
      </c>
      <c r="E280" s="139" t="s">
        <v>3986</v>
      </c>
      <c r="F280" s="140" t="s">
        <v>3987</v>
      </c>
      <c r="G280" s="141" t="s">
        <v>655</v>
      </c>
      <c r="H280" s="40">
        <v>82.15</v>
      </c>
      <c r="I280" s="24"/>
      <c r="J280" s="142">
        <f>ROUND(I280*H280,2)</f>
        <v>0</v>
      </c>
      <c r="K280" s="140" t="s">
        <v>257</v>
      </c>
      <c r="L280" s="54"/>
      <c r="M280" s="143" t="s">
        <v>1</v>
      </c>
      <c r="N280" s="144" t="s">
        <v>44</v>
      </c>
      <c r="O280" s="145"/>
      <c r="P280" s="146">
        <f>O280*H280</f>
        <v>0</v>
      </c>
      <c r="Q280" s="146">
        <v>0</v>
      </c>
      <c r="R280" s="146">
        <f>Q280*H280</f>
        <v>0</v>
      </c>
      <c r="S280" s="146">
        <v>0</v>
      </c>
      <c r="T280" s="147">
        <f>S280*H280</f>
        <v>0</v>
      </c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R280" s="148" t="s">
        <v>167</v>
      </c>
      <c r="AT280" s="148" t="s">
        <v>152</v>
      </c>
      <c r="AU280" s="148" t="s">
        <v>89</v>
      </c>
      <c r="AY280" s="44" t="s">
        <v>149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44" t="s">
        <v>87</v>
      </c>
      <c r="BK280" s="149">
        <f>ROUND(I280*H280,2)</f>
        <v>0</v>
      </c>
      <c r="BL280" s="44" t="s">
        <v>167</v>
      </c>
      <c r="BM280" s="148" t="s">
        <v>3988</v>
      </c>
    </row>
    <row r="281" spans="2:63" s="125" customFormat="1" ht="25.9" customHeight="1">
      <c r="B281" s="126"/>
      <c r="D281" s="127" t="s">
        <v>78</v>
      </c>
      <c r="E281" s="128" t="s">
        <v>704</v>
      </c>
      <c r="F281" s="128" t="s">
        <v>705</v>
      </c>
      <c r="J281" s="129">
        <f>BK281</f>
        <v>0</v>
      </c>
      <c r="L281" s="126"/>
      <c r="M281" s="130"/>
      <c r="N281" s="131"/>
      <c r="O281" s="131"/>
      <c r="P281" s="132">
        <f>P282+P294+P297+P300+P312+P314</f>
        <v>0</v>
      </c>
      <c r="Q281" s="131"/>
      <c r="R281" s="132">
        <f>R282+R294+R297+R300+R312+R314</f>
        <v>0.007030399999999999</v>
      </c>
      <c r="S281" s="131"/>
      <c r="T281" s="133">
        <f>T282+T294+T297+T300+T312+T314</f>
        <v>0</v>
      </c>
      <c r="AR281" s="127" t="s">
        <v>89</v>
      </c>
      <c r="AT281" s="134" t="s">
        <v>78</v>
      </c>
      <c r="AU281" s="134" t="s">
        <v>79</v>
      </c>
      <c r="AY281" s="127" t="s">
        <v>149</v>
      </c>
      <c r="BK281" s="135">
        <f>BK282+BK294+BK297+BK300+BK312+BK314</f>
        <v>0</v>
      </c>
    </row>
    <row r="282" spans="2:63" s="125" customFormat="1" ht="22.9" customHeight="1">
      <c r="B282" s="126"/>
      <c r="D282" s="127" t="s">
        <v>78</v>
      </c>
      <c r="E282" s="136" t="s">
        <v>706</v>
      </c>
      <c r="F282" s="136" t="s">
        <v>707</v>
      </c>
      <c r="J282" s="137">
        <f>BK282</f>
        <v>0</v>
      </c>
      <c r="L282" s="126"/>
      <c r="M282" s="130"/>
      <c r="N282" s="131"/>
      <c r="O282" s="131"/>
      <c r="P282" s="132">
        <f>SUM(P283:P293)</f>
        <v>0</v>
      </c>
      <c r="Q282" s="131"/>
      <c r="R282" s="132">
        <f>SUM(R283:R293)</f>
        <v>0.0038878999999999997</v>
      </c>
      <c r="S282" s="131"/>
      <c r="T282" s="133">
        <f>SUM(T283:T293)</f>
        <v>0</v>
      </c>
      <c r="AR282" s="127" t="s">
        <v>89</v>
      </c>
      <c r="AT282" s="134" t="s">
        <v>78</v>
      </c>
      <c r="AU282" s="134" t="s">
        <v>87</v>
      </c>
      <c r="AY282" s="127" t="s">
        <v>149</v>
      </c>
      <c r="BK282" s="135">
        <f>SUM(BK283:BK293)</f>
        <v>0</v>
      </c>
    </row>
    <row r="283" spans="1:65" s="56" customFormat="1" ht="16.5" customHeight="1">
      <c r="A283" s="53"/>
      <c r="B283" s="54"/>
      <c r="C283" s="138" t="s">
        <v>661</v>
      </c>
      <c r="D283" s="138" t="s">
        <v>152</v>
      </c>
      <c r="E283" s="139" t="s">
        <v>3989</v>
      </c>
      <c r="F283" s="140" t="s">
        <v>3990</v>
      </c>
      <c r="G283" s="141" t="s">
        <v>268</v>
      </c>
      <c r="H283" s="40">
        <v>1.962</v>
      </c>
      <c r="I283" s="24"/>
      <c r="J283" s="142">
        <f>ROUND(I283*H283,2)</f>
        <v>0</v>
      </c>
      <c r="K283" s="140" t="s">
        <v>257</v>
      </c>
      <c r="L283" s="54"/>
      <c r="M283" s="143" t="s">
        <v>1</v>
      </c>
      <c r="N283" s="144" t="s">
        <v>44</v>
      </c>
      <c r="O283" s="145"/>
      <c r="P283" s="146">
        <f>O283*H283</f>
        <v>0</v>
      </c>
      <c r="Q283" s="146">
        <v>0</v>
      </c>
      <c r="R283" s="146">
        <f>Q283*H283</f>
        <v>0</v>
      </c>
      <c r="S283" s="146">
        <v>0</v>
      </c>
      <c r="T283" s="147">
        <f>S283*H283</f>
        <v>0</v>
      </c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R283" s="148" t="s">
        <v>219</v>
      </c>
      <c r="AT283" s="148" t="s">
        <v>152</v>
      </c>
      <c r="AU283" s="148" t="s">
        <v>89</v>
      </c>
      <c r="AY283" s="44" t="s">
        <v>149</v>
      </c>
      <c r="BE283" s="149">
        <f>IF(N283="základní",J283,0)</f>
        <v>0</v>
      </c>
      <c r="BF283" s="149">
        <f>IF(N283="snížená",J283,0)</f>
        <v>0</v>
      </c>
      <c r="BG283" s="149">
        <f>IF(N283="zákl. přenesená",J283,0)</f>
        <v>0</v>
      </c>
      <c r="BH283" s="149">
        <f>IF(N283="sníž. přenesená",J283,0)</f>
        <v>0</v>
      </c>
      <c r="BI283" s="149">
        <f>IF(N283="nulová",J283,0)</f>
        <v>0</v>
      </c>
      <c r="BJ283" s="44" t="s">
        <v>87</v>
      </c>
      <c r="BK283" s="149">
        <f>ROUND(I283*H283,2)</f>
        <v>0</v>
      </c>
      <c r="BL283" s="44" t="s">
        <v>219</v>
      </c>
      <c r="BM283" s="148" t="s">
        <v>3991</v>
      </c>
    </row>
    <row r="284" spans="2:51" s="160" customFormat="1" ht="11.25">
      <c r="B284" s="161"/>
      <c r="D284" s="150" t="s">
        <v>251</v>
      </c>
      <c r="E284" s="162" t="s">
        <v>1</v>
      </c>
      <c r="F284" s="163" t="s">
        <v>3992</v>
      </c>
      <c r="H284" s="164">
        <v>1.962</v>
      </c>
      <c r="L284" s="161"/>
      <c r="M284" s="165"/>
      <c r="N284" s="166"/>
      <c r="O284" s="166"/>
      <c r="P284" s="166"/>
      <c r="Q284" s="166"/>
      <c r="R284" s="166"/>
      <c r="S284" s="166"/>
      <c r="T284" s="167"/>
      <c r="AT284" s="162" t="s">
        <v>251</v>
      </c>
      <c r="AU284" s="162" t="s">
        <v>89</v>
      </c>
      <c r="AV284" s="160" t="s">
        <v>89</v>
      </c>
      <c r="AW284" s="160" t="s">
        <v>34</v>
      </c>
      <c r="AX284" s="160" t="s">
        <v>87</v>
      </c>
      <c r="AY284" s="162" t="s">
        <v>149</v>
      </c>
    </row>
    <row r="285" spans="1:65" s="56" customFormat="1" ht="16.5" customHeight="1">
      <c r="A285" s="53"/>
      <c r="B285" s="54"/>
      <c r="C285" s="195" t="s">
        <v>666</v>
      </c>
      <c r="D285" s="195" t="s">
        <v>1214</v>
      </c>
      <c r="E285" s="196" t="s">
        <v>3993</v>
      </c>
      <c r="F285" s="197" t="s">
        <v>3994</v>
      </c>
      <c r="G285" s="198" t="s">
        <v>268</v>
      </c>
      <c r="H285" s="199">
        <v>2.287</v>
      </c>
      <c r="I285" s="26"/>
      <c r="J285" s="200">
        <f>ROUND(I285*H285,2)</f>
        <v>0</v>
      </c>
      <c r="K285" s="197" t="s">
        <v>257</v>
      </c>
      <c r="L285" s="201"/>
      <c r="M285" s="202" t="s">
        <v>1</v>
      </c>
      <c r="N285" s="203" t="s">
        <v>44</v>
      </c>
      <c r="O285" s="145"/>
      <c r="P285" s="146">
        <f>O285*H285</f>
        <v>0</v>
      </c>
      <c r="Q285" s="146">
        <v>0.0017</v>
      </c>
      <c r="R285" s="146">
        <f>Q285*H285</f>
        <v>0.0038878999999999997</v>
      </c>
      <c r="S285" s="146">
        <v>0</v>
      </c>
      <c r="T285" s="147">
        <f>S285*H285</f>
        <v>0</v>
      </c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R285" s="148" t="s">
        <v>419</v>
      </c>
      <c r="AT285" s="148" t="s">
        <v>1214</v>
      </c>
      <c r="AU285" s="148" t="s">
        <v>89</v>
      </c>
      <c r="AY285" s="44" t="s">
        <v>149</v>
      </c>
      <c r="BE285" s="149">
        <f>IF(N285="základní",J285,0)</f>
        <v>0</v>
      </c>
      <c r="BF285" s="149">
        <f>IF(N285="snížená",J285,0)</f>
        <v>0</v>
      </c>
      <c r="BG285" s="149">
        <f>IF(N285="zákl. přenesená",J285,0)</f>
        <v>0</v>
      </c>
      <c r="BH285" s="149">
        <f>IF(N285="sníž. přenesená",J285,0)</f>
        <v>0</v>
      </c>
      <c r="BI285" s="149">
        <f>IF(N285="nulová",J285,0)</f>
        <v>0</v>
      </c>
      <c r="BJ285" s="44" t="s">
        <v>87</v>
      </c>
      <c r="BK285" s="149">
        <f>ROUND(I285*H285,2)</f>
        <v>0</v>
      </c>
      <c r="BL285" s="44" t="s">
        <v>219</v>
      </c>
      <c r="BM285" s="148" t="s">
        <v>3995</v>
      </c>
    </row>
    <row r="286" spans="2:51" s="160" customFormat="1" ht="11.25">
      <c r="B286" s="161"/>
      <c r="D286" s="150" t="s">
        <v>251</v>
      </c>
      <c r="F286" s="163" t="s">
        <v>3996</v>
      </c>
      <c r="H286" s="164">
        <v>2.287</v>
      </c>
      <c r="L286" s="161"/>
      <c r="M286" s="165"/>
      <c r="N286" s="166"/>
      <c r="O286" s="166"/>
      <c r="P286" s="166"/>
      <c r="Q286" s="166"/>
      <c r="R286" s="166"/>
      <c r="S286" s="166"/>
      <c r="T286" s="167"/>
      <c r="AT286" s="162" t="s">
        <v>251</v>
      </c>
      <c r="AU286" s="162" t="s">
        <v>89</v>
      </c>
      <c r="AV286" s="160" t="s">
        <v>89</v>
      </c>
      <c r="AW286" s="160" t="s">
        <v>3</v>
      </c>
      <c r="AX286" s="160" t="s">
        <v>87</v>
      </c>
      <c r="AY286" s="162" t="s">
        <v>149</v>
      </c>
    </row>
    <row r="287" spans="1:65" s="56" customFormat="1" ht="16.5" customHeight="1">
      <c r="A287" s="53"/>
      <c r="B287" s="54"/>
      <c r="C287" s="138" t="s">
        <v>670</v>
      </c>
      <c r="D287" s="138" t="s">
        <v>152</v>
      </c>
      <c r="E287" s="139" t="s">
        <v>3997</v>
      </c>
      <c r="F287" s="140" t="s">
        <v>3998</v>
      </c>
      <c r="G287" s="141" t="s">
        <v>268</v>
      </c>
      <c r="H287" s="40">
        <v>11.652</v>
      </c>
      <c r="I287" s="24"/>
      <c r="J287" s="142">
        <f>ROUND(I287*H287,2)</f>
        <v>0</v>
      </c>
      <c r="K287" s="140" t="s">
        <v>1</v>
      </c>
      <c r="L287" s="54"/>
      <c r="M287" s="143" t="s">
        <v>1</v>
      </c>
      <c r="N287" s="144" t="s">
        <v>44</v>
      </c>
      <c r="O287" s="145"/>
      <c r="P287" s="146">
        <f>O287*H287</f>
        <v>0</v>
      </c>
      <c r="Q287" s="146">
        <v>0</v>
      </c>
      <c r="R287" s="146">
        <f>Q287*H287</f>
        <v>0</v>
      </c>
      <c r="S287" s="146">
        <v>0</v>
      </c>
      <c r="T287" s="147">
        <f>S287*H287</f>
        <v>0</v>
      </c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R287" s="148" t="s">
        <v>219</v>
      </c>
      <c r="AT287" s="148" t="s">
        <v>152</v>
      </c>
      <c r="AU287" s="148" t="s">
        <v>89</v>
      </c>
      <c r="AY287" s="44" t="s">
        <v>149</v>
      </c>
      <c r="BE287" s="149">
        <f>IF(N287="základní",J287,0)</f>
        <v>0</v>
      </c>
      <c r="BF287" s="149">
        <f>IF(N287="snížená",J287,0)</f>
        <v>0</v>
      </c>
      <c r="BG287" s="149">
        <f>IF(N287="zákl. přenesená",J287,0)</f>
        <v>0</v>
      </c>
      <c r="BH287" s="149">
        <f>IF(N287="sníž. přenesená",J287,0)</f>
        <v>0</v>
      </c>
      <c r="BI287" s="149">
        <f>IF(N287="nulová",J287,0)</f>
        <v>0</v>
      </c>
      <c r="BJ287" s="44" t="s">
        <v>87</v>
      </c>
      <c r="BK287" s="149">
        <f>ROUND(I287*H287,2)</f>
        <v>0</v>
      </c>
      <c r="BL287" s="44" t="s">
        <v>219</v>
      </c>
      <c r="BM287" s="148" t="s">
        <v>3999</v>
      </c>
    </row>
    <row r="288" spans="2:51" s="176" customFormat="1" ht="11.25">
      <c r="B288" s="177"/>
      <c r="D288" s="150" t="s">
        <v>251</v>
      </c>
      <c r="E288" s="178" t="s">
        <v>1</v>
      </c>
      <c r="F288" s="179" t="s">
        <v>3923</v>
      </c>
      <c r="H288" s="178" t="s">
        <v>1</v>
      </c>
      <c r="L288" s="177"/>
      <c r="M288" s="180"/>
      <c r="N288" s="181"/>
      <c r="O288" s="181"/>
      <c r="P288" s="181"/>
      <c r="Q288" s="181"/>
      <c r="R288" s="181"/>
      <c r="S288" s="181"/>
      <c r="T288" s="182"/>
      <c r="AT288" s="178" t="s">
        <v>251</v>
      </c>
      <c r="AU288" s="178" t="s">
        <v>89</v>
      </c>
      <c r="AV288" s="176" t="s">
        <v>87</v>
      </c>
      <c r="AW288" s="176" t="s">
        <v>34</v>
      </c>
      <c r="AX288" s="176" t="s">
        <v>79</v>
      </c>
      <c r="AY288" s="178" t="s">
        <v>149</v>
      </c>
    </row>
    <row r="289" spans="2:51" s="160" customFormat="1" ht="11.25">
      <c r="B289" s="161"/>
      <c r="D289" s="150" t="s">
        <v>251</v>
      </c>
      <c r="E289" s="162" t="s">
        <v>1</v>
      </c>
      <c r="F289" s="163" t="s">
        <v>4000</v>
      </c>
      <c r="H289" s="164">
        <v>3.38</v>
      </c>
      <c r="L289" s="161"/>
      <c r="M289" s="165"/>
      <c r="N289" s="166"/>
      <c r="O289" s="166"/>
      <c r="P289" s="166"/>
      <c r="Q289" s="166"/>
      <c r="R289" s="166"/>
      <c r="S289" s="166"/>
      <c r="T289" s="167"/>
      <c r="AT289" s="162" t="s">
        <v>251</v>
      </c>
      <c r="AU289" s="162" t="s">
        <v>89</v>
      </c>
      <c r="AV289" s="160" t="s">
        <v>89</v>
      </c>
      <c r="AW289" s="160" t="s">
        <v>34</v>
      </c>
      <c r="AX289" s="160" t="s">
        <v>79</v>
      </c>
      <c r="AY289" s="162" t="s">
        <v>149</v>
      </c>
    </row>
    <row r="290" spans="2:51" s="160" customFormat="1" ht="11.25">
      <c r="B290" s="161"/>
      <c r="D290" s="150" t="s">
        <v>251</v>
      </c>
      <c r="E290" s="162" t="s">
        <v>1</v>
      </c>
      <c r="F290" s="163" t="s">
        <v>4001</v>
      </c>
      <c r="H290" s="164">
        <v>3.04</v>
      </c>
      <c r="L290" s="161"/>
      <c r="M290" s="165"/>
      <c r="N290" s="166"/>
      <c r="O290" s="166"/>
      <c r="P290" s="166"/>
      <c r="Q290" s="166"/>
      <c r="R290" s="166"/>
      <c r="S290" s="166"/>
      <c r="T290" s="167"/>
      <c r="AT290" s="162" t="s">
        <v>251</v>
      </c>
      <c r="AU290" s="162" t="s">
        <v>89</v>
      </c>
      <c r="AV290" s="160" t="s">
        <v>89</v>
      </c>
      <c r="AW290" s="160" t="s">
        <v>34</v>
      </c>
      <c r="AX290" s="160" t="s">
        <v>79</v>
      </c>
      <c r="AY290" s="162" t="s">
        <v>149</v>
      </c>
    </row>
    <row r="291" spans="2:51" s="160" customFormat="1" ht="11.25">
      <c r="B291" s="161"/>
      <c r="D291" s="150" t="s">
        <v>251</v>
      </c>
      <c r="E291" s="162" t="s">
        <v>1</v>
      </c>
      <c r="F291" s="163" t="s">
        <v>3926</v>
      </c>
      <c r="H291" s="164">
        <v>5.232</v>
      </c>
      <c r="L291" s="161"/>
      <c r="M291" s="165"/>
      <c r="N291" s="166"/>
      <c r="O291" s="166"/>
      <c r="P291" s="166"/>
      <c r="Q291" s="166"/>
      <c r="R291" s="166"/>
      <c r="S291" s="166"/>
      <c r="T291" s="167"/>
      <c r="AT291" s="162" t="s">
        <v>251</v>
      </c>
      <c r="AU291" s="162" t="s">
        <v>89</v>
      </c>
      <c r="AV291" s="160" t="s">
        <v>89</v>
      </c>
      <c r="AW291" s="160" t="s">
        <v>34</v>
      </c>
      <c r="AX291" s="160" t="s">
        <v>79</v>
      </c>
      <c r="AY291" s="162" t="s">
        <v>149</v>
      </c>
    </row>
    <row r="292" spans="2:51" s="168" customFormat="1" ht="11.25">
      <c r="B292" s="169"/>
      <c r="D292" s="150" t="s">
        <v>251</v>
      </c>
      <c r="E292" s="170" t="s">
        <v>1</v>
      </c>
      <c r="F292" s="171" t="s">
        <v>254</v>
      </c>
      <c r="H292" s="172">
        <v>11.652000000000001</v>
      </c>
      <c r="L292" s="169"/>
      <c r="M292" s="173"/>
      <c r="N292" s="174"/>
      <c r="O292" s="174"/>
      <c r="P292" s="174"/>
      <c r="Q292" s="174"/>
      <c r="R292" s="174"/>
      <c r="S292" s="174"/>
      <c r="T292" s="175"/>
      <c r="AT292" s="170" t="s">
        <v>251</v>
      </c>
      <c r="AU292" s="170" t="s">
        <v>89</v>
      </c>
      <c r="AV292" s="168" t="s">
        <v>167</v>
      </c>
      <c r="AW292" s="168" t="s">
        <v>34</v>
      </c>
      <c r="AX292" s="168" t="s">
        <v>87</v>
      </c>
      <c r="AY292" s="170" t="s">
        <v>149</v>
      </c>
    </row>
    <row r="293" spans="1:65" s="56" customFormat="1" ht="16.5" customHeight="1">
      <c r="A293" s="53"/>
      <c r="B293" s="54"/>
      <c r="C293" s="138" t="s">
        <v>674</v>
      </c>
      <c r="D293" s="138" t="s">
        <v>152</v>
      </c>
      <c r="E293" s="139" t="s">
        <v>4002</v>
      </c>
      <c r="F293" s="140" t="s">
        <v>4003</v>
      </c>
      <c r="G293" s="141" t="s">
        <v>1392</v>
      </c>
      <c r="H293" s="27"/>
      <c r="I293" s="204">
        <f>SUM(J283:J292)/100</f>
        <v>0</v>
      </c>
      <c r="J293" s="142">
        <f>ROUND(I293*H293,2)</f>
        <v>0</v>
      </c>
      <c r="K293" s="140" t="s">
        <v>257</v>
      </c>
      <c r="L293" s="54"/>
      <c r="M293" s="143" t="s">
        <v>1</v>
      </c>
      <c r="N293" s="144" t="s">
        <v>44</v>
      </c>
      <c r="O293" s="145"/>
      <c r="P293" s="146">
        <f>O293*H293</f>
        <v>0</v>
      </c>
      <c r="Q293" s="146">
        <v>0</v>
      </c>
      <c r="R293" s="146">
        <f>Q293*H293</f>
        <v>0</v>
      </c>
      <c r="S293" s="146">
        <v>0</v>
      </c>
      <c r="T293" s="147">
        <f>S293*H293</f>
        <v>0</v>
      </c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R293" s="148" t="s">
        <v>219</v>
      </c>
      <c r="AT293" s="148" t="s">
        <v>152</v>
      </c>
      <c r="AU293" s="148" t="s">
        <v>89</v>
      </c>
      <c r="AY293" s="44" t="s">
        <v>149</v>
      </c>
      <c r="BE293" s="149">
        <f>IF(N293="základní",J293,0)</f>
        <v>0</v>
      </c>
      <c r="BF293" s="149">
        <f>IF(N293="snížená",J293,0)</f>
        <v>0</v>
      </c>
      <c r="BG293" s="149">
        <f>IF(N293="zákl. přenesená",J293,0)</f>
        <v>0</v>
      </c>
      <c r="BH293" s="149">
        <f>IF(N293="sníž. přenesená",J293,0)</f>
        <v>0</v>
      </c>
      <c r="BI293" s="149">
        <f>IF(N293="nulová",J293,0)</f>
        <v>0</v>
      </c>
      <c r="BJ293" s="44" t="s">
        <v>87</v>
      </c>
      <c r="BK293" s="149">
        <f>ROUND(I293*H293,2)</f>
        <v>0</v>
      </c>
      <c r="BL293" s="44" t="s">
        <v>219</v>
      </c>
      <c r="BM293" s="148" t="s">
        <v>4004</v>
      </c>
    </row>
    <row r="294" spans="2:63" s="125" customFormat="1" ht="22.9" customHeight="1">
      <c r="B294" s="126"/>
      <c r="D294" s="127" t="s">
        <v>78</v>
      </c>
      <c r="E294" s="136" t="s">
        <v>1709</v>
      </c>
      <c r="F294" s="136" t="s">
        <v>1710</v>
      </c>
      <c r="J294" s="137">
        <f>BK294</f>
        <v>0</v>
      </c>
      <c r="L294" s="126"/>
      <c r="M294" s="130"/>
      <c r="N294" s="131"/>
      <c r="O294" s="131"/>
      <c r="P294" s="132">
        <f>SUM(P295:P296)</f>
        <v>0</v>
      </c>
      <c r="Q294" s="131"/>
      <c r="R294" s="132">
        <f>SUM(R295:R296)</f>
        <v>0</v>
      </c>
      <c r="S294" s="131"/>
      <c r="T294" s="133">
        <f>SUM(T295:T296)</f>
        <v>0</v>
      </c>
      <c r="AR294" s="127" t="s">
        <v>89</v>
      </c>
      <c r="AT294" s="134" t="s">
        <v>78</v>
      </c>
      <c r="AU294" s="134" t="s">
        <v>87</v>
      </c>
      <c r="AY294" s="127" t="s">
        <v>149</v>
      </c>
      <c r="BK294" s="135">
        <f>SUM(BK295:BK296)</f>
        <v>0</v>
      </c>
    </row>
    <row r="295" spans="1:65" s="56" customFormat="1" ht="24.2" customHeight="1">
      <c r="A295" s="53"/>
      <c r="B295" s="54"/>
      <c r="C295" s="138" t="s">
        <v>678</v>
      </c>
      <c r="D295" s="138" t="s">
        <v>152</v>
      </c>
      <c r="E295" s="139" t="s">
        <v>1712</v>
      </c>
      <c r="F295" s="140" t="s">
        <v>4005</v>
      </c>
      <c r="G295" s="141" t="s">
        <v>331</v>
      </c>
      <c r="H295" s="40">
        <v>6.54</v>
      </c>
      <c r="I295" s="24"/>
      <c r="J295" s="142">
        <f>ROUND(I295*H295,2)</f>
        <v>0</v>
      </c>
      <c r="K295" s="140" t="s">
        <v>1</v>
      </c>
      <c r="L295" s="54"/>
      <c r="M295" s="143" t="s">
        <v>1</v>
      </c>
      <c r="N295" s="144" t="s">
        <v>44</v>
      </c>
      <c r="O295" s="145"/>
      <c r="P295" s="146">
        <f>O295*H295</f>
        <v>0</v>
      </c>
      <c r="Q295" s="146">
        <v>0</v>
      </c>
      <c r="R295" s="146">
        <f>Q295*H295</f>
        <v>0</v>
      </c>
      <c r="S295" s="146">
        <v>0</v>
      </c>
      <c r="T295" s="147">
        <f>S295*H295</f>
        <v>0</v>
      </c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R295" s="148" t="s">
        <v>219</v>
      </c>
      <c r="AT295" s="148" t="s">
        <v>152</v>
      </c>
      <c r="AU295" s="148" t="s">
        <v>89</v>
      </c>
      <c r="AY295" s="44" t="s">
        <v>149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44" t="s">
        <v>87</v>
      </c>
      <c r="BK295" s="149">
        <f>ROUND(I295*H295,2)</f>
        <v>0</v>
      </c>
      <c r="BL295" s="44" t="s">
        <v>219</v>
      </c>
      <c r="BM295" s="148" t="s">
        <v>4006</v>
      </c>
    </row>
    <row r="296" spans="1:65" s="56" customFormat="1" ht="16.5" customHeight="1">
      <c r="A296" s="53"/>
      <c r="B296" s="54"/>
      <c r="C296" s="138" t="s">
        <v>682</v>
      </c>
      <c r="D296" s="138" t="s">
        <v>152</v>
      </c>
      <c r="E296" s="139" t="s">
        <v>4007</v>
      </c>
      <c r="F296" s="140" t="s">
        <v>4008</v>
      </c>
      <c r="G296" s="141" t="s">
        <v>1392</v>
      </c>
      <c r="H296" s="27"/>
      <c r="I296" s="204">
        <f>SUM(J295:J295)/100</f>
        <v>0</v>
      </c>
      <c r="J296" s="142">
        <f>ROUND(I296*H296,2)</f>
        <v>0</v>
      </c>
      <c r="K296" s="140" t="s">
        <v>257</v>
      </c>
      <c r="L296" s="54"/>
      <c r="M296" s="143" t="s">
        <v>1</v>
      </c>
      <c r="N296" s="144" t="s">
        <v>44</v>
      </c>
      <c r="O296" s="145"/>
      <c r="P296" s="146">
        <f>O296*H296</f>
        <v>0</v>
      </c>
      <c r="Q296" s="146">
        <v>0</v>
      </c>
      <c r="R296" s="146">
        <f>Q296*H296</f>
        <v>0</v>
      </c>
      <c r="S296" s="146">
        <v>0</v>
      </c>
      <c r="T296" s="147">
        <f>S296*H296</f>
        <v>0</v>
      </c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R296" s="148" t="s">
        <v>219</v>
      </c>
      <c r="AT296" s="148" t="s">
        <v>152</v>
      </c>
      <c r="AU296" s="148" t="s">
        <v>89</v>
      </c>
      <c r="AY296" s="44" t="s">
        <v>149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44" t="s">
        <v>87</v>
      </c>
      <c r="BK296" s="149">
        <f>ROUND(I296*H296,2)</f>
        <v>0</v>
      </c>
      <c r="BL296" s="44" t="s">
        <v>219</v>
      </c>
      <c r="BM296" s="148" t="s">
        <v>4009</v>
      </c>
    </row>
    <row r="297" spans="2:63" s="125" customFormat="1" ht="22.9" customHeight="1">
      <c r="B297" s="126"/>
      <c r="D297" s="127" t="s">
        <v>78</v>
      </c>
      <c r="E297" s="136" t="s">
        <v>1775</v>
      </c>
      <c r="F297" s="136" t="s">
        <v>1776</v>
      </c>
      <c r="J297" s="137">
        <f>BK297</f>
        <v>0</v>
      </c>
      <c r="L297" s="126"/>
      <c r="M297" s="130"/>
      <c r="N297" s="131"/>
      <c r="O297" s="131"/>
      <c r="P297" s="132">
        <f>SUM(P298:P299)</f>
        <v>0</v>
      </c>
      <c r="Q297" s="131"/>
      <c r="R297" s="132">
        <f>SUM(R298:R299)</f>
        <v>0</v>
      </c>
      <c r="S297" s="131"/>
      <c r="T297" s="133">
        <f>SUM(T298:T299)</f>
        <v>0</v>
      </c>
      <c r="AR297" s="127" t="s">
        <v>89</v>
      </c>
      <c r="AT297" s="134" t="s">
        <v>78</v>
      </c>
      <c r="AU297" s="134" t="s">
        <v>87</v>
      </c>
      <c r="AY297" s="127" t="s">
        <v>149</v>
      </c>
      <c r="BK297" s="135">
        <f>SUM(BK298:BK299)</f>
        <v>0</v>
      </c>
    </row>
    <row r="298" spans="1:65" s="56" customFormat="1" ht="37.9" customHeight="1">
      <c r="A298" s="53"/>
      <c r="B298" s="54"/>
      <c r="C298" s="138" t="s">
        <v>686</v>
      </c>
      <c r="D298" s="138" t="s">
        <v>152</v>
      </c>
      <c r="E298" s="139" t="s">
        <v>4010</v>
      </c>
      <c r="F298" s="140" t="s">
        <v>4011</v>
      </c>
      <c r="G298" s="141" t="s">
        <v>339</v>
      </c>
      <c r="H298" s="40">
        <v>2</v>
      </c>
      <c r="I298" s="24"/>
      <c r="J298" s="142">
        <f>ROUND(I298*H298,2)</f>
        <v>0</v>
      </c>
      <c r="K298" s="140" t="s">
        <v>1</v>
      </c>
      <c r="L298" s="54"/>
      <c r="M298" s="143" t="s">
        <v>1</v>
      </c>
      <c r="N298" s="144" t="s">
        <v>44</v>
      </c>
      <c r="O298" s="145"/>
      <c r="P298" s="146">
        <f>O298*H298</f>
        <v>0</v>
      </c>
      <c r="Q298" s="146">
        <v>0</v>
      </c>
      <c r="R298" s="146">
        <f>Q298*H298</f>
        <v>0</v>
      </c>
      <c r="S298" s="146">
        <v>0</v>
      </c>
      <c r="T298" s="147">
        <f>S298*H298</f>
        <v>0</v>
      </c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R298" s="148" t="s">
        <v>219</v>
      </c>
      <c r="AT298" s="148" t="s">
        <v>152</v>
      </c>
      <c r="AU298" s="148" t="s">
        <v>89</v>
      </c>
      <c r="AY298" s="44" t="s">
        <v>149</v>
      </c>
      <c r="BE298" s="149">
        <f>IF(N298="základní",J298,0)</f>
        <v>0</v>
      </c>
      <c r="BF298" s="149">
        <f>IF(N298="snížená",J298,0)</f>
        <v>0</v>
      </c>
      <c r="BG298" s="149">
        <f>IF(N298="zákl. přenesená",J298,0)</f>
        <v>0</v>
      </c>
      <c r="BH298" s="149">
        <f>IF(N298="sníž. přenesená",J298,0)</f>
        <v>0</v>
      </c>
      <c r="BI298" s="149">
        <f>IF(N298="nulová",J298,0)</f>
        <v>0</v>
      </c>
      <c r="BJ298" s="44" t="s">
        <v>87</v>
      </c>
      <c r="BK298" s="149">
        <f>ROUND(I298*H298,2)</f>
        <v>0</v>
      </c>
      <c r="BL298" s="44" t="s">
        <v>219</v>
      </c>
      <c r="BM298" s="148" t="s">
        <v>4012</v>
      </c>
    </row>
    <row r="299" spans="1:65" s="56" customFormat="1" ht="16.5" customHeight="1">
      <c r="A299" s="53"/>
      <c r="B299" s="54"/>
      <c r="C299" s="138" t="s">
        <v>690</v>
      </c>
      <c r="D299" s="138" t="s">
        <v>152</v>
      </c>
      <c r="E299" s="139" t="s">
        <v>4013</v>
      </c>
      <c r="F299" s="140" t="s">
        <v>4014</v>
      </c>
      <c r="G299" s="141" t="s">
        <v>1392</v>
      </c>
      <c r="H299" s="27"/>
      <c r="I299" s="204">
        <f>SUM(J298:J298)/100</f>
        <v>0</v>
      </c>
      <c r="J299" s="142">
        <f>ROUND(I299*H299,2)</f>
        <v>0</v>
      </c>
      <c r="K299" s="140" t="s">
        <v>257</v>
      </c>
      <c r="L299" s="54"/>
      <c r="M299" s="143" t="s">
        <v>1</v>
      </c>
      <c r="N299" s="144" t="s">
        <v>44</v>
      </c>
      <c r="O299" s="145"/>
      <c r="P299" s="146">
        <f>O299*H299</f>
        <v>0</v>
      </c>
      <c r="Q299" s="146">
        <v>0</v>
      </c>
      <c r="R299" s="146">
        <f>Q299*H299</f>
        <v>0</v>
      </c>
      <c r="S299" s="146">
        <v>0</v>
      </c>
      <c r="T299" s="147">
        <f>S299*H299</f>
        <v>0</v>
      </c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R299" s="148" t="s">
        <v>219</v>
      </c>
      <c r="AT299" s="148" t="s">
        <v>152</v>
      </c>
      <c r="AU299" s="148" t="s">
        <v>89</v>
      </c>
      <c r="AY299" s="44" t="s">
        <v>149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44" t="s">
        <v>87</v>
      </c>
      <c r="BK299" s="149">
        <f>ROUND(I299*H299,2)</f>
        <v>0</v>
      </c>
      <c r="BL299" s="44" t="s">
        <v>219</v>
      </c>
      <c r="BM299" s="148" t="s">
        <v>4015</v>
      </c>
    </row>
    <row r="300" spans="2:63" s="125" customFormat="1" ht="22.9" customHeight="1">
      <c r="B300" s="126"/>
      <c r="D300" s="127" t="s">
        <v>78</v>
      </c>
      <c r="E300" s="136" t="s">
        <v>2065</v>
      </c>
      <c r="F300" s="136" t="s">
        <v>2066</v>
      </c>
      <c r="J300" s="137">
        <f>BK300</f>
        <v>0</v>
      </c>
      <c r="L300" s="126"/>
      <c r="M300" s="130"/>
      <c r="N300" s="131"/>
      <c r="O300" s="131"/>
      <c r="P300" s="132">
        <f>SUM(P301:P311)</f>
        <v>0</v>
      </c>
      <c r="Q300" s="131"/>
      <c r="R300" s="132">
        <f>SUM(R301:R311)</f>
        <v>0.0031424999999999995</v>
      </c>
      <c r="S300" s="131"/>
      <c r="T300" s="133">
        <f>SUM(T301:T311)</f>
        <v>0</v>
      </c>
      <c r="AR300" s="127" t="s">
        <v>89</v>
      </c>
      <c r="AT300" s="134" t="s">
        <v>78</v>
      </c>
      <c r="AU300" s="134" t="s">
        <v>87</v>
      </c>
      <c r="AY300" s="127" t="s">
        <v>149</v>
      </c>
      <c r="BK300" s="135">
        <f>SUM(BK301:BK311)</f>
        <v>0</v>
      </c>
    </row>
    <row r="301" spans="1:65" s="56" customFormat="1" ht="24.2" customHeight="1">
      <c r="A301" s="53"/>
      <c r="B301" s="54"/>
      <c r="C301" s="138" t="s">
        <v>694</v>
      </c>
      <c r="D301" s="138" t="s">
        <v>152</v>
      </c>
      <c r="E301" s="139" t="s">
        <v>4016</v>
      </c>
      <c r="F301" s="140" t="s">
        <v>4017</v>
      </c>
      <c r="G301" s="141" t="s">
        <v>339</v>
      </c>
      <c r="H301" s="40">
        <v>1</v>
      </c>
      <c r="I301" s="24"/>
      <c r="J301" s="142">
        <f aca="true" t="shared" si="20" ref="J301:J311">ROUND(I301*H301,2)</f>
        <v>0</v>
      </c>
      <c r="K301" s="140" t="s">
        <v>1</v>
      </c>
      <c r="L301" s="54"/>
      <c r="M301" s="143" t="s">
        <v>1</v>
      </c>
      <c r="N301" s="144" t="s">
        <v>44</v>
      </c>
      <c r="O301" s="145"/>
      <c r="P301" s="146">
        <f aca="true" t="shared" si="21" ref="P301:P311">O301*H301</f>
        <v>0</v>
      </c>
      <c r="Q301" s="146">
        <v>0.00015</v>
      </c>
      <c r="R301" s="146">
        <f aca="true" t="shared" si="22" ref="R301:R311">Q301*H301</f>
        <v>0.00015</v>
      </c>
      <c r="S301" s="146">
        <v>0</v>
      </c>
      <c r="T301" s="147">
        <f aca="true" t="shared" si="23" ref="T301:T311">S301*H301</f>
        <v>0</v>
      </c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R301" s="148" t="s">
        <v>219</v>
      </c>
      <c r="AT301" s="148" t="s">
        <v>152</v>
      </c>
      <c r="AU301" s="148" t="s">
        <v>89</v>
      </c>
      <c r="AY301" s="44" t="s">
        <v>149</v>
      </c>
      <c r="BE301" s="149">
        <f aca="true" t="shared" si="24" ref="BE301:BE311">IF(N301="základní",J301,0)</f>
        <v>0</v>
      </c>
      <c r="BF301" s="149">
        <f aca="true" t="shared" si="25" ref="BF301:BF311">IF(N301="snížená",J301,0)</f>
        <v>0</v>
      </c>
      <c r="BG301" s="149">
        <f aca="true" t="shared" si="26" ref="BG301:BG311">IF(N301="zákl. přenesená",J301,0)</f>
        <v>0</v>
      </c>
      <c r="BH301" s="149">
        <f aca="true" t="shared" si="27" ref="BH301:BH311">IF(N301="sníž. přenesená",J301,0)</f>
        <v>0</v>
      </c>
      <c r="BI301" s="149">
        <f aca="true" t="shared" si="28" ref="BI301:BI311">IF(N301="nulová",J301,0)</f>
        <v>0</v>
      </c>
      <c r="BJ301" s="44" t="s">
        <v>87</v>
      </c>
      <c r="BK301" s="149">
        <f aca="true" t="shared" si="29" ref="BK301:BK311">ROUND(I301*H301,2)</f>
        <v>0</v>
      </c>
      <c r="BL301" s="44" t="s">
        <v>219</v>
      </c>
      <c r="BM301" s="148" t="s">
        <v>4018</v>
      </c>
    </row>
    <row r="302" spans="1:65" s="56" customFormat="1" ht="24.2" customHeight="1">
      <c r="A302" s="53"/>
      <c r="B302" s="54"/>
      <c r="C302" s="138" t="s">
        <v>698</v>
      </c>
      <c r="D302" s="138" t="s">
        <v>152</v>
      </c>
      <c r="E302" s="139" t="s">
        <v>4019</v>
      </c>
      <c r="F302" s="140" t="s">
        <v>4020</v>
      </c>
      <c r="G302" s="141" t="s">
        <v>339</v>
      </c>
      <c r="H302" s="40">
        <v>2</v>
      </c>
      <c r="I302" s="24"/>
      <c r="J302" s="142">
        <f t="shared" si="20"/>
        <v>0</v>
      </c>
      <c r="K302" s="140" t="s">
        <v>1</v>
      </c>
      <c r="L302" s="54"/>
      <c r="M302" s="143" t="s">
        <v>1</v>
      </c>
      <c r="N302" s="144" t="s">
        <v>44</v>
      </c>
      <c r="O302" s="145"/>
      <c r="P302" s="146">
        <f t="shared" si="21"/>
        <v>0</v>
      </c>
      <c r="Q302" s="146">
        <v>0.00015</v>
      </c>
      <c r="R302" s="146">
        <f t="shared" si="22"/>
        <v>0.0003</v>
      </c>
      <c r="S302" s="146">
        <v>0</v>
      </c>
      <c r="T302" s="147">
        <f t="shared" si="23"/>
        <v>0</v>
      </c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R302" s="148" t="s">
        <v>219</v>
      </c>
      <c r="AT302" s="148" t="s">
        <v>152</v>
      </c>
      <c r="AU302" s="148" t="s">
        <v>89</v>
      </c>
      <c r="AY302" s="44" t="s">
        <v>149</v>
      </c>
      <c r="BE302" s="149">
        <f t="shared" si="24"/>
        <v>0</v>
      </c>
      <c r="BF302" s="149">
        <f t="shared" si="25"/>
        <v>0</v>
      </c>
      <c r="BG302" s="149">
        <f t="shared" si="26"/>
        <v>0</v>
      </c>
      <c r="BH302" s="149">
        <f t="shared" si="27"/>
        <v>0</v>
      </c>
      <c r="BI302" s="149">
        <f t="shared" si="28"/>
        <v>0</v>
      </c>
      <c r="BJ302" s="44" t="s">
        <v>87</v>
      </c>
      <c r="BK302" s="149">
        <f t="shared" si="29"/>
        <v>0</v>
      </c>
      <c r="BL302" s="44" t="s">
        <v>219</v>
      </c>
      <c r="BM302" s="148" t="s">
        <v>4021</v>
      </c>
    </row>
    <row r="303" spans="1:65" s="56" customFormat="1" ht="24.2" customHeight="1">
      <c r="A303" s="53"/>
      <c r="B303" s="54"/>
      <c r="C303" s="138" t="s">
        <v>708</v>
      </c>
      <c r="D303" s="138" t="s">
        <v>152</v>
      </c>
      <c r="E303" s="139" t="s">
        <v>2213</v>
      </c>
      <c r="F303" s="140" t="s">
        <v>4022</v>
      </c>
      <c r="G303" s="141" t="s">
        <v>339</v>
      </c>
      <c r="H303" s="40">
        <v>1</v>
      </c>
      <c r="I303" s="24"/>
      <c r="J303" s="142">
        <f t="shared" si="20"/>
        <v>0</v>
      </c>
      <c r="K303" s="140" t="s">
        <v>1</v>
      </c>
      <c r="L303" s="54"/>
      <c r="M303" s="143" t="s">
        <v>1</v>
      </c>
      <c r="N303" s="144" t="s">
        <v>44</v>
      </c>
      <c r="O303" s="145"/>
      <c r="P303" s="146">
        <f t="shared" si="21"/>
        <v>0</v>
      </c>
      <c r="Q303" s="146">
        <v>0.00015</v>
      </c>
      <c r="R303" s="146">
        <f t="shared" si="22"/>
        <v>0.00015</v>
      </c>
      <c r="S303" s="146">
        <v>0</v>
      </c>
      <c r="T303" s="147">
        <f t="shared" si="23"/>
        <v>0</v>
      </c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R303" s="148" t="s">
        <v>219</v>
      </c>
      <c r="AT303" s="148" t="s">
        <v>152</v>
      </c>
      <c r="AU303" s="148" t="s">
        <v>89</v>
      </c>
      <c r="AY303" s="44" t="s">
        <v>149</v>
      </c>
      <c r="BE303" s="149">
        <f t="shared" si="24"/>
        <v>0</v>
      </c>
      <c r="BF303" s="149">
        <f t="shared" si="25"/>
        <v>0</v>
      </c>
      <c r="BG303" s="149">
        <f t="shared" si="26"/>
        <v>0</v>
      </c>
      <c r="BH303" s="149">
        <f t="shared" si="27"/>
        <v>0</v>
      </c>
      <c r="BI303" s="149">
        <f t="shared" si="28"/>
        <v>0</v>
      </c>
      <c r="BJ303" s="44" t="s">
        <v>87</v>
      </c>
      <c r="BK303" s="149">
        <f t="shared" si="29"/>
        <v>0</v>
      </c>
      <c r="BL303" s="44" t="s">
        <v>219</v>
      </c>
      <c r="BM303" s="148" t="s">
        <v>4023</v>
      </c>
    </row>
    <row r="304" spans="1:65" s="56" customFormat="1" ht="24.2" customHeight="1">
      <c r="A304" s="53"/>
      <c r="B304" s="54"/>
      <c r="C304" s="138" t="s">
        <v>716</v>
      </c>
      <c r="D304" s="138" t="s">
        <v>152</v>
      </c>
      <c r="E304" s="139" t="s">
        <v>4024</v>
      </c>
      <c r="F304" s="140" t="s">
        <v>4025</v>
      </c>
      <c r="G304" s="141" t="s">
        <v>339</v>
      </c>
      <c r="H304" s="40">
        <v>1</v>
      </c>
      <c r="I304" s="24"/>
      <c r="J304" s="142">
        <f t="shared" si="20"/>
        <v>0</v>
      </c>
      <c r="K304" s="140" t="s">
        <v>1</v>
      </c>
      <c r="L304" s="54"/>
      <c r="M304" s="143" t="s">
        <v>1</v>
      </c>
      <c r="N304" s="144" t="s">
        <v>44</v>
      </c>
      <c r="O304" s="145"/>
      <c r="P304" s="146">
        <f t="shared" si="21"/>
        <v>0</v>
      </c>
      <c r="Q304" s="146">
        <v>0.00015</v>
      </c>
      <c r="R304" s="146">
        <f t="shared" si="22"/>
        <v>0.00015</v>
      </c>
      <c r="S304" s="146">
        <v>0</v>
      </c>
      <c r="T304" s="147">
        <f t="shared" si="23"/>
        <v>0</v>
      </c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R304" s="148" t="s">
        <v>219</v>
      </c>
      <c r="AT304" s="148" t="s">
        <v>152</v>
      </c>
      <c r="AU304" s="148" t="s">
        <v>89</v>
      </c>
      <c r="AY304" s="44" t="s">
        <v>149</v>
      </c>
      <c r="BE304" s="149">
        <f t="shared" si="24"/>
        <v>0</v>
      </c>
      <c r="BF304" s="149">
        <f t="shared" si="25"/>
        <v>0</v>
      </c>
      <c r="BG304" s="149">
        <f t="shared" si="26"/>
        <v>0</v>
      </c>
      <c r="BH304" s="149">
        <f t="shared" si="27"/>
        <v>0</v>
      </c>
      <c r="BI304" s="149">
        <f t="shared" si="28"/>
        <v>0</v>
      </c>
      <c r="BJ304" s="44" t="s">
        <v>87</v>
      </c>
      <c r="BK304" s="149">
        <f t="shared" si="29"/>
        <v>0</v>
      </c>
      <c r="BL304" s="44" t="s">
        <v>219</v>
      </c>
      <c r="BM304" s="148" t="s">
        <v>4026</v>
      </c>
    </row>
    <row r="305" spans="1:65" s="56" customFormat="1" ht="24.2" customHeight="1">
      <c r="A305" s="53"/>
      <c r="B305" s="54"/>
      <c r="C305" s="138" t="s">
        <v>722</v>
      </c>
      <c r="D305" s="138" t="s">
        <v>152</v>
      </c>
      <c r="E305" s="139" t="s">
        <v>4027</v>
      </c>
      <c r="F305" s="140" t="s">
        <v>4028</v>
      </c>
      <c r="G305" s="141" t="s">
        <v>339</v>
      </c>
      <c r="H305" s="40">
        <v>1</v>
      </c>
      <c r="I305" s="24"/>
      <c r="J305" s="142">
        <f t="shared" si="20"/>
        <v>0</v>
      </c>
      <c r="K305" s="140" t="s">
        <v>1</v>
      </c>
      <c r="L305" s="54"/>
      <c r="M305" s="143" t="s">
        <v>1</v>
      </c>
      <c r="N305" s="144" t="s">
        <v>44</v>
      </c>
      <c r="O305" s="145"/>
      <c r="P305" s="146">
        <f t="shared" si="21"/>
        <v>0</v>
      </c>
      <c r="Q305" s="146">
        <v>0.00015</v>
      </c>
      <c r="R305" s="146">
        <f t="shared" si="22"/>
        <v>0.00015</v>
      </c>
      <c r="S305" s="146">
        <v>0</v>
      </c>
      <c r="T305" s="147">
        <f t="shared" si="23"/>
        <v>0</v>
      </c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R305" s="148" t="s">
        <v>219</v>
      </c>
      <c r="AT305" s="148" t="s">
        <v>152</v>
      </c>
      <c r="AU305" s="148" t="s">
        <v>89</v>
      </c>
      <c r="AY305" s="44" t="s">
        <v>149</v>
      </c>
      <c r="BE305" s="149">
        <f t="shared" si="24"/>
        <v>0</v>
      </c>
      <c r="BF305" s="149">
        <f t="shared" si="25"/>
        <v>0</v>
      </c>
      <c r="BG305" s="149">
        <f t="shared" si="26"/>
        <v>0</v>
      </c>
      <c r="BH305" s="149">
        <f t="shared" si="27"/>
        <v>0</v>
      </c>
      <c r="BI305" s="149">
        <f t="shared" si="28"/>
        <v>0</v>
      </c>
      <c r="BJ305" s="44" t="s">
        <v>87</v>
      </c>
      <c r="BK305" s="149">
        <f t="shared" si="29"/>
        <v>0</v>
      </c>
      <c r="BL305" s="44" t="s">
        <v>219</v>
      </c>
      <c r="BM305" s="148" t="s">
        <v>4029</v>
      </c>
    </row>
    <row r="306" spans="1:65" s="56" customFormat="1" ht="24.2" customHeight="1">
      <c r="A306" s="53"/>
      <c r="B306" s="54"/>
      <c r="C306" s="138" t="s">
        <v>726</v>
      </c>
      <c r="D306" s="138" t="s">
        <v>152</v>
      </c>
      <c r="E306" s="139" t="s">
        <v>4030</v>
      </c>
      <c r="F306" s="140" t="s">
        <v>4031</v>
      </c>
      <c r="G306" s="141" t="s">
        <v>339</v>
      </c>
      <c r="H306" s="40">
        <v>4</v>
      </c>
      <c r="I306" s="24"/>
      <c r="J306" s="142">
        <f t="shared" si="20"/>
        <v>0</v>
      </c>
      <c r="K306" s="140" t="s">
        <v>1</v>
      </c>
      <c r="L306" s="54"/>
      <c r="M306" s="143" t="s">
        <v>1</v>
      </c>
      <c r="N306" s="144" t="s">
        <v>44</v>
      </c>
      <c r="O306" s="145"/>
      <c r="P306" s="146">
        <f t="shared" si="21"/>
        <v>0</v>
      </c>
      <c r="Q306" s="146">
        <v>0.00015</v>
      </c>
      <c r="R306" s="146">
        <f t="shared" si="22"/>
        <v>0.0006</v>
      </c>
      <c r="S306" s="146">
        <v>0</v>
      </c>
      <c r="T306" s="147">
        <f t="shared" si="23"/>
        <v>0</v>
      </c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R306" s="148" t="s">
        <v>219</v>
      </c>
      <c r="AT306" s="148" t="s">
        <v>152</v>
      </c>
      <c r="AU306" s="148" t="s">
        <v>89</v>
      </c>
      <c r="AY306" s="44" t="s">
        <v>149</v>
      </c>
      <c r="BE306" s="149">
        <f t="shared" si="24"/>
        <v>0</v>
      </c>
      <c r="BF306" s="149">
        <f t="shared" si="25"/>
        <v>0</v>
      </c>
      <c r="BG306" s="149">
        <f t="shared" si="26"/>
        <v>0</v>
      </c>
      <c r="BH306" s="149">
        <f t="shared" si="27"/>
        <v>0</v>
      </c>
      <c r="BI306" s="149">
        <f t="shared" si="28"/>
        <v>0</v>
      </c>
      <c r="BJ306" s="44" t="s">
        <v>87</v>
      </c>
      <c r="BK306" s="149">
        <f t="shared" si="29"/>
        <v>0</v>
      </c>
      <c r="BL306" s="44" t="s">
        <v>219</v>
      </c>
      <c r="BM306" s="148" t="s">
        <v>4032</v>
      </c>
    </row>
    <row r="307" spans="1:65" s="56" customFormat="1" ht="24.2" customHeight="1">
      <c r="A307" s="53"/>
      <c r="B307" s="54"/>
      <c r="C307" s="138" t="s">
        <v>731</v>
      </c>
      <c r="D307" s="138" t="s">
        <v>152</v>
      </c>
      <c r="E307" s="139" t="s">
        <v>4033</v>
      </c>
      <c r="F307" s="140" t="s">
        <v>4034</v>
      </c>
      <c r="G307" s="141" t="s">
        <v>268</v>
      </c>
      <c r="H307" s="40">
        <v>7.95</v>
      </c>
      <c r="I307" s="24"/>
      <c r="J307" s="142">
        <f t="shared" si="20"/>
        <v>0</v>
      </c>
      <c r="K307" s="140" t="s">
        <v>1</v>
      </c>
      <c r="L307" s="54"/>
      <c r="M307" s="143" t="s">
        <v>1</v>
      </c>
      <c r="N307" s="144" t="s">
        <v>44</v>
      </c>
      <c r="O307" s="145"/>
      <c r="P307" s="146">
        <f t="shared" si="21"/>
        <v>0</v>
      </c>
      <c r="Q307" s="146">
        <v>0.00015</v>
      </c>
      <c r="R307" s="146">
        <f t="shared" si="22"/>
        <v>0.0011925</v>
      </c>
      <c r="S307" s="146">
        <v>0</v>
      </c>
      <c r="T307" s="147">
        <f t="shared" si="23"/>
        <v>0</v>
      </c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R307" s="148" t="s">
        <v>219</v>
      </c>
      <c r="AT307" s="148" t="s">
        <v>152</v>
      </c>
      <c r="AU307" s="148" t="s">
        <v>89</v>
      </c>
      <c r="AY307" s="44" t="s">
        <v>149</v>
      </c>
      <c r="BE307" s="149">
        <f t="shared" si="24"/>
        <v>0</v>
      </c>
      <c r="BF307" s="149">
        <f t="shared" si="25"/>
        <v>0</v>
      </c>
      <c r="BG307" s="149">
        <f t="shared" si="26"/>
        <v>0</v>
      </c>
      <c r="BH307" s="149">
        <f t="shared" si="27"/>
        <v>0</v>
      </c>
      <c r="BI307" s="149">
        <f t="shared" si="28"/>
        <v>0</v>
      </c>
      <c r="BJ307" s="44" t="s">
        <v>87</v>
      </c>
      <c r="BK307" s="149">
        <f t="shared" si="29"/>
        <v>0</v>
      </c>
      <c r="BL307" s="44" t="s">
        <v>219</v>
      </c>
      <c r="BM307" s="148" t="s">
        <v>4035</v>
      </c>
    </row>
    <row r="308" spans="1:65" s="56" customFormat="1" ht="24.2" customHeight="1">
      <c r="A308" s="53"/>
      <c r="B308" s="54"/>
      <c r="C308" s="138" t="s">
        <v>738</v>
      </c>
      <c r="D308" s="138" t="s">
        <v>152</v>
      </c>
      <c r="E308" s="139" t="s">
        <v>4036</v>
      </c>
      <c r="F308" s="140" t="s">
        <v>4037</v>
      </c>
      <c r="G308" s="141" t="s">
        <v>155</v>
      </c>
      <c r="H308" s="40">
        <v>1</v>
      </c>
      <c r="I308" s="24"/>
      <c r="J308" s="142">
        <f t="shared" si="20"/>
        <v>0</v>
      </c>
      <c r="K308" s="140" t="s">
        <v>1</v>
      </c>
      <c r="L308" s="54"/>
      <c r="M308" s="143" t="s">
        <v>1</v>
      </c>
      <c r="N308" s="144" t="s">
        <v>44</v>
      </c>
      <c r="O308" s="145"/>
      <c r="P308" s="146">
        <f t="shared" si="21"/>
        <v>0</v>
      </c>
      <c r="Q308" s="146">
        <v>0.00015</v>
      </c>
      <c r="R308" s="146">
        <f t="shared" si="22"/>
        <v>0.00015</v>
      </c>
      <c r="S308" s="146">
        <v>0</v>
      </c>
      <c r="T308" s="147">
        <f t="shared" si="23"/>
        <v>0</v>
      </c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R308" s="148" t="s">
        <v>219</v>
      </c>
      <c r="AT308" s="148" t="s">
        <v>152</v>
      </c>
      <c r="AU308" s="148" t="s">
        <v>89</v>
      </c>
      <c r="AY308" s="44" t="s">
        <v>149</v>
      </c>
      <c r="BE308" s="149">
        <f t="shared" si="24"/>
        <v>0</v>
      </c>
      <c r="BF308" s="149">
        <f t="shared" si="25"/>
        <v>0</v>
      </c>
      <c r="BG308" s="149">
        <f t="shared" si="26"/>
        <v>0</v>
      </c>
      <c r="BH308" s="149">
        <f t="shared" si="27"/>
        <v>0</v>
      </c>
      <c r="BI308" s="149">
        <f t="shared" si="28"/>
        <v>0</v>
      </c>
      <c r="BJ308" s="44" t="s">
        <v>87</v>
      </c>
      <c r="BK308" s="149">
        <f t="shared" si="29"/>
        <v>0</v>
      </c>
      <c r="BL308" s="44" t="s">
        <v>219</v>
      </c>
      <c r="BM308" s="148" t="s">
        <v>4038</v>
      </c>
    </row>
    <row r="309" spans="1:65" s="56" customFormat="1" ht="16.5" customHeight="1">
      <c r="A309" s="53"/>
      <c r="B309" s="54"/>
      <c r="C309" s="138" t="s">
        <v>743</v>
      </c>
      <c r="D309" s="138" t="s">
        <v>152</v>
      </c>
      <c r="E309" s="139" t="s">
        <v>2295</v>
      </c>
      <c r="F309" s="140" t="s">
        <v>4039</v>
      </c>
      <c r="G309" s="141" t="s">
        <v>339</v>
      </c>
      <c r="H309" s="40">
        <v>1</v>
      </c>
      <c r="I309" s="24"/>
      <c r="J309" s="142">
        <f t="shared" si="20"/>
        <v>0</v>
      </c>
      <c r="K309" s="140" t="s">
        <v>1</v>
      </c>
      <c r="L309" s="54"/>
      <c r="M309" s="143" t="s">
        <v>1</v>
      </c>
      <c r="N309" s="144" t="s">
        <v>44</v>
      </c>
      <c r="O309" s="145"/>
      <c r="P309" s="146">
        <f t="shared" si="21"/>
        <v>0</v>
      </c>
      <c r="Q309" s="146">
        <v>0.00015</v>
      </c>
      <c r="R309" s="146">
        <f t="shared" si="22"/>
        <v>0.00015</v>
      </c>
      <c r="S309" s="146">
        <v>0</v>
      </c>
      <c r="T309" s="147">
        <f t="shared" si="23"/>
        <v>0</v>
      </c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R309" s="148" t="s">
        <v>219</v>
      </c>
      <c r="AT309" s="148" t="s">
        <v>152</v>
      </c>
      <c r="AU309" s="148" t="s">
        <v>89</v>
      </c>
      <c r="AY309" s="44" t="s">
        <v>149</v>
      </c>
      <c r="BE309" s="149">
        <f t="shared" si="24"/>
        <v>0</v>
      </c>
      <c r="BF309" s="149">
        <f t="shared" si="25"/>
        <v>0</v>
      </c>
      <c r="BG309" s="149">
        <f t="shared" si="26"/>
        <v>0</v>
      </c>
      <c r="BH309" s="149">
        <f t="shared" si="27"/>
        <v>0</v>
      </c>
      <c r="BI309" s="149">
        <f t="shared" si="28"/>
        <v>0</v>
      </c>
      <c r="BJ309" s="44" t="s">
        <v>87</v>
      </c>
      <c r="BK309" s="149">
        <f t="shared" si="29"/>
        <v>0</v>
      </c>
      <c r="BL309" s="44" t="s">
        <v>219</v>
      </c>
      <c r="BM309" s="148" t="s">
        <v>4040</v>
      </c>
    </row>
    <row r="310" spans="1:65" s="56" customFormat="1" ht="24.2" customHeight="1">
      <c r="A310" s="53"/>
      <c r="B310" s="54"/>
      <c r="C310" s="138" t="s">
        <v>747</v>
      </c>
      <c r="D310" s="138" t="s">
        <v>152</v>
      </c>
      <c r="E310" s="139" t="s">
        <v>2299</v>
      </c>
      <c r="F310" s="140" t="s">
        <v>4041</v>
      </c>
      <c r="G310" s="141" t="s">
        <v>339</v>
      </c>
      <c r="H310" s="40">
        <v>1</v>
      </c>
      <c r="I310" s="24"/>
      <c r="J310" s="142">
        <f t="shared" si="20"/>
        <v>0</v>
      </c>
      <c r="K310" s="140" t="s">
        <v>1</v>
      </c>
      <c r="L310" s="54"/>
      <c r="M310" s="143" t="s">
        <v>1</v>
      </c>
      <c r="N310" s="144" t="s">
        <v>44</v>
      </c>
      <c r="O310" s="145"/>
      <c r="P310" s="146">
        <f t="shared" si="21"/>
        <v>0</v>
      </c>
      <c r="Q310" s="146">
        <v>0.00015</v>
      </c>
      <c r="R310" s="146">
        <f t="shared" si="22"/>
        <v>0.00015</v>
      </c>
      <c r="S310" s="146">
        <v>0</v>
      </c>
      <c r="T310" s="147">
        <f t="shared" si="23"/>
        <v>0</v>
      </c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R310" s="148" t="s">
        <v>219</v>
      </c>
      <c r="AT310" s="148" t="s">
        <v>152</v>
      </c>
      <c r="AU310" s="148" t="s">
        <v>89</v>
      </c>
      <c r="AY310" s="44" t="s">
        <v>149</v>
      </c>
      <c r="BE310" s="149">
        <f t="shared" si="24"/>
        <v>0</v>
      </c>
      <c r="BF310" s="149">
        <f t="shared" si="25"/>
        <v>0</v>
      </c>
      <c r="BG310" s="149">
        <f t="shared" si="26"/>
        <v>0</v>
      </c>
      <c r="BH310" s="149">
        <f t="shared" si="27"/>
        <v>0</v>
      </c>
      <c r="BI310" s="149">
        <f t="shared" si="28"/>
        <v>0</v>
      </c>
      <c r="BJ310" s="44" t="s">
        <v>87</v>
      </c>
      <c r="BK310" s="149">
        <f t="shared" si="29"/>
        <v>0</v>
      </c>
      <c r="BL310" s="44" t="s">
        <v>219</v>
      </c>
      <c r="BM310" s="148" t="s">
        <v>4042</v>
      </c>
    </row>
    <row r="311" spans="1:65" s="56" customFormat="1" ht="16.5" customHeight="1">
      <c r="A311" s="53"/>
      <c r="B311" s="54"/>
      <c r="C311" s="138" t="s">
        <v>754</v>
      </c>
      <c r="D311" s="138" t="s">
        <v>152</v>
      </c>
      <c r="E311" s="139" t="s">
        <v>4043</v>
      </c>
      <c r="F311" s="140" t="s">
        <v>4044</v>
      </c>
      <c r="G311" s="141" t="s">
        <v>1392</v>
      </c>
      <c r="H311" s="27"/>
      <c r="I311" s="204">
        <f>SUM(J301:J310)/100</f>
        <v>0</v>
      </c>
      <c r="J311" s="142">
        <f t="shared" si="20"/>
        <v>0</v>
      </c>
      <c r="K311" s="140" t="s">
        <v>257</v>
      </c>
      <c r="L311" s="54"/>
      <c r="M311" s="143" t="s">
        <v>1</v>
      </c>
      <c r="N311" s="144" t="s">
        <v>44</v>
      </c>
      <c r="O311" s="145"/>
      <c r="P311" s="146">
        <f t="shared" si="21"/>
        <v>0</v>
      </c>
      <c r="Q311" s="146">
        <v>0</v>
      </c>
      <c r="R311" s="146">
        <f t="shared" si="22"/>
        <v>0</v>
      </c>
      <c r="S311" s="146">
        <v>0</v>
      </c>
      <c r="T311" s="147">
        <f t="shared" si="23"/>
        <v>0</v>
      </c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R311" s="148" t="s">
        <v>219</v>
      </c>
      <c r="AT311" s="148" t="s">
        <v>152</v>
      </c>
      <c r="AU311" s="148" t="s">
        <v>89</v>
      </c>
      <c r="AY311" s="44" t="s">
        <v>149</v>
      </c>
      <c r="BE311" s="149">
        <f t="shared" si="24"/>
        <v>0</v>
      </c>
      <c r="BF311" s="149">
        <f t="shared" si="25"/>
        <v>0</v>
      </c>
      <c r="BG311" s="149">
        <f t="shared" si="26"/>
        <v>0</v>
      </c>
      <c r="BH311" s="149">
        <f t="shared" si="27"/>
        <v>0</v>
      </c>
      <c r="BI311" s="149">
        <f t="shared" si="28"/>
        <v>0</v>
      </c>
      <c r="BJ311" s="44" t="s">
        <v>87</v>
      </c>
      <c r="BK311" s="149">
        <f t="shared" si="29"/>
        <v>0</v>
      </c>
      <c r="BL311" s="44" t="s">
        <v>219</v>
      </c>
      <c r="BM311" s="148" t="s">
        <v>4045</v>
      </c>
    </row>
    <row r="312" spans="2:63" s="125" customFormat="1" ht="22.9" customHeight="1">
      <c r="B312" s="126"/>
      <c r="D312" s="127" t="s">
        <v>78</v>
      </c>
      <c r="E312" s="136" t="s">
        <v>2510</v>
      </c>
      <c r="F312" s="136" t="s">
        <v>2511</v>
      </c>
      <c r="J312" s="137">
        <f>BK312</f>
        <v>0</v>
      </c>
      <c r="L312" s="126"/>
      <c r="M312" s="130"/>
      <c r="N312" s="131"/>
      <c r="O312" s="131"/>
      <c r="P312" s="132">
        <f>P313</f>
        <v>0</v>
      </c>
      <c r="Q312" s="131"/>
      <c r="R312" s="132">
        <f>R313</f>
        <v>0</v>
      </c>
      <c r="S312" s="131"/>
      <c r="T312" s="133">
        <f>T313</f>
        <v>0</v>
      </c>
      <c r="AR312" s="127" t="s">
        <v>89</v>
      </c>
      <c r="AT312" s="134" t="s">
        <v>78</v>
      </c>
      <c r="AU312" s="134" t="s">
        <v>87</v>
      </c>
      <c r="AY312" s="127" t="s">
        <v>149</v>
      </c>
      <c r="BK312" s="135">
        <f>BK313</f>
        <v>0</v>
      </c>
    </row>
    <row r="313" spans="1:65" s="56" customFormat="1" ht="16.5" customHeight="1">
      <c r="A313" s="53"/>
      <c r="B313" s="54"/>
      <c r="C313" s="138" t="s">
        <v>760</v>
      </c>
      <c r="D313" s="138" t="s">
        <v>152</v>
      </c>
      <c r="E313" s="139" t="s">
        <v>2522</v>
      </c>
      <c r="F313" s="140" t="s">
        <v>4046</v>
      </c>
      <c r="G313" s="141" t="s">
        <v>339</v>
      </c>
      <c r="H313" s="40">
        <v>1</v>
      </c>
      <c r="I313" s="24"/>
      <c r="J313" s="142">
        <f>ROUND(I313*H313,2)</f>
        <v>0</v>
      </c>
      <c r="K313" s="140" t="s">
        <v>1</v>
      </c>
      <c r="L313" s="54"/>
      <c r="M313" s="143" t="s">
        <v>1</v>
      </c>
      <c r="N313" s="144" t="s">
        <v>44</v>
      </c>
      <c r="O313" s="145"/>
      <c r="P313" s="146">
        <f>O313*H313</f>
        <v>0</v>
      </c>
      <c r="Q313" s="146">
        <v>0</v>
      </c>
      <c r="R313" s="146">
        <f>Q313*H313</f>
        <v>0</v>
      </c>
      <c r="S313" s="146">
        <v>0</v>
      </c>
      <c r="T313" s="147">
        <f>S313*H313</f>
        <v>0</v>
      </c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R313" s="148" t="s">
        <v>219</v>
      </c>
      <c r="AT313" s="148" t="s">
        <v>152</v>
      </c>
      <c r="AU313" s="148" t="s">
        <v>89</v>
      </c>
      <c r="AY313" s="44" t="s">
        <v>149</v>
      </c>
      <c r="BE313" s="149">
        <f>IF(N313="základní",J313,0)</f>
        <v>0</v>
      </c>
      <c r="BF313" s="149">
        <f>IF(N313="snížená",J313,0)</f>
        <v>0</v>
      </c>
      <c r="BG313" s="149">
        <f>IF(N313="zákl. přenesená",J313,0)</f>
        <v>0</v>
      </c>
      <c r="BH313" s="149">
        <f>IF(N313="sníž. přenesená",J313,0)</f>
        <v>0</v>
      </c>
      <c r="BI313" s="149">
        <f>IF(N313="nulová",J313,0)</f>
        <v>0</v>
      </c>
      <c r="BJ313" s="44" t="s">
        <v>87</v>
      </c>
      <c r="BK313" s="149">
        <f>ROUND(I313*H313,2)</f>
        <v>0</v>
      </c>
      <c r="BL313" s="44" t="s">
        <v>219</v>
      </c>
      <c r="BM313" s="148" t="s">
        <v>4047</v>
      </c>
    </row>
    <row r="314" spans="2:63" s="125" customFormat="1" ht="22.9" customHeight="1">
      <c r="B314" s="126"/>
      <c r="D314" s="127" t="s">
        <v>78</v>
      </c>
      <c r="E314" s="136" t="s">
        <v>2570</v>
      </c>
      <c r="F314" s="136" t="s">
        <v>2571</v>
      </c>
      <c r="J314" s="137">
        <f>BK314</f>
        <v>0</v>
      </c>
      <c r="L314" s="126"/>
      <c r="M314" s="130"/>
      <c r="N314" s="131"/>
      <c r="O314" s="131"/>
      <c r="P314" s="132">
        <f>P315</f>
        <v>0</v>
      </c>
      <c r="Q314" s="131"/>
      <c r="R314" s="132">
        <f>R315</f>
        <v>0</v>
      </c>
      <c r="S314" s="131"/>
      <c r="T314" s="133">
        <f>T315</f>
        <v>0</v>
      </c>
      <c r="AR314" s="127" t="s">
        <v>89</v>
      </c>
      <c r="AT314" s="134" t="s">
        <v>78</v>
      </c>
      <c r="AU314" s="134" t="s">
        <v>87</v>
      </c>
      <c r="AY314" s="127" t="s">
        <v>149</v>
      </c>
      <c r="BK314" s="135">
        <f>BK315</f>
        <v>0</v>
      </c>
    </row>
    <row r="315" spans="1:65" s="56" customFormat="1" ht="33" customHeight="1">
      <c r="A315" s="53"/>
      <c r="B315" s="54"/>
      <c r="C315" s="138" t="s">
        <v>766</v>
      </c>
      <c r="D315" s="138" t="s">
        <v>152</v>
      </c>
      <c r="E315" s="139" t="s">
        <v>2573</v>
      </c>
      <c r="F315" s="140" t="s">
        <v>4048</v>
      </c>
      <c r="G315" s="141" t="s">
        <v>339</v>
      </c>
      <c r="H315" s="40">
        <v>1</v>
      </c>
      <c r="I315" s="24"/>
      <c r="J315" s="142">
        <f>ROUND(I315*H315,2)</f>
        <v>0</v>
      </c>
      <c r="K315" s="140" t="s">
        <v>1</v>
      </c>
      <c r="L315" s="54"/>
      <c r="M315" s="155" t="s">
        <v>1</v>
      </c>
      <c r="N315" s="156" t="s">
        <v>44</v>
      </c>
      <c r="O315" s="157"/>
      <c r="P315" s="158">
        <f>O315*H315</f>
        <v>0</v>
      </c>
      <c r="Q315" s="158">
        <v>0</v>
      </c>
      <c r="R315" s="158">
        <f>Q315*H315</f>
        <v>0</v>
      </c>
      <c r="S315" s="158">
        <v>0</v>
      </c>
      <c r="T315" s="159">
        <f>S315*H315</f>
        <v>0</v>
      </c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R315" s="148" t="s">
        <v>219</v>
      </c>
      <c r="AT315" s="148" t="s">
        <v>152</v>
      </c>
      <c r="AU315" s="148" t="s">
        <v>89</v>
      </c>
      <c r="AY315" s="44" t="s">
        <v>149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44" t="s">
        <v>87</v>
      </c>
      <c r="BK315" s="149">
        <f>ROUND(I315*H315,2)</f>
        <v>0</v>
      </c>
      <c r="BL315" s="44" t="s">
        <v>219</v>
      </c>
      <c r="BM315" s="148" t="s">
        <v>4049</v>
      </c>
    </row>
    <row r="316" spans="1:31" s="56" customFormat="1" ht="6.95" customHeight="1">
      <c r="A316" s="53"/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54"/>
      <c r="M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</row>
  </sheetData>
  <sheetProtection algorithmName="SHA-512" hashValue="EJs3MB48YI1qktgXv5/UocMuKjKt1DnfAioGqeOi0yJKcQuYXBrYuiUVru0iZ3NkQURmBRdLZL0284KIbohgYg==" saltValue="LaUhQ3niK7c/teI9/gTBZQ==" spinCount="100000" sheet="1" objects="1" scenarios="1" selectLockedCells="1"/>
  <autoFilter ref="C133:K315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zoomScale="70" zoomScaleNormal="70" workbookViewId="0" topLeftCell="A109">
      <selection activeCell="I130" sqref="I130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116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4050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ROUND(J125,2)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ROUND((SUM(BE125:BE162)),2)</f>
        <v>0</v>
      </c>
      <c r="G33" s="53"/>
      <c r="H33" s="53"/>
      <c r="I33" s="75">
        <v>0.21</v>
      </c>
      <c r="J33" s="74">
        <f>ROUND(((SUM(BE125:BE162))*I33),2)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ROUND((SUM(BF125:BF162)),2)</f>
        <v>0</v>
      </c>
      <c r="G34" s="53"/>
      <c r="H34" s="53"/>
      <c r="I34" s="75">
        <v>0.15</v>
      </c>
      <c r="J34" s="74">
        <f>ROUND(((SUM(BF125:BF162))*I34),2)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ROUND((SUM(BG125:BG162)),2)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ROUND((SUM(BH125:BH162)),2)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ROUND((SUM(BI125:BI162)),2)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10 - REKONSTRUKCE GARÁŽE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J125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232</v>
      </c>
      <c r="E97" s="101"/>
      <c r="F97" s="101"/>
      <c r="G97" s="101"/>
      <c r="H97" s="101"/>
      <c r="I97" s="101"/>
      <c r="J97" s="102">
        <f>J126</f>
        <v>0</v>
      </c>
      <c r="L97" s="99"/>
    </row>
    <row r="98" spans="2:12" s="103" customFormat="1" ht="19.9" customHeight="1">
      <c r="B98" s="104"/>
      <c r="D98" s="105" t="s">
        <v>234</v>
      </c>
      <c r="E98" s="106"/>
      <c r="F98" s="106"/>
      <c r="G98" s="106"/>
      <c r="H98" s="106"/>
      <c r="I98" s="106"/>
      <c r="J98" s="107">
        <f>J127</f>
        <v>0</v>
      </c>
      <c r="L98" s="104"/>
    </row>
    <row r="99" spans="2:12" s="103" customFormat="1" ht="19.9" customHeight="1">
      <c r="B99" s="104"/>
      <c r="D99" s="105" t="s">
        <v>235</v>
      </c>
      <c r="E99" s="106"/>
      <c r="F99" s="106"/>
      <c r="G99" s="106"/>
      <c r="H99" s="106"/>
      <c r="I99" s="106"/>
      <c r="J99" s="107">
        <f>J138</f>
        <v>0</v>
      </c>
      <c r="L99" s="104"/>
    </row>
    <row r="100" spans="2:12" s="103" customFormat="1" ht="19.9" customHeight="1">
      <c r="B100" s="104"/>
      <c r="D100" s="105" t="s">
        <v>236</v>
      </c>
      <c r="E100" s="106"/>
      <c r="F100" s="106"/>
      <c r="G100" s="106"/>
      <c r="H100" s="106"/>
      <c r="I100" s="106"/>
      <c r="J100" s="107">
        <f>J144</f>
        <v>0</v>
      </c>
      <c r="L100" s="104"/>
    </row>
    <row r="101" spans="2:12" s="103" customFormat="1" ht="19.9" customHeight="1">
      <c r="B101" s="104"/>
      <c r="D101" s="105" t="s">
        <v>823</v>
      </c>
      <c r="E101" s="106"/>
      <c r="F101" s="106"/>
      <c r="G101" s="106"/>
      <c r="H101" s="106"/>
      <c r="I101" s="106"/>
      <c r="J101" s="107">
        <f>J149</f>
        <v>0</v>
      </c>
      <c r="L101" s="104"/>
    </row>
    <row r="102" spans="2:12" s="98" customFormat="1" ht="24.95" customHeight="1">
      <c r="B102" s="99"/>
      <c r="D102" s="100" t="s">
        <v>237</v>
      </c>
      <c r="E102" s="101"/>
      <c r="F102" s="101"/>
      <c r="G102" s="101"/>
      <c r="H102" s="101"/>
      <c r="I102" s="101"/>
      <c r="J102" s="102">
        <f>J151</f>
        <v>0</v>
      </c>
      <c r="L102" s="99"/>
    </row>
    <row r="103" spans="2:12" s="103" customFormat="1" ht="19.9" customHeight="1">
      <c r="B103" s="104"/>
      <c r="D103" s="105" t="s">
        <v>238</v>
      </c>
      <c r="E103" s="106"/>
      <c r="F103" s="106"/>
      <c r="G103" s="106"/>
      <c r="H103" s="106"/>
      <c r="I103" s="106"/>
      <c r="J103" s="107">
        <f>J152</f>
        <v>0</v>
      </c>
      <c r="L103" s="104"/>
    </row>
    <row r="104" spans="2:12" s="103" customFormat="1" ht="19.9" customHeight="1">
      <c r="B104" s="104"/>
      <c r="D104" s="105" t="s">
        <v>831</v>
      </c>
      <c r="E104" s="106"/>
      <c r="F104" s="106"/>
      <c r="G104" s="106"/>
      <c r="H104" s="106"/>
      <c r="I104" s="106"/>
      <c r="J104" s="107">
        <f>J156</f>
        <v>0</v>
      </c>
      <c r="L104" s="104"/>
    </row>
    <row r="105" spans="2:12" s="103" customFormat="1" ht="19.9" customHeight="1">
      <c r="B105" s="104"/>
      <c r="D105" s="105" t="s">
        <v>832</v>
      </c>
      <c r="E105" s="106"/>
      <c r="F105" s="106"/>
      <c r="G105" s="106"/>
      <c r="H105" s="106"/>
      <c r="I105" s="106"/>
      <c r="J105" s="107">
        <f>J160</f>
        <v>0</v>
      </c>
      <c r="L105" s="104"/>
    </row>
    <row r="106" spans="1:31" s="56" customFormat="1" ht="21.75" customHeight="1">
      <c r="A106" s="53"/>
      <c r="B106" s="54"/>
      <c r="C106" s="53"/>
      <c r="D106" s="53"/>
      <c r="E106" s="53"/>
      <c r="F106" s="53"/>
      <c r="G106" s="53"/>
      <c r="H106" s="53"/>
      <c r="I106" s="53"/>
      <c r="J106" s="53"/>
      <c r="K106" s="53"/>
      <c r="L106" s="55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07" spans="1:31" s="56" customFormat="1" ht="6.95" customHeight="1">
      <c r="A107" s="53"/>
      <c r="B107" s="90"/>
      <c r="C107" s="91"/>
      <c r="D107" s="91"/>
      <c r="E107" s="91"/>
      <c r="F107" s="91"/>
      <c r="G107" s="91"/>
      <c r="H107" s="91"/>
      <c r="I107" s="91"/>
      <c r="J107" s="91"/>
      <c r="K107" s="91"/>
      <c r="L107" s="55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</row>
    <row r="111" spans="1:31" s="56" customFormat="1" ht="6.95" customHeight="1">
      <c r="A111" s="53"/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24.95" customHeight="1">
      <c r="A112" s="53"/>
      <c r="B112" s="54"/>
      <c r="C112" s="48" t="s">
        <v>133</v>
      </c>
      <c r="D112" s="53"/>
      <c r="E112" s="53"/>
      <c r="F112" s="53"/>
      <c r="G112" s="53"/>
      <c r="H112" s="53"/>
      <c r="I112" s="53"/>
      <c r="J112" s="53"/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6.95" customHeight="1">
      <c r="A113" s="53"/>
      <c r="B113" s="54"/>
      <c r="C113" s="53"/>
      <c r="D113" s="53"/>
      <c r="E113" s="53"/>
      <c r="F113" s="53"/>
      <c r="G113" s="53"/>
      <c r="H113" s="53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12" customHeight="1">
      <c r="A114" s="53"/>
      <c r="B114" s="54"/>
      <c r="C114" s="50" t="s">
        <v>16</v>
      </c>
      <c r="D114" s="53"/>
      <c r="E114" s="53"/>
      <c r="F114" s="53"/>
      <c r="G114" s="53"/>
      <c r="H114" s="53"/>
      <c r="I114" s="53"/>
      <c r="J114" s="53"/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16.5" customHeight="1">
      <c r="A115" s="53"/>
      <c r="B115" s="54"/>
      <c r="C115" s="53"/>
      <c r="D115" s="53"/>
      <c r="E115" s="51" t="str">
        <f>E7</f>
        <v>ZŠ T.G.MASARYKA NAVÝŠENÍ KAPACITY O 2 TŘÍDY (vila Pamela)</v>
      </c>
      <c r="F115" s="52"/>
      <c r="G115" s="52"/>
      <c r="H115" s="52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12" customHeight="1">
      <c r="A116" s="53"/>
      <c r="B116" s="54"/>
      <c r="C116" s="50" t="s">
        <v>121</v>
      </c>
      <c r="D116" s="53"/>
      <c r="E116" s="53"/>
      <c r="F116" s="53"/>
      <c r="G116" s="53"/>
      <c r="H116" s="53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16.5" customHeight="1">
      <c r="A117" s="53"/>
      <c r="B117" s="54"/>
      <c r="C117" s="53"/>
      <c r="D117" s="53"/>
      <c r="E117" s="57" t="str">
        <f>E9</f>
        <v>10 - REKONSTRUKCE GARÁŽE</v>
      </c>
      <c r="F117" s="58"/>
      <c r="G117" s="58"/>
      <c r="H117" s="58"/>
      <c r="I117" s="53"/>
      <c r="J117" s="53"/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6.95" customHeight="1">
      <c r="A118" s="53"/>
      <c r="B118" s="54"/>
      <c r="C118" s="53"/>
      <c r="D118" s="53"/>
      <c r="E118" s="53"/>
      <c r="F118" s="53"/>
      <c r="G118" s="53"/>
      <c r="H118" s="53"/>
      <c r="I118" s="53"/>
      <c r="J118" s="53"/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12" customHeight="1">
      <c r="A119" s="53"/>
      <c r="B119" s="54"/>
      <c r="C119" s="50" t="s">
        <v>22</v>
      </c>
      <c r="D119" s="53"/>
      <c r="E119" s="53"/>
      <c r="F119" s="59" t="str">
        <f>F12</f>
        <v>Ruzyňská 26/253, Praha 6 - Ruzyně</v>
      </c>
      <c r="G119" s="53"/>
      <c r="H119" s="53"/>
      <c r="I119" s="50" t="s">
        <v>24</v>
      </c>
      <c r="J119" s="60" t="str">
        <f>IF(J12="","",J12)</f>
        <v>2. 11. 2021</v>
      </c>
      <c r="K119" s="53"/>
      <c r="L119" s="55"/>
      <c r="S119" s="53"/>
      <c r="T119" s="53"/>
      <c r="U119" s="53"/>
      <c r="V119" s="53"/>
      <c r="W119" s="25"/>
      <c r="X119" s="53"/>
      <c r="Y119" s="53"/>
      <c r="Z119" s="53"/>
      <c r="AA119" s="53"/>
      <c r="AB119" s="53"/>
      <c r="AC119" s="53"/>
      <c r="AD119" s="53"/>
      <c r="AE119" s="53"/>
    </row>
    <row r="120" spans="1:31" s="56" customFormat="1" ht="6.95" customHeight="1">
      <c r="A120" s="53"/>
      <c r="B120" s="54"/>
      <c r="C120" s="53"/>
      <c r="D120" s="53"/>
      <c r="E120" s="53"/>
      <c r="F120" s="53"/>
      <c r="G120" s="53"/>
      <c r="H120" s="53"/>
      <c r="I120" s="53"/>
      <c r="J120" s="53"/>
      <c r="K120" s="53"/>
      <c r="L120" s="55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</row>
    <row r="121" spans="1:31" s="56" customFormat="1" ht="25.7" customHeight="1">
      <c r="A121" s="53"/>
      <c r="B121" s="54"/>
      <c r="C121" s="50" t="s">
        <v>26</v>
      </c>
      <c r="D121" s="53"/>
      <c r="E121" s="53"/>
      <c r="F121" s="59" t="str">
        <f>E15</f>
        <v>MĚSTSKÁ ČÁST PRAHA 6</v>
      </c>
      <c r="G121" s="53"/>
      <c r="H121" s="53"/>
      <c r="I121" s="50" t="s">
        <v>32</v>
      </c>
      <c r="J121" s="94" t="str">
        <f>E21</f>
        <v>QUADRA PROJECT s.r.o.</v>
      </c>
      <c r="K121" s="53"/>
      <c r="L121" s="55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</row>
    <row r="122" spans="1:31" s="56" customFormat="1" ht="15.2" customHeight="1">
      <c r="A122" s="53"/>
      <c r="B122" s="54"/>
      <c r="C122" s="50" t="s">
        <v>30</v>
      </c>
      <c r="D122" s="53"/>
      <c r="E122" s="53"/>
      <c r="F122" s="59" t="str">
        <f>IF(E18="","",E18)</f>
        <v>Vyplň údaj</v>
      </c>
      <c r="G122" s="53"/>
      <c r="H122" s="53"/>
      <c r="I122" s="50" t="s">
        <v>35</v>
      </c>
      <c r="J122" s="94" t="str">
        <f>E24</f>
        <v>Vladimír Mrázek</v>
      </c>
      <c r="K122" s="53"/>
      <c r="L122" s="55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</row>
    <row r="123" spans="1:31" s="56" customFormat="1" ht="10.35" customHeight="1">
      <c r="A123" s="53"/>
      <c r="B123" s="54"/>
      <c r="C123" s="53"/>
      <c r="D123" s="53"/>
      <c r="E123" s="53"/>
      <c r="F123" s="53"/>
      <c r="G123" s="53"/>
      <c r="H123" s="53"/>
      <c r="I123" s="53"/>
      <c r="J123" s="53"/>
      <c r="K123" s="53"/>
      <c r="L123" s="55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</row>
    <row r="124" spans="1:31" s="117" customFormat="1" ht="29.25" customHeight="1">
      <c r="A124" s="108"/>
      <c r="B124" s="109"/>
      <c r="C124" s="110" t="s">
        <v>134</v>
      </c>
      <c r="D124" s="111" t="s">
        <v>64</v>
      </c>
      <c r="E124" s="111" t="s">
        <v>60</v>
      </c>
      <c r="F124" s="111" t="s">
        <v>61</v>
      </c>
      <c r="G124" s="111" t="s">
        <v>135</v>
      </c>
      <c r="H124" s="111" t="s">
        <v>136</v>
      </c>
      <c r="I124" s="111" t="s">
        <v>137</v>
      </c>
      <c r="J124" s="111" t="s">
        <v>125</v>
      </c>
      <c r="K124" s="112" t="s">
        <v>138</v>
      </c>
      <c r="L124" s="113"/>
      <c r="M124" s="114" t="s">
        <v>1</v>
      </c>
      <c r="N124" s="115" t="s">
        <v>43</v>
      </c>
      <c r="O124" s="115" t="s">
        <v>139</v>
      </c>
      <c r="P124" s="115" t="s">
        <v>140</v>
      </c>
      <c r="Q124" s="115" t="s">
        <v>141</v>
      </c>
      <c r="R124" s="115" t="s">
        <v>142</v>
      </c>
      <c r="S124" s="115" t="s">
        <v>143</v>
      </c>
      <c r="T124" s="116" t="s">
        <v>144</v>
      </c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</row>
    <row r="125" spans="1:63" s="56" customFormat="1" ht="22.9" customHeight="1">
      <c r="A125" s="53"/>
      <c r="B125" s="54"/>
      <c r="C125" s="118" t="s">
        <v>145</v>
      </c>
      <c r="D125" s="53"/>
      <c r="E125" s="53"/>
      <c r="F125" s="53"/>
      <c r="G125" s="53"/>
      <c r="H125" s="53"/>
      <c r="I125" s="53"/>
      <c r="J125" s="119">
        <f>BK125</f>
        <v>0</v>
      </c>
      <c r="K125" s="53"/>
      <c r="L125" s="54"/>
      <c r="M125" s="120"/>
      <c r="N125" s="121"/>
      <c r="O125" s="69"/>
      <c r="P125" s="122">
        <f>P126+P151</f>
        <v>0</v>
      </c>
      <c r="Q125" s="69"/>
      <c r="R125" s="122">
        <f>R126+R151</f>
        <v>1.6552306000000003</v>
      </c>
      <c r="S125" s="69"/>
      <c r="T125" s="123">
        <f>T126+T151</f>
        <v>3.58446</v>
      </c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T125" s="44" t="s">
        <v>78</v>
      </c>
      <c r="AU125" s="44" t="s">
        <v>127</v>
      </c>
      <c r="BK125" s="124">
        <f>BK126+BK151</f>
        <v>0</v>
      </c>
    </row>
    <row r="126" spans="2:63" s="125" customFormat="1" ht="25.9" customHeight="1">
      <c r="B126" s="126"/>
      <c r="D126" s="127" t="s">
        <v>78</v>
      </c>
      <c r="E126" s="128" t="s">
        <v>244</v>
      </c>
      <c r="F126" s="128" t="s">
        <v>245</v>
      </c>
      <c r="J126" s="129">
        <f>BK126</f>
        <v>0</v>
      </c>
      <c r="L126" s="126"/>
      <c r="M126" s="130"/>
      <c r="N126" s="131"/>
      <c r="O126" s="131"/>
      <c r="P126" s="132">
        <f>P127+P138+P144+P149</f>
        <v>0</v>
      </c>
      <c r="Q126" s="131"/>
      <c r="R126" s="132">
        <f>R127+R138+R144+R149</f>
        <v>1.6076236000000004</v>
      </c>
      <c r="S126" s="131"/>
      <c r="T126" s="133">
        <f>T127+T138+T144+T149</f>
        <v>3.58446</v>
      </c>
      <c r="AR126" s="127" t="s">
        <v>87</v>
      </c>
      <c r="AT126" s="134" t="s">
        <v>78</v>
      </c>
      <c r="AU126" s="134" t="s">
        <v>79</v>
      </c>
      <c r="AY126" s="127" t="s">
        <v>149</v>
      </c>
      <c r="BK126" s="135">
        <f>BK127+BK138+BK144+BK149</f>
        <v>0</v>
      </c>
    </row>
    <row r="127" spans="2:63" s="125" customFormat="1" ht="22.9" customHeight="1">
      <c r="B127" s="126"/>
      <c r="D127" s="127" t="s">
        <v>78</v>
      </c>
      <c r="E127" s="136" t="s">
        <v>174</v>
      </c>
      <c r="F127" s="136" t="s">
        <v>265</v>
      </c>
      <c r="J127" s="137">
        <f>BK127</f>
        <v>0</v>
      </c>
      <c r="L127" s="126"/>
      <c r="M127" s="130"/>
      <c r="N127" s="131"/>
      <c r="O127" s="131"/>
      <c r="P127" s="132">
        <f>SUM(P128:P137)</f>
        <v>0</v>
      </c>
      <c r="Q127" s="131"/>
      <c r="R127" s="132">
        <f>SUM(R128:R137)</f>
        <v>1.6074936000000004</v>
      </c>
      <c r="S127" s="131"/>
      <c r="T127" s="133">
        <f>SUM(T128:T137)</f>
        <v>0</v>
      </c>
      <c r="AR127" s="127" t="s">
        <v>87</v>
      </c>
      <c r="AT127" s="134" t="s">
        <v>78</v>
      </c>
      <c r="AU127" s="134" t="s">
        <v>87</v>
      </c>
      <c r="AY127" s="127" t="s">
        <v>149</v>
      </c>
      <c r="BK127" s="135">
        <f>SUM(BK128:BK137)</f>
        <v>0</v>
      </c>
    </row>
    <row r="128" spans="1:65" s="56" customFormat="1" ht="16.5" customHeight="1">
      <c r="A128" s="53"/>
      <c r="B128" s="54"/>
      <c r="C128" s="138" t="s">
        <v>87</v>
      </c>
      <c r="D128" s="138" t="s">
        <v>152</v>
      </c>
      <c r="E128" s="139" t="s">
        <v>1098</v>
      </c>
      <c r="F128" s="140" t="s">
        <v>1099</v>
      </c>
      <c r="G128" s="141" t="s">
        <v>268</v>
      </c>
      <c r="H128" s="40">
        <v>15.4</v>
      </c>
      <c r="I128" s="24"/>
      <c r="J128" s="142">
        <f>ROUND(I128*H128,2)</f>
        <v>0</v>
      </c>
      <c r="K128" s="140" t="s">
        <v>257</v>
      </c>
      <c r="L128" s="54"/>
      <c r="M128" s="143" t="s">
        <v>1</v>
      </c>
      <c r="N128" s="144" t="s">
        <v>44</v>
      </c>
      <c r="O128" s="145"/>
      <c r="P128" s="146">
        <f>O128*H128</f>
        <v>0</v>
      </c>
      <c r="Q128" s="146">
        <v>0.01838</v>
      </c>
      <c r="R128" s="146">
        <f>Q128*H128</f>
        <v>0.283052</v>
      </c>
      <c r="S128" s="146">
        <v>0</v>
      </c>
      <c r="T128" s="147">
        <f>S128*H128</f>
        <v>0</v>
      </c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R128" s="148" t="s">
        <v>167</v>
      </c>
      <c r="AT128" s="148" t="s">
        <v>152</v>
      </c>
      <c r="AU128" s="148" t="s">
        <v>89</v>
      </c>
      <c r="AY128" s="44" t="s">
        <v>149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44" t="s">
        <v>87</v>
      </c>
      <c r="BK128" s="149">
        <f>ROUND(I128*H128,2)</f>
        <v>0</v>
      </c>
      <c r="BL128" s="44" t="s">
        <v>167</v>
      </c>
      <c r="BM128" s="148" t="s">
        <v>4051</v>
      </c>
    </row>
    <row r="129" spans="2:51" s="160" customFormat="1" ht="11.25">
      <c r="B129" s="161"/>
      <c r="D129" s="150" t="s">
        <v>251</v>
      </c>
      <c r="E129" s="162" t="s">
        <v>1</v>
      </c>
      <c r="F129" s="163" t="s">
        <v>4052</v>
      </c>
      <c r="H129" s="164">
        <v>15.4</v>
      </c>
      <c r="L129" s="161"/>
      <c r="M129" s="165"/>
      <c r="N129" s="166"/>
      <c r="O129" s="166"/>
      <c r="P129" s="166"/>
      <c r="Q129" s="166"/>
      <c r="R129" s="166"/>
      <c r="S129" s="166"/>
      <c r="T129" s="167"/>
      <c r="AT129" s="162" t="s">
        <v>251</v>
      </c>
      <c r="AU129" s="162" t="s">
        <v>89</v>
      </c>
      <c r="AV129" s="160" t="s">
        <v>89</v>
      </c>
      <c r="AW129" s="160" t="s">
        <v>34</v>
      </c>
      <c r="AX129" s="160" t="s">
        <v>87</v>
      </c>
      <c r="AY129" s="162" t="s">
        <v>149</v>
      </c>
    </row>
    <row r="130" spans="1:65" s="56" customFormat="1" ht="16.5" customHeight="1">
      <c r="A130" s="53"/>
      <c r="B130" s="54"/>
      <c r="C130" s="138" t="s">
        <v>89</v>
      </c>
      <c r="D130" s="138" t="s">
        <v>152</v>
      </c>
      <c r="E130" s="139" t="s">
        <v>4053</v>
      </c>
      <c r="F130" s="140" t="s">
        <v>4054</v>
      </c>
      <c r="G130" s="141" t="s">
        <v>268</v>
      </c>
      <c r="H130" s="40">
        <v>15.4</v>
      </c>
      <c r="I130" s="24"/>
      <c r="J130" s="142">
        <f>ROUND(I130*H130,2)</f>
        <v>0</v>
      </c>
      <c r="K130" s="140" t="s">
        <v>1</v>
      </c>
      <c r="L130" s="54"/>
      <c r="M130" s="143" t="s">
        <v>1</v>
      </c>
      <c r="N130" s="144" t="s">
        <v>44</v>
      </c>
      <c r="O130" s="145"/>
      <c r="P130" s="146">
        <f>O130*H130</f>
        <v>0</v>
      </c>
      <c r="Q130" s="146">
        <v>0.01838</v>
      </c>
      <c r="R130" s="146">
        <f>Q130*H130</f>
        <v>0.283052</v>
      </c>
      <c r="S130" s="146">
        <v>0</v>
      </c>
      <c r="T130" s="147">
        <f>S130*H130</f>
        <v>0</v>
      </c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R130" s="148" t="s">
        <v>167</v>
      </c>
      <c r="AT130" s="148" t="s">
        <v>152</v>
      </c>
      <c r="AU130" s="148" t="s">
        <v>89</v>
      </c>
      <c r="AY130" s="44" t="s">
        <v>149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44" t="s">
        <v>87</v>
      </c>
      <c r="BK130" s="149">
        <f>ROUND(I130*H130,2)</f>
        <v>0</v>
      </c>
      <c r="BL130" s="44" t="s">
        <v>167</v>
      </c>
      <c r="BM130" s="148" t="s">
        <v>4055</v>
      </c>
    </row>
    <row r="131" spans="2:51" s="160" customFormat="1" ht="11.25">
      <c r="B131" s="161"/>
      <c r="D131" s="150" t="s">
        <v>251</v>
      </c>
      <c r="E131" s="162" t="s">
        <v>1</v>
      </c>
      <c r="F131" s="163" t="s">
        <v>4052</v>
      </c>
      <c r="H131" s="164">
        <v>15.4</v>
      </c>
      <c r="L131" s="161"/>
      <c r="M131" s="165"/>
      <c r="N131" s="166"/>
      <c r="O131" s="166"/>
      <c r="P131" s="166"/>
      <c r="Q131" s="166"/>
      <c r="R131" s="166"/>
      <c r="S131" s="166"/>
      <c r="T131" s="167"/>
      <c r="AT131" s="162" t="s">
        <v>251</v>
      </c>
      <c r="AU131" s="162" t="s">
        <v>89</v>
      </c>
      <c r="AV131" s="160" t="s">
        <v>89</v>
      </c>
      <c r="AW131" s="160" t="s">
        <v>34</v>
      </c>
      <c r="AX131" s="160" t="s">
        <v>87</v>
      </c>
      <c r="AY131" s="162" t="s">
        <v>149</v>
      </c>
    </row>
    <row r="132" spans="1:65" s="56" customFormat="1" ht="16.5" customHeight="1">
      <c r="A132" s="53"/>
      <c r="B132" s="54"/>
      <c r="C132" s="138" t="s">
        <v>163</v>
      </c>
      <c r="D132" s="138" t="s">
        <v>152</v>
      </c>
      <c r="E132" s="139" t="s">
        <v>4056</v>
      </c>
      <c r="F132" s="140" t="s">
        <v>4057</v>
      </c>
      <c r="G132" s="141" t="s">
        <v>268</v>
      </c>
      <c r="H132" s="40">
        <v>15.03</v>
      </c>
      <c r="I132" s="24"/>
      <c r="J132" s="142">
        <f>ROUND(I132*H132,2)</f>
        <v>0</v>
      </c>
      <c r="K132" s="140" t="s">
        <v>257</v>
      </c>
      <c r="L132" s="54"/>
      <c r="M132" s="143" t="s">
        <v>1</v>
      </c>
      <c r="N132" s="144" t="s">
        <v>44</v>
      </c>
      <c r="O132" s="145"/>
      <c r="P132" s="146">
        <f>O132*H132</f>
        <v>0</v>
      </c>
      <c r="Q132" s="146">
        <v>0.02636</v>
      </c>
      <c r="R132" s="146">
        <f>Q132*H132</f>
        <v>0.3961908</v>
      </c>
      <c r="S132" s="146">
        <v>0</v>
      </c>
      <c r="T132" s="147">
        <f>S132*H132</f>
        <v>0</v>
      </c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R132" s="148" t="s">
        <v>167</v>
      </c>
      <c r="AT132" s="148" t="s">
        <v>152</v>
      </c>
      <c r="AU132" s="148" t="s">
        <v>89</v>
      </c>
      <c r="AY132" s="44" t="s">
        <v>149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44" t="s">
        <v>87</v>
      </c>
      <c r="BK132" s="149">
        <f>ROUND(I132*H132,2)</f>
        <v>0</v>
      </c>
      <c r="BL132" s="44" t="s">
        <v>167</v>
      </c>
      <c r="BM132" s="148" t="s">
        <v>4058</v>
      </c>
    </row>
    <row r="133" spans="2:51" s="160" customFormat="1" ht="11.25">
      <c r="B133" s="161"/>
      <c r="D133" s="150" t="s">
        <v>251</v>
      </c>
      <c r="E133" s="162" t="s">
        <v>1</v>
      </c>
      <c r="F133" s="163" t="s">
        <v>4059</v>
      </c>
      <c r="H133" s="164">
        <v>15.03</v>
      </c>
      <c r="L133" s="161"/>
      <c r="M133" s="165"/>
      <c r="N133" s="166"/>
      <c r="O133" s="166"/>
      <c r="P133" s="166"/>
      <c r="Q133" s="166"/>
      <c r="R133" s="166"/>
      <c r="S133" s="166"/>
      <c r="T133" s="167"/>
      <c r="AT133" s="162" t="s">
        <v>251</v>
      </c>
      <c r="AU133" s="162" t="s">
        <v>89</v>
      </c>
      <c r="AV133" s="160" t="s">
        <v>89</v>
      </c>
      <c r="AW133" s="160" t="s">
        <v>34</v>
      </c>
      <c r="AX133" s="160" t="s">
        <v>87</v>
      </c>
      <c r="AY133" s="162" t="s">
        <v>149</v>
      </c>
    </row>
    <row r="134" spans="1:65" s="56" customFormat="1" ht="16.5" customHeight="1">
      <c r="A134" s="53"/>
      <c r="B134" s="54"/>
      <c r="C134" s="138" t="s">
        <v>167</v>
      </c>
      <c r="D134" s="138" t="s">
        <v>152</v>
      </c>
      <c r="E134" s="139" t="s">
        <v>3920</v>
      </c>
      <c r="F134" s="140" t="s">
        <v>3921</v>
      </c>
      <c r="G134" s="141" t="s">
        <v>268</v>
      </c>
      <c r="H134" s="40">
        <v>21.71</v>
      </c>
      <c r="I134" s="24"/>
      <c r="J134" s="142">
        <f>ROUND(I134*H134,2)</f>
        <v>0</v>
      </c>
      <c r="K134" s="140" t="s">
        <v>1</v>
      </c>
      <c r="L134" s="54"/>
      <c r="M134" s="143" t="s">
        <v>1</v>
      </c>
      <c r="N134" s="144" t="s">
        <v>44</v>
      </c>
      <c r="O134" s="145"/>
      <c r="P134" s="146">
        <f>O134*H134</f>
        <v>0</v>
      </c>
      <c r="Q134" s="146">
        <v>0.02636</v>
      </c>
      <c r="R134" s="146">
        <f>Q134*H134</f>
        <v>0.5722756000000001</v>
      </c>
      <c r="S134" s="146">
        <v>0</v>
      </c>
      <c r="T134" s="147">
        <f>S134*H134</f>
        <v>0</v>
      </c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R134" s="148" t="s">
        <v>167</v>
      </c>
      <c r="AT134" s="148" t="s">
        <v>152</v>
      </c>
      <c r="AU134" s="148" t="s">
        <v>89</v>
      </c>
      <c r="AY134" s="44" t="s">
        <v>149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44" t="s">
        <v>87</v>
      </c>
      <c r="BK134" s="149">
        <f>ROUND(I134*H134,2)</f>
        <v>0</v>
      </c>
      <c r="BL134" s="44" t="s">
        <v>167</v>
      </c>
      <c r="BM134" s="148" t="s">
        <v>4060</v>
      </c>
    </row>
    <row r="135" spans="2:51" s="160" customFormat="1" ht="11.25">
      <c r="B135" s="161"/>
      <c r="D135" s="150" t="s">
        <v>251</v>
      </c>
      <c r="E135" s="162" t="s">
        <v>1</v>
      </c>
      <c r="F135" s="163" t="s">
        <v>4061</v>
      </c>
      <c r="H135" s="164">
        <v>21.71</v>
      </c>
      <c r="L135" s="161"/>
      <c r="M135" s="165"/>
      <c r="N135" s="166"/>
      <c r="O135" s="166"/>
      <c r="P135" s="166"/>
      <c r="Q135" s="166"/>
      <c r="R135" s="166"/>
      <c r="S135" s="166"/>
      <c r="T135" s="167"/>
      <c r="AT135" s="162" t="s">
        <v>251</v>
      </c>
      <c r="AU135" s="162" t="s">
        <v>89</v>
      </c>
      <c r="AV135" s="160" t="s">
        <v>89</v>
      </c>
      <c r="AW135" s="160" t="s">
        <v>34</v>
      </c>
      <c r="AX135" s="160" t="s">
        <v>87</v>
      </c>
      <c r="AY135" s="162" t="s">
        <v>149</v>
      </c>
    </row>
    <row r="136" spans="1:65" s="56" customFormat="1" ht="16.5" customHeight="1">
      <c r="A136" s="53"/>
      <c r="B136" s="54"/>
      <c r="C136" s="138" t="s">
        <v>148</v>
      </c>
      <c r="D136" s="138" t="s">
        <v>152</v>
      </c>
      <c r="E136" s="139" t="s">
        <v>3927</v>
      </c>
      <c r="F136" s="140" t="s">
        <v>3928</v>
      </c>
      <c r="G136" s="141" t="s">
        <v>268</v>
      </c>
      <c r="H136" s="40">
        <v>36.74</v>
      </c>
      <c r="I136" s="24"/>
      <c r="J136" s="142">
        <f>ROUND(I136*H136,2)</f>
        <v>0</v>
      </c>
      <c r="K136" s="140" t="s">
        <v>1</v>
      </c>
      <c r="L136" s="54"/>
      <c r="M136" s="143" t="s">
        <v>1</v>
      </c>
      <c r="N136" s="144" t="s">
        <v>44</v>
      </c>
      <c r="O136" s="145"/>
      <c r="P136" s="146">
        <f>O136*H136</f>
        <v>0</v>
      </c>
      <c r="Q136" s="146">
        <v>0.00168</v>
      </c>
      <c r="R136" s="146">
        <f>Q136*H136</f>
        <v>0.061723200000000006</v>
      </c>
      <c r="S136" s="146">
        <v>0</v>
      </c>
      <c r="T136" s="147">
        <f>S136*H136</f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167</v>
      </c>
      <c r="AT136" s="148" t="s">
        <v>152</v>
      </c>
      <c r="AU136" s="148" t="s">
        <v>89</v>
      </c>
      <c r="AY136" s="44" t="s">
        <v>149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44" t="s">
        <v>87</v>
      </c>
      <c r="BK136" s="149">
        <f>ROUND(I136*H136,2)</f>
        <v>0</v>
      </c>
      <c r="BL136" s="44" t="s">
        <v>167</v>
      </c>
      <c r="BM136" s="148" t="s">
        <v>4062</v>
      </c>
    </row>
    <row r="137" spans="1:65" s="56" customFormat="1" ht="16.5" customHeight="1">
      <c r="A137" s="53"/>
      <c r="B137" s="54"/>
      <c r="C137" s="138" t="s">
        <v>174</v>
      </c>
      <c r="D137" s="138" t="s">
        <v>152</v>
      </c>
      <c r="E137" s="139" t="s">
        <v>4063</v>
      </c>
      <c r="F137" s="140" t="s">
        <v>4064</v>
      </c>
      <c r="G137" s="141" t="s">
        <v>268</v>
      </c>
      <c r="H137" s="40">
        <v>16</v>
      </c>
      <c r="I137" s="24"/>
      <c r="J137" s="142">
        <f>ROUND(I137*H137,2)</f>
        <v>0</v>
      </c>
      <c r="K137" s="140" t="s">
        <v>1</v>
      </c>
      <c r="L137" s="54"/>
      <c r="M137" s="143" t="s">
        <v>1</v>
      </c>
      <c r="N137" s="144" t="s">
        <v>44</v>
      </c>
      <c r="O137" s="145"/>
      <c r="P137" s="146">
        <f>O137*H137</f>
        <v>0</v>
      </c>
      <c r="Q137" s="146">
        <v>0.0007</v>
      </c>
      <c r="R137" s="146">
        <f>Q137*H137</f>
        <v>0.0112</v>
      </c>
      <c r="S137" s="146">
        <v>0</v>
      </c>
      <c r="T137" s="147">
        <f>S137*H137</f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167</v>
      </c>
      <c r="AT137" s="148" t="s">
        <v>152</v>
      </c>
      <c r="AU137" s="148" t="s">
        <v>89</v>
      </c>
      <c r="AY137" s="44" t="s">
        <v>149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44" t="s">
        <v>87</v>
      </c>
      <c r="BK137" s="149">
        <f>ROUND(I137*H137,2)</f>
        <v>0</v>
      </c>
      <c r="BL137" s="44" t="s">
        <v>167</v>
      </c>
      <c r="BM137" s="148" t="s">
        <v>4065</v>
      </c>
    </row>
    <row r="138" spans="2:63" s="125" customFormat="1" ht="22.9" customHeight="1">
      <c r="B138" s="126"/>
      <c r="D138" s="127" t="s">
        <v>78</v>
      </c>
      <c r="E138" s="136" t="s">
        <v>190</v>
      </c>
      <c r="F138" s="136" t="s">
        <v>287</v>
      </c>
      <c r="J138" s="137">
        <f>BK138</f>
        <v>0</v>
      </c>
      <c r="L138" s="126"/>
      <c r="M138" s="130"/>
      <c r="N138" s="131"/>
      <c r="O138" s="131"/>
      <c r="P138" s="132">
        <f>SUM(P139:P143)</f>
        <v>0</v>
      </c>
      <c r="Q138" s="131"/>
      <c r="R138" s="132">
        <f>SUM(R139:R143)</f>
        <v>0.00013</v>
      </c>
      <c r="S138" s="131"/>
      <c r="T138" s="133">
        <f>SUM(T139:T143)</f>
        <v>3.58446</v>
      </c>
      <c r="AR138" s="127" t="s">
        <v>87</v>
      </c>
      <c r="AT138" s="134" t="s">
        <v>78</v>
      </c>
      <c r="AU138" s="134" t="s">
        <v>87</v>
      </c>
      <c r="AY138" s="127" t="s">
        <v>149</v>
      </c>
      <c r="BK138" s="135">
        <f>SUM(BK139:BK143)</f>
        <v>0</v>
      </c>
    </row>
    <row r="139" spans="1:65" s="56" customFormat="1" ht="16.5" customHeight="1">
      <c r="A139" s="53"/>
      <c r="B139" s="54"/>
      <c r="C139" s="138" t="s">
        <v>178</v>
      </c>
      <c r="D139" s="138" t="s">
        <v>152</v>
      </c>
      <c r="E139" s="139" t="s">
        <v>4066</v>
      </c>
      <c r="F139" s="140" t="s">
        <v>4067</v>
      </c>
      <c r="G139" s="141" t="s">
        <v>155</v>
      </c>
      <c r="H139" s="40">
        <v>1</v>
      </c>
      <c r="I139" s="24"/>
      <c r="J139" s="142">
        <f>ROUND(I139*H139,2)</f>
        <v>0</v>
      </c>
      <c r="K139" s="140" t="s">
        <v>1</v>
      </c>
      <c r="L139" s="54"/>
      <c r="M139" s="143" t="s">
        <v>1</v>
      </c>
      <c r="N139" s="144" t="s">
        <v>44</v>
      </c>
      <c r="O139" s="145"/>
      <c r="P139" s="146">
        <f>O139*H139</f>
        <v>0</v>
      </c>
      <c r="Q139" s="146">
        <v>0.00013</v>
      </c>
      <c r="R139" s="146">
        <f>Q139*H139</f>
        <v>0.00013</v>
      </c>
      <c r="S139" s="146">
        <v>0</v>
      </c>
      <c r="T139" s="147">
        <f>S139*H139</f>
        <v>0</v>
      </c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R139" s="148" t="s">
        <v>167</v>
      </c>
      <c r="AT139" s="148" t="s">
        <v>152</v>
      </c>
      <c r="AU139" s="148" t="s">
        <v>89</v>
      </c>
      <c r="AY139" s="44" t="s">
        <v>149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44" t="s">
        <v>87</v>
      </c>
      <c r="BK139" s="149">
        <f>ROUND(I139*H139,2)</f>
        <v>0</v>
      </c>
      <c r="BL139" s="44" t="s">
        <v>167</v>
      </c>
      <c r="BM139" s="148" t="s">
        <v>4068</v>
      </c>
    </row>
    <row r="140" spans="1:65" s="56" customFormat="1" ht="21.75" customHeight="1">
      <c r="A140" s="53"/>
      <c r="B140" s="54"/>
      <c r="C140" s="138" t="s">
        <v>184</v>
      </c>
      <c r="D140" s="138" t="s">
        <v>152</v>
      </c>
      <c r="E140" s="139" t="s">
        <v>554</v>
      </c>
      <c r="F140" s="140" t="s">
        <v>555</v>
      </c>
      <c r="G140" s="141" t="s">
        <v>268</v>
      </c>
      <c r="H140" s="40">
        <v>30.8</v>
      </c>
      <c r="I140" s="24"/>
      <c r="J140" s="142">
        <f>ROUND(I140*H140,2)</f>
        <v>0</v>
      </c>
      <c r="K140" s="140" t="s">
        <v>257</v>
      </c>
      <c r="L140" s="54"/>
      <c r="M140" s="143" t="s">
        <v>1</v>
      </c>
      <c r="N140" s="144" t="s">
        <v>44</v>
      </c>
      <c r="O140" s="145"/>
      <c r="P140" s="146">
        <f>O140*H140</f>
        <v>0</v>
      </c>
      <c r="Q140" s="146">
        <v>0</v>
      </c>
      <c r="R140" s="146">
        <f>Q140*H140</f>
        <v>0</v>
      </c>
      <c r="S140" s="146">
        <v>0.046</v>
      </c>
      <c r="T140" s="147">
        <f>S140*H140</f>
        <v>1.4168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167</v>
      </c>
      <c r="AT140" s="148" t="s">
        <v>152</v>
      </c>
      <c r="AU140" s="148" t="s">
        <v>89</v>
      </c>
      <c r="AY140" s="44" t="s">
        <v>149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44" t="s">
        <v>87</v>
      </c>
      <c r="BK140" s="149">
        <f>ROUND(I140*H140,2)</f>
        <v>0</v>
      </c>
      <c r="BL140" s="44" t="s">
        <v>167</v>
      </c>
      <c r="BM140" s="148" t="s">
        <v>4069</v>
      </c>
    </row>
    <row r="141" spans="2:51" s="160" customFormat="1" ht="11.25">
      <c r="B141" s="161"/>
      <c r="D141" s="150" t="s">
        <v>251</v>
      </c>
      <c r="E141" s="162" t="s">
        <v>1</v>
      </c>
      <c r="F141" s="163" t="s">
        <v>4070</v>
      </c>
      <c r="H141" s="164">
        <v>30.8</v>
      </c>
      <c r="L141" s="161"/>
      <c r="M141" s="165"/>
      <c r="N141" s="166"/>
      <c r="O141" s="166"/>
      <c r="P141" s="166"/>
      <c r="Q141" s="166"/>
      <c r="R141" s="166"/>
      <c r="S141" s="166"/>
      <c r="T141" s="167"/>
      <c r="AT141" s="162" t="s">
        <v>251</v>
      </c>
      <c r="AU141" s="162" t="s">
        <v>89</v>
      </c>
      <c r="AV141" s="160" t="s">
        <v>89</v>
      </c>
      <c r="AW141" s="160" t="s">
        <v>34</v>
      </c>
      <c r="AX141" s="160" t="s">
        <v>87</v>
      </c>
      <c r="AY141" s="162" t="s">
        <v>149</v>
      </c>
    </row>
    <row r="142" spans="1:65" s="56" customFormat="1" ht="24.2" customHeight="1">
      <c r="A142" s="53"/>
      <c r="B142" s="54"/>
      <c r="C142" s="138" t="s">
        <v>190</v>
      </c>
      <c r="D142" s="138" t="s">
        <v>152</v>
      </c>
      <c r="E142" s="139" t="s">
        <v>569</v>
      </c>
      <c r="F142" s="140" t="s">
        <v>570</v>
      </c>
      <c r="G142" s="141" t="s">
        <v>268</v>
      </c>
      <c r="H142" s="40">
        <v>36.74</v>
      </c>
      <c r="I142" s="24"/>
      <c r="J142" s="142">
        <f>ROUND(I142*H142,2)</f>
        <v>0</v>
      </c>
      <c r="K142" s="140" t="s">
        <v>257</v>
      </c>
      <c r="L142" s="54"/>
      <c r="M142" s="143" t="s">
        <v>1</v>
      </c>
      <c r="N142" s="144" t="s">
        <v>44</v>
      </c>
      <c r="O142" s="145"/>
      <c r="P142" s="146">
        <f>O142*H142</f>
        <v>0</v>
      </c>
      <c r="Q142" s="146">
        <v>0</v>
      </c>
      <c r="R142" s="146">
        <f>Q142*H142</f>
        <v>0</v>
      </c>
      <c r="S142" s="146">
        <v>0.059</v>
      </c>
      <c r="T142" s="147">
        <f>S142*H142</f>
        <v>2.16766</v>
      </c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R142" s="148" t="s">
        <v>167</v>
      </c>
      <c r="AT142" s="148" t="s">
        <v>152</v>
      </c>
      <c r="AU142" s="148" t="s">
        <v>89</v>
      </c>
      <c r="AY142" s="44" t="s">
        <v>149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44" t="s">
        <v>87</v>
      </c>
      <c r="BK142" s="149">
        <f>ROUND(I142*H142,2)</f>
        <v>0</v>
      </c>
      <c r="BL142" s="44" t="s">
        <v>167</v>
      </c>
      <c r="BM142" s="148" t="s">
        <v>4071</v>
      </c>
    </row>
    <row r="143" spans="2:51" s="160" customFormat="1" ht="11.25">
      <c r="B143" s="161"/>
      <c r="D143" s="150" t="s">
        <v>251</v>
      </c>
      <c r="E143" s="162" t="s">
        <v>1</v>
      </c>
      <c r="F143" s="163" t="s">
        <v>4072</v>
      </c>
      <c r="H143" s="164">
        <v>36.74</v>
      </c>
      <c r="L143" s="161"/>
      <c r="M143" s="165"/>
      <c r="N143" s="166"/>
      <c r="O143" s="166"/>
      <c r="P143" s="166"/>
      <c r="Q143" s="166"/>
      <c r="R143" s="166"/>
      <c r="S143" s="166"/>
      <c r="T143" s="167"/>
      <c r="AT143" s="162" t="s">
        <v>251</v>
      </c>
      <c r="AU143" s="162" t="s">
        <v>89</v>
      </c>
      <c r="AV143" s="160" t="s">
        <v>89</v>
      </c>
      <c r="AW143" s="160" t="s">
        <v>34</v>
      </c>
      <c r="AX143" s="160" t="s">
        <v>87</v>
      </c>
      <c r="AY143" s="162" t="s">
        <v>149</v>
      </c>
    </row>
    <row r="144" spans="2:63" s="125" customFormat="1" ht="22.9" customHeight="1">
      <c r="B144" s="126"/>
      <c r="D144" s="127" t="s">
        <v>78</v>
      </c>
      <c r="E144" s="136" t="s">
        <v>650</v>
      </c>
      <c r="F144" s="136" t="s">
        <v>651</v>
      </c>
      <c r="J144" s="137">
        <f>BK144</f>
        <v>0</v>
      </c>
      <c r="L144" s="126"/>
      <c r="M144" s="130"/>
      <c r="N144" s="131"/>
      <c r="O144" s="131"/>
      <c r="P144" s="132">
        <f>SUM(P145:P148)</f>
        <v>0</v>
      </c>
      <c r="Q144" s="131"/>
      <c r="R144" s="132">
        <f>SUM(R145:R148)</f>
        <v>0</v>
      </c>
      <c r="S144" s="131"/>
      <c r="T144" s="133">
        <f>SUM(T145:T148)</f>
        <v>0</v>
      </c>
      <c r="AR144" s="127" t="s">
        <v>87</v>
      </c>
      <c r="AT144" s="134" t="s">
        <v>78</v>
      </c>
      <c r="AU144" s="134" t="s">
        <v>87</v>
      </c>
      <c r="AY144" s="127" t="s">
        <v>149</v>
      </c>
      <c r="BK144" s="135">
        <f>SUM(BK145:BK148)</f>
        <v>0</v>
      </c>
    </row>
    <row r="145" spans="1:65" s="56" customFormat="1" ht="16.5" customHeight="1">
      <c r="A145" s="53"/>
      <c r="B145" s="54"/>
      <c r="C145" s="138" t="s">
        <v>114</v>
      </c>
      <c r="D145" s="138" t="s">
        <v>152</v>
      </c>
      <c r="E145" s="139" t="s">
        <v>658</v>
      </c>
      <c r="F145" s="140" t="s">
        <v>659</v>
      </c>
      <c r="G145" s="141" t="s">
        <v>655</v>
      </c>
      <c r="H145" s="40">
        <v>3.584</v>
      </c>
      <c r="I145" s="24"/>
      <c r="J145" s="142">
        <f>ROUND(I145*H145,2)</f>
        <v>0</v>
      </c>
      <c r="K145" s="140" t="s">
        <v>257</v>
      </c>
      <c r="L145" s="54"/>
      <c r="M145" s="143" t="s">
        <v>1</v>
      </c>
      <c r="N145" s="144" t="s">
        <v>44</v>
      </c>
      <c r="O145" s="145"/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R145" s="148" t="s">
        <v>167</v>
      </c>
      <c r="AT145" s="148" t="s">
        <v>152</v>
      </c>
      <c r="AU145" s="148" t="s">
        <v>89</v>
      </c>
      <c r="AY145" s="44" t="s">
        <v>149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44" t="s">
        <v>87</v>
      </c>
      <c r="BK145" s="149">
        <f>ROUND(I145*H145,2)</f>
        <v>0</v>
      </c>
      <c r="BL145" s="44" t="s">
        <v>167</v>
      </c>
      <c r="BM145" s="148" t="s">
        <v>4073</v>
      </c>
    </row>
    <row r="146" spans="1:65" s="56" customFormat="1" ht="16.5" customHeight="1">
      <c r="A146" s="53"/>
      <c r="B146" s="54"/>
      <c r="C146" s="138" t="s">
        <v>117</v>
      </c>
      <c r="D146" s="138" t="s">
        <v>152</v>
      </c>
      <c r="E146" s="139" t="s">
        <v>662</v>
      </c>
      <c r="F146" s="140" t="s">
        <v>663</v>
      </c>
      <c r="G146" s="141" t="s">
        <v>655</v>
      </c>
      <c r="H146" s="40">
        <v>3.584</v>
      </c>
      <c r="I146" s="24"/>
      <c r="J146" s="142">
        <f>ROUND(I146*H146,2)</f>
        <v>0</v>
      </c>
      <c r="K146" s="140" t="s">
        <v>257</v>
      </c>
      <c r="L146" s="54"/>
      <c r="M146" s="143" t="s">
        <v>1</v>
      </c>
      <c r="N146" s="144" t="s">
        <v>44</v>
      </c>
      <c r="O146" s="145"/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167</v>
      </c>
      <c r="AT146" s="148" t="s">
        <v>152</v>
      </c>
      <c r="AU146" s="148" t="s">
        <v>89</v>
      </c>
      <c r="AY146" s="44" t="s">
        <v>149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44" t="s">
        <v>87</v>
      </c>
      <c r="BK146" s="149">
        <f>ROUND(I146*H146,2)</f>
        <v>0</v>
      </c>
      <c r="BL146" s="44" t="s">
        <v>167</v>
      </c>
      <c r="BM146" s="148" t="s">
        <v>4074</v>
      </c>
    </row>
    <row r="147" spans="1:47" s="56" customFormat="1" ht="19.5">
      <c r="A147" s="53"/>
      <c r="B147" s="54"/>
      <c r="C147" s="53"/>
      <c r="D147" s="150" t="s">
        <v>158</v>
      </c>
      <c r="E147" s="53"/>
      <c r="F147" s="151" t="s">
        <v>665</v>
      </c>
      <c r="G147" s="53"/>
      <c r="H147" s="53"/>
      <c r="I147" s="53"/>
      <c r="J147" s="53"/>
      <c r="K147" s="53"/>
      <c r="L147" s="54"/>
      <c r="M147" s="152"/>
      <c r="N147" s="153"/>
      <c r="O147" s="145"/>
      <c r="P147" s="145"/>
      <c r="Q147" s="145"/>
      <c r="R147" s="145"/>
      <c r="S147" s="145"/>
      <c r="T147" s="154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T147" s="44" t="s">
        <v>158</v>
      </c>
      <c r="AU147" s="44" t="s">
        <v>89</v>
      </c>
    </row>
    <row r="148" spans="1:65" s="56" customFormat="1" ht="21.75" customHeight="1">
      <c r="A148" s="53"/>
      <c r="B148" s="54"/>
      <c r="C148" s="138" t="s">
        <v>201</v>
      </c>
      <c r="D148" s="138" t="s">
        <v>152</v>
      </c>
      <c r="E148" s="139" t="s">
        <v>699</v>
      </c>
      <c r="F148" s="140" t="s">
        <v>700</v>
      </c>
      <c r="G148" s="141" t="s">
        <v>655</v>
      </c>
      <c r="H148" s="40">
        <v>3.584</v>
      </c>
      <c r="I148" s="24"/>
      <c r="J148" s="142">
        <f>ROUND(I148*H148,2)</f>
        <v>0</v>
      </c>
      <c r="K148" s="140" t="s">
        <v>257</v>
      </c>
      <c r="L148" s="54"/>
      <c r="M148" s="143" t="s">
        <v>1</v>
      </c>
      <c r="N148" s="144" t="s">
        <v>44</v>
      </c>
      <c r="O148" s="145"/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R148" s="148" t="s">
        <v>167</v>
      </c>
      <c r="AT148" s="148" t="s">
        <v>152</v>
      </c>
      <c r="AU148" s="148" t="s">
        <v>89</v>
      </c>
      <c r="AY148" s="44" t="s">
        <v>149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44" t="s">
        <v>87</v>
      </c>
      <c r="BK148" s="149">
        <f>ROUND(I148*H148,2)</f>
        <v>0</v>
      </c>
      <c r="BL148" s="44" t="s">
        <v>167</v>
      </c>
      <c r="BM148" s="148" t="s">
        <v>4075</v>
      </c>
    </row>
    <row r="149" spans="2:63" s="125" customFormat="1" ht="22.9" customHeight="1">
      <c r="B149" s="126"/>
      <c r="D149" s="127" t="s">
        <v>78</v>
      </c>
      <c r="E149" s="136" t="s">
        <v>1367</v>
      </c>
      <c r="F149" s="136" t="s">
        <v>1368</v>
      </c>
      <c r="J149" s="137">
        <f>BK149</f>
        <v>0</v>
      </c>
      <c r="L149" s="126"/>
      <c r="M149" s="130"/>
      <c r="N149" s="131"/>
      <c r="O149" s="131"/>
      <c r="P149" s="132">
        <f>P150</f>
        <v>0</v>
      </c>
      <c r="Q149" s="131"/>
      <c r="R149" s="132">
        <f>R150</f>
        <v>0</v>
      </c>
      <c r="S149" s="131"/>
      <c r="T149" s="133">
        <f>T150</f>
        <v>0</v>
      </c>
      <c r="AR149" s="127" t="s">
        <v>87</v>
      </c>
      <c r="AT149" s="134" t="s">
        <v>78</v>
      </c>
      <c r="AU149" s="134" t="s">
        <v>87</v>
      </c>
      <c r="AY149" s="127" t="s">
        <v>149</v>
      </c>
      <c r="BK149" s="135">
        <f>BK150</f>
        <v>0</v>
      </c>
    </row>
    <row r="150" spans="1:65" s="56" customFormat="1" ht="16.5" customHeight="1">
      <c r="A150" s="53"/>
      <c r="B150" s="54"/>
      <c r="C150" s="138" t="s">
        <v>207</v>
      </c>
      <c r="D150" s="138" t="s">
        <v>152</v>
      </c>
      <c r="E150" s="139" t="s">
        <v>4076</v>
      </c>
      <c r="F150" s="140" t="s">
        <v>4077</v>
      </c>
      <c r="G150" s="141" t="s">
        <v>655</v>
      </c>
      <c r="H150" s="40">
        <v>1.608</v>
      </c>
      <c r="I150" s="24"/>
      <c r="J150" s="142">
        <f>ROUND(I150*H150,2)</f>
        <v>0</v>
      </c>
      <c r="K150" s="140" t="s">
        <v>257</v>
      </c>
      <c r="L150" s="54"/>
      <c r="M150" s="143" t="s">
        <v>1</v>
      </c>
      <c r="N150" s="144" t="s">
        <v>44</v>
      </c>
      <c r="O150" s="145"/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R150" s="148" t="s">
        <v>167</v>
      </c>
      <c r="AT150" s="148" t="s">
        <v>152</v>
      </c>
      <c r="AU150" s="148" t="s">
        <v>89</v>
      </c>
      <c r="AY150" s="44" t="s">
        <v>149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44" t="s">
        <v>87</v>
      </c>
      <c r="BK150" s="149">
        <f>ROUND(I150*H150,2)</f>
        <v>0</v>
      </c>
      <c r="BL150" s="44" t="s">
        <v>167</v>
      </c>
      <c r="BM150" s="148" t="s">
        <v>4078</v>
      </c>
    </row>
    <row r="151" spans="2:63" s="125" customFormat="1" ht="25.9" customHeight="1">
      <c r="B151" s="126"/>
      <c r="D151" s="127" t="s">
        <v>78</v>
      </c>
      <c r="E151" s="128" t="s">
        <v>704</v>
      </c>
      <c r="F151" s="128" t="s">
        <v>705</v>
      </c>
      <c r="J151" s="129">
        <f>BK151</f>
        <v>0</v>
      </c>
      <c r="L151" s="126"/>
      <c r="M151" s="130"/>
      <c r="N151" s="131"/>
      <c r="O151" s="131"/>
      <c r="P151" s="132">
        <f>P152+P156+P160</f>
        <v>0</v>
      </c>
      <c r="Q151" s="131"/>
      <c r="R151" s="132">
        <f>R152+R156+R160</f>
        <v>0.047607000000000003</v>
      </c>
      <c r="S151" s="131"/>
      <c r="T151" s="133">
        <f>T152+T156+T160</f>
        <v>0</v>
      </c>
      <c r="AR151" s="127" t="s">
        <v>89</v>
      </c>
      <c r="AT151" s="134" t="s">
        <v>78</v>
      </c>
      <c r="AU151" s="134" t="s">
        <v>79</v>
      </c>
      <c r="AY151" s="127" t="s">
        <v>149</v>
      </c>
      <c r="BK151" s="135">
        <f>BK152+BK156+BK160</f>
        <v>0</v>
      </c>
    </row>
    <row r="152" spans="2:63" s="125" customFormat="1" ht="22.9" customHeight="1">
      <c r="B152" s="126"/>
      <c r="D152" s="127" t="s">
        <v>78</v>
      </c>
      <c r="E152" s="136" t="s">
        <v>706</v>
      </c>
      <c r="F152" s="136" t="s">
        <v>707</v>
      </c>
      <c r="J152" s="137">
        <f>BK152</f>
        <v>0</v>
      </c>
      <c r="L152" s="126"/>
      <c r="M152" s="130"/>
      <c r="N152" s="131"/>
      <c r="O152" s="131"/>
      <c r="P152" s="132">
        <f>SUM(P153:P155)</f>
        <v>0</v>
      </c>
      <c r="Q152" s="131"/>
      <c r="R152" s="132">
        <f>SUM(R153:R155)</f>
        <v>0</v>
      </c>
      <c r="S152" s="131"/>
      <c r="T152" s="133">
        <f>SUM(T153:T155)</f>
        <v>0</v>
      </c>
      <c r="AR152" s="127" t="s">
        <v>89</v>
      </c>
      <c r="AT152" s="134" t="s">
        <v>78</v>
      </c>
      <c r="AU152" s="134" t="s">
        <v>87</v>
      </c>
      <c r="AY152" s="127" t="s">
        <v>149</v>
      </c>
      <c r="BK152" s="135">
        <f>SUM(BK153:BK155)</f>
        <v>0</v>
      </c>
    </row>
    <row r="153" spans="1:65" s="56" customFormat="1" ht="16.5" customHeight="1">
      <c r="A153" s="53"/>
      <c r="B153" s="54"/>
      <c r="C153" s="138" t="s">
        <v>212</v>
      </c>
      <c r="D153" s="138" t="s">
        <v>152</v>
      </c>
      <c r="E153" s="139" t="s">
        <v>3997</v>
      </c>
      <c r="F153" s="140" t="s">
        <v>3998</v>
      </c>
      <c r="G153" s="141" t="s">
        <v>268</v>
      </c>
      <c r="H153" s="40">
        <v>5.01</v>
      </c>
      <c r="I153" s="24"/>
      <c r="J153" s="142">
        <f>ROUND(I153*H153,2)</f>
        <v>0</v>
      </c>
      <c r="K153" s="140" t="s">
        <v>1</v>
      </c>
      <c r="L153" s="54"/>
      <c r="M153" s="143" t="s">
        <v>1</v>
      </c>
      <c r="N153" s="144" t="s">
        <v>44</v>
      </c>
      <c r="O153" s="145"/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R153" s="148" t="s">
        <v>219</v>
      </c>
      <c r="AT153" s="148" t="s">
        <v>152</v>
      </c>
      <c r="AU153" s="148" t="s">
        <v>89</v>
      </c>
      <c r="AY153" s="44" t="s">
        <v>149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44" t="s">
        <v>87</v>
      </c>
      <c r="BK153" s="149">
        <f>ROUND(I153*H153,2)</f>
        <v>0</v>
      </c>
      <c r="BL153" s="44" t="s">
        <v>219</v>
      </c>
      <c r="BM153" s="148" t="s">
        <v>4079</v>
      </c>
    </row>
    <row r="154" spans="2:51" s="160" customFormat="1" ht="11.25">
      <c r="B154" s="161"/>
      <c r="D154" s="150" t="s">
        <v>251</v>
      </c>
      <c r="E154" s="162" t="s">
        <v>1</v>
      </c>
      <c r="F154" s="163" t="s">
        <v>4080</v>
      </c>
      <c r="H154" s="164">
        <v>5.01</v>
      </c>
      <c r="L154" s="161"/>
      <c r="M154" s="165"/>
      <c r="N154" s="166"/>
      <c r="O154" s="166"/>
      <c r="P154" s="166"/>
      <c r="Q154" s="166"/>
      <c r="R154" s="166"/>
      <c r="S154" s="166"/>
      <c r="T154" s="167"/>
      <c r="AT154" s="162" t="s">
        <v>251</v>
      </c>
      <c r="AU154" s="162" t="s">
        <v>89</v>
      </c>
      <c r="AV154" s="160" t="s">
        <v>89</v>
      </c>
      <c r="AW154" s="160" t="s">
        <v>34</v>
      </c>
      <c r="AX154" s="160" t="s">
        <v>87</v>
      </c>
      <c r="AY154" s="162" t="s">
        <v>149</v>
      </c>
    </row>
    <row r="155" spans="1:65" s="56" customFormat="1" ht="16.5" customHeight="1">
      <c r="A155" s="53"/>
      <c r="B155" s="54"/>
      <c r="C155" s="138" t="s">
        <v>8</v>
      </c>
      <c r="D155" s="138" t="s">
        <v>152</v>
      </c>
      <c r="E155" s="139" t="s">
        <v>4002</v>
      </c>
      <c r="F155" s="140" t="s">
        <v>4003</v>
      </c>
      <c r="G155" s="141" t="s">
        <v>1392</v>
      </c>
      <c r="H155" s="27"/>
      <c r="I155" s="204">
        <f>SUM(J153:J154)/100</f>
        <v>0</v>
      </c>
      <c r="J155" s="142">
        <f>ROUND(I155*H155,2)</f>
        <v>0</v>
      </c>
      <c r="K155" s="140" t="s">
        <v>257</v>
      </c>
      <c r="L155" s="54"/>
      <c r="M155" s="143" t="s">
        <v>1</v>
      </c>
      <c r="N155" s="144" t="s">
        <v>44</v>
      </c>
      <c r="O155" s="145"/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R155" s="148" t="s">
        <v>219</v>
      </c>
      <c r="AT155" s="148" t="s">
        <v>152</v>
      </c>
      <c r="AU155" s="148" t="s">
        <v>89</v>
      </c>
      <c r="AY155" s="44" t="s">
        <v>149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44" t="s">
        <v>87</v>
      </c>
      <c r="BK155" s="149">
        <f>ROUND(I155*H155,2)</f>
        <v>0</v>
      </c>
      <c r="BL155" s="44" t="s">
        <v>219</v>
      </c>
      <c r="BM155" s="148" t="s">
        <v>4081</v>
      </c>
    </row>
    <row r="156" spans="2:63" s="125" customFormat="1" ht="22.9" customHeight="1">
      <c r="B156" s="126"/>
      <c r="D156" s="127" t="s">
        <v>78</v>
      </c>
      <c r="E156" s="136" t="s">
        <v>2510</v>
      </c>
      <c r="F156" s="136" t="s">
        <v>2511</v>
      </c>
      <c r="J156" s="137">
        <f>BK156</f>
        <v>0</v>
      </c>
      <c r="L156" s="126"/>
      <c r="M156" s="130"/>
      <c r="N156" s="131"/>
      <c r="O156" s="131"/>
      <c r="P156" s="132">
        <f>SUM(P157:P159)</f>
        <v>0</v>
      </c>
      <c r="Q156" s="131"/>
      <c r="R156" s="132">
        <f>SUM(R157:R159)</f>
        <v>0.0008070000000000001</v>
      </c>
      <c r="S156" s="131"/>
      <c r="T156" s="133">
        <f>SUM(T157:T159)</f>
        <v>0</v>
      </c>
      <c r="AR156" s="127" t="s">
        <v>89</v>
      </c>
      <c r="AT156" s="134" t="s">
        <v>78</v>
      </c>
      <c r="AU156" s="134" t="s">
        <v>87</v>
      </c>
      <c r="AY156" s="127" t="s">
        <v>149</v>
      </c>
      <c r="BK156" s="135">
        <f>SUM(BK157:BK159)</f>
        <v>0</v>
      </c>
    </row>
    <row r="157" spans="1:65" s="56" customFormat="1" ht="16.5" customHeight="1">
      <c r="A157" s="53"/>
      <c r="B157" s="54"/>
      <c r="C157" s="138" t="s">
        <v>219</v>
      </c>
      <c r="D157" s="138" t="s">
        <v>152</v>
      </c>
      <c r="E157" s="139" t="s">
        <v>2522</v>
      </c>
      <c r="F157" s="140" t="s">
        <v>4082</v>
      </c>
      <c r="G157" s="141" t="s">
        <v>331</v>
      </c>
      <c r="H157" s="40">
        <v>9.35</v>
      </c>
      <c r="I157" s="24"/>
      <c r="J157" s="142">
        <f>ROUND(I157*H157,2)</f>
        <v>0</v>
      </c>
      <c r="K157" s="140" t="s">
        <v>1</v>
      </c>
      <c r="L157" s="54"/>
      <c r="M157" s="143" t="s">
        <v>1</v>
      </c>
      <c r="N157" s="144" t="s">
        <v>44</v>
      </c>
      <c r="O157" s="145"/>
      <c r="P157" s="146">
        <f>O157*H157</f>
        <v>0</v>
      </c>
      <c r="Q157" s="146">
        <v>2E-05</v>
      </c>
      <c r="R157" s="146">
        <f>Q157*H157</f>
        <v>0.00018700000000000002</v>
      </c>
      <c r="S157" s="146">
        <v>0</v>
      </c>
      <c r="T157" s="147">
        <f>S157*H157</f>
        <v>0</v>
      </c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R157" s="148" t="s">
        <v>219</v>
      </c>
      <c r="AT157" s="148" t="s">
        <v>152</v>
      </c>
      <c r="AU157" s="148" t="s">
        <v>89</v>
      </c>
      <c r="AY157" s="44" t="s">
        <v>149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44" t="s">
        <v>87</v>
      </c>
      <c r="BK157" s="149">
        <f>ROUND(I157*H157,2)</f>
        <v>0</v>
      </c>
      <c r="BL157" s="44" t="s">
        <v>219</v>
      </c>
      <c r="BM157" s="148" t="s">
        <v>4083</v>
      </c>
    </row>
    <row r="158" spans="1:65" s="56" customFormat="1" ht="16.5" customHeight="1">
      <c r="A158" s="53"/>
      <c r="B158" s="54"/>
      <c r="C158" s="138" t="s">
        <v>223</v>
      </c>
      <c r="D158" s="138" t="s">
        <v>152</v>
      </c>
      <c r="E158" s="139" t="s">
        <v>4084</v>
      </c>
      <c r="F158" s="140" t="s">
        <v>4085</v>
      </c>
      <c r="G158" s="141" t="s">
        <v>268</v>
      </c>
      <c r="H158" s="40">
        <v>30</v>
      </c>
      <c r="I158" s="24"/>
      <c r="J158" s="142">
        <f>ROUND(I158*H158,2)</f>
        <v>0</v>
      </c>
      <c r="K158" s="140" t="s">
        <v>1</v>
      </c>
      <c r="L158" s="54"/>
      <c r="M158" s="143" t="s">
        <v>1</v>
      </c>
      <c r="N158" s="144" t="s">
        <v>44</v>
      </c>
      <c r="O158" s="145"/>
      <c r="P158" s="146">
        <f>O158*H158</f>
        <v>0</v>
      </c>
      <c r="Q158" s="146">
        <v>2E-05</v>
      </c>
      <c r="R158" s="146">
        <f>Q158*H158</f>
        <v>0.0006000000000000001</v>
      </c>
      <c r="S158" s="146">
        <v>0</v>
      </c>
      <c r="T158" s="147">
        <f>S158*H158</f>
        <v>0</v>
      </c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R158" s="148" t="s">
        <v>219</v>
      </c>
      <c r="AT158" s="148" t="s">
        <v>152</v>
      </c>
      <c r="AU158" s="148" t="s">
        <v>89</v>
      </c>
      <c r="AY158" s="44" t="s">
        <v>149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44" t="s">
        <v>87</v>
      </c>
      <c r="BK158" s="149">
        <f>ROUND(I158*H158,2)</f>
        <v>0</v>
      </c>
      <c r="BL158" s="44" t="s">
        <v>219</v>
      </c>
      <c r="BM158" s="148" t="s">
        <v>4086</v>
      </c>
    </row>
    <row r="159" spans="1:65" s="56" customFormat="1" ht="24.2" customHeight="1">
      <c r="A159" s="53"/>
      <c r="B159" s="54"/>
      <c r="C159" s="138" t="s">
        <v>227</v>
      </c>
      <c r="D159" s="138" t="s">
        <v>152</v>
      </c>
      <c r="E159" s="139" t="s">
        <v>4087</v>
      </c>
      <c r="F159" s="140" t="s">
        <v>4088</v>
      </c>
      <c r="G159" s="141" t="s">
        <v>339</v>
      </c>
      <c r="H159" s="40">
        <v>1</v>
      </c>
      <c r="I159" s="24"/>
      <c r="J159" s="142">
        <f>ROUND(I159*H159,2)</f>
        <v>0</v>
      </c>
      <c r="K159" s="140" t="s">
        <v>1</v>
      </c>
      <c r="L159" s="54"/>
      <c r="M159" s="143" t="s">
        <v>1</v>
      </c>
      <c r="N159" s="144" t="s">
        <v>44</v>
      </c>
      <c r="O159" s="145"/>
      <c r="P159" s="146">
        <f>O159*H159</f>
        <v>0</v>
      </c>
      <c r="Q159" s="146">
        <v>2E-05</v>
      </c>
      <c r="R159" s="146">
        <f>Q159*H159</f>
        <v>2E-05</v>
      </c>
      <c r="S159" s="146">
        <v>0</v>
      </c>
      <c r="T159" s="147">
        <f>S159*H159</f>
        <v>0</v>
      </c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R159" s="148" t="s">
        <v>219</v>
      </c>
      <c r="AT159" s="148" t="s">
        <v>152</v>
      </c>
      <c r="AU159" s="148" t="s">
        <v>89</v>
      </c>
      <c r="AY159" s="44" t="s">
        <v>149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44" t="s">
        <v>87</v>
      </c>
      <c r="BK159" s="149">
        <f>ROUND(I159*H159,2)</f>
        <v>0</v>
      </c>
      <c r="BL159" s="44" t="s">
        <v>219</v>
      </c>
      <c r="BM159" s="148" t="s">
        <v>4089</v>
      </c>
    </row>
    <row r="160" spans="2:63" s="125" customFormat="1" ht="22.9" customHeight="1">
      <c r="B160" s="126"/>
      <c r="D160" s="127" t="s">
        <v>78</v>
      </c>
      <c r="E160" s="136" t="s">
        <v>2540</v>
      </c>
      <c r="F160" s="136" t="s">
        <v>2541</v>
      </c>
      <c r="J160" s="137">
        <f>BK160</f>
        <v>0</v>
      </c>
      <c r="L160" s="126"/>
      <c r="M160" s="130"/>
      <c r="N160" s="131"/>
      <c r="O160" s="131"/>
      <c r="P160" s="132">
        <f>SUM(P161:P162)</f>
        <v>0</v>
      </c>
      <c r="Q160" s="131"/>
      <c r="R160" s="132">
        <f>SUM(R161:R162)</f>
        <v>0.0468</v>
      </c>
      <c r="S160" s="131"/>
      <c r="T160" s="133">
        <f>SUM(T161:T162)</f>
        <v>0</v>
      </c>
      <c r="AR160" s="127" t="s">
        <v>89</v>
      </c>
      <c r="AT160" s="134" t="s">
        <v>78</v>
      </c>
      <c r="AU160" s="134" t="s">
        <v>87</v>
      </c>
      <c r="AY160" s="127" t="s">
        <v>149</v>
      </c>
      <c r="BK160" s="135">
        <f>SUM(BK161:BK162)</f>
        <v>0</v>
      </c>
    </row>
    <row r="161" spans="1:65" s="56" customFormat="1" ht="16.5" customHeight="1">
      <c r="A161" s="53"/>
      <c r="B161" s="54"/>
      <c r="C161" s="138" t="s">
        <v>359</v>
      </c>
      <c r="D161" s="138" t="s">
        <v>152</v>
      </c>
      <c r="E161" s="139" t="s">
        <v>2543</v>
      </c>
      <c r="F161" s="140" t="s">
        <v>2544</v>
      </c>
      <c r="G161" s="141" t="s">
        <v>268</v>
      </c>
      <c r="H161" s="40">
        <v>46.8</v>
      </c>
      <c r="I161" s="24"/>
      <c r="J161" s="142">
        <f>ROUND(I161*H161,2)</f>
        <v>0</v>
      </c>
      <c r="K161" s="140" t="s">
        <v>1</v>
      </c>
      <c r="L161" s="54"/>
      <c r="M161" s="143" t="s">
        <v>1</v>
      </c>
      <c r="N161" s="144" t="s">
        <v>44</v>
      </c>
      <c r="O161" s="145"/>
      <c r="P161" s="146">
        <f>O161*H161</f>
        <v>0</v>
      </c>
      <c r="Q161" s="146">
        <v>0.001</v>
      </c>
      <c r="R161" s="146">
        <f>Q161*H161</f>
        <v>0.0468</v>
      </c>
      <c r="S161" s="146">
        <v>0</v>
      </c>
      <c r="T161" s="147">
        <f>S161*H161</f>
        <v>0</v>
      </c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R161" s="148" t="s">
        <v>219</v>
      </c>
      <c r="AT161" s="148" t="s">
        <v>152</v>
      </c>
      <c r="AU161" s="148" t="s">
        <v>89</v>
      </c>
      <c r="AY161" s="44" t="s">
        <v>149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44" t="s">
        <v>87</v>
      </c>
      <c r="BK161" s="149">
        <f>ROUND(I161*H161,2)</f>
        <v>0</v>
      </c>
      <c r="BL161" s="44" t="s">
        <v>219</v>
      </c>
      <c r="BM161" s="148" t="s">
        <v>4090</v>
      </c>
    </row>
    <row r="162" spans="2:51" s="160" customFormat="1" ht="11.25">
      <c r="B162" s="161"/>
      <c r="D162" s="150" t="s">
        <v>251</v>
      </c>
      <c r="E162" s="162" t="s">
        <v>1</v>
      </c>
      <c r="F162" s="163" t="s">
        <v>4091</v>
      </c>
      <c r="H162" s="164">
        <v>46.8</v>
      </c>
      <c r="L162" s="161"/>
      <c r="M162" s="206"/>
      <c r="N162" s="207"/>
      <c r="O162" s="207"/>
      <c r="P162" s="207"/>
      <c r="Q162" s="207"/>
      <c r="R162" s="207"/>
      <c r="S162" s="207"/>
      <c r="T162" s="208"/>
      <c r="AT162" s="162" t="s">
        <v>251</v>
      </c>
      <c r="AU162" s="162" t="s">
        <v>89</v>
      </c>
      <c r="AV162" s="160" t="s">
        <v>89</v>
      </c>
      <c r="AW162" s="160" t="s">
        <v>34</v>
      </c>
      <c r="AX162" s="160" t="s">
        <v>87</v>
      </c>
      <c r="AY162" s="162" t="s">
        <v>149</v>
      </c>
    </row>
    <row r="163" spans="1:31" s="56" customFormat="1" ht="6.95" customHeight="1">
      <c r="A163" s="53"/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54"/>
      <c r="M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</row>
  </sheetData>
  <sheetProtection algorithmName="SHA-512" hashValue="DT/TeZsAeJTnZhBib+qV7M1bhyEzFbVE/qKSy2grVu03NZcff1jwC7O6txX6MUnyyh8JDJwlGmtMP/hCdzV/jA==" saltValue="sWXLdADrBx14cmMqhWFjXQ==" spinCount="100000" sheet="1" objects="1" scenarios="1" selectLockedCells="1"/>
  <autoFilter ref="C124:K16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zoomScale="70" zoomScaleNormal="70" workbookViewId="0" topLeftCell="A82">
      <selection activeCell="I124" sqref="I124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119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4092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ROUND(J121,2)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ROUND((SUM(BE121:BE150)),2)</f>
        <v>0</v>
      </c>
      <c r="G33" s="53"/>
      <c r="H33" s="53"/>
      <c r="I33" s="75">
        <v>0.21</v>
      </c>
      <c r="J33" s="74">
        <f>ROUND(((SUM(BE121:BE150))*I33),2)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ROUND((SUM(BF121:BF150)),2)</f>
        <v>0</v>
      </c>
      <c r="G34" s="53"/>
      <c r="H34" s="53"/>
      <c r="I34" s="75">
        <v>0.15</v>
      </c>
      <c r="J34" s="74">
        <f>ROUND(((SUM(BF121:BF150))*I34),2)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ROUND((SUM(BG121:BG150)),2)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ROUND((SUM(BH121:BH150)),2)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ROUND((SUM(BI121:BI150)),2)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11 - ZAHRADA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J121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232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103" customFormat="1" ht="19.9" customHeight="1">
      <c r="B98" s="104"/>
      <c r="D98" s="105" t="s">
        <v>233</v>
      </c>
      <c r="E98" s="106"/>
      <c r="F98" s="106"/>
      <c r="G98" s="106"/>
      <c r="H98" s="106"/>
      <c r="I98" s="106"/>
      <c r="J98" s="107">
        <f>J123</f>
        <v>0</v>
      </c>
      <c r="L98" s="104"/>
    </row>
    <row r="99" spans="2:12" s="103" customFormat="1" ht="19.9" customHeight="1">
      <c r="B99" s="104"/>
      <c r="D99" s="105" t="s">
        <v>819</v>
      </c>
      <c r="E99" s="106"/>
      <c r="F99" s="106"/>
      <c r="G99" s="106"/>
      <c r="H99" s="106"/>
      <c r="I99" s="106"/>
      <c r="J99" s="107">
        <f>J137</f>
        <v>0</v>
      </c>
      <c r="L99" s="104"/>
    </row>
    <row r="100" spans="2:12" s="103" customFormat="1" ht="19.9" customHeight="1">
      <c r="B100" s="104"/>
      <c r="D100" s="105" t="s">
        <v>235</v>
      </c>
      <c r="E100" s="106"/>
      <c r="F100" s="106"/>
      <c r="G100" s="106"/>
      <c r="H100" s="106"/>
      <c r="I100" s="106"/>
      <c r="J100" s="107">
        <f>J139</f>
        <v>0</v>
      </c>
      <c r="L100" s="104"/>
    </row>
    <row r="101" spans="2:12" s="103" customFormat="1" ht="19.9" customHeight="1">
      <c r="B101" s="104"/>
      <c r="D101" s="105" t="s">
        <v>236</v>
      </c>
      <c r="E101" s="106"/>
      <c r="F101" s="106"/>
      <c r="G101" s="106"/>
      <c r="H101" s="106"/>
      <c r="I101" s="106"/>
      <c r="J101" s="107">
        <f>J145</f>
        <v>0</v>
      </c>
      <c r="L101" s="104"/>
    </row>
    <row r="102" spans="1:31" s="56" customFormat="1" ht="21.75" customHeight="1">
      <c r="A102" s="53"/>
      <c r="B102" s="54"/>
      <c r="C102" s="53"/>
      <c r="D102" s="53"/>
      <c r="E102" s="53"/>
      <c r="F102" s="53"/>
      <c r="G102" s="53"/>
      <c r="H102" s="53"/>
      <c r="I102" s="53"/>
      <c r="J102" s="53"/>
      <c r="K102" s="53"/>
      <c r="L102" s="55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</row>
    <row r="103" spans="1:31" s="56" customFormat="1" ht="6.95" customHeight="1">
      <c r="A103" s="53"/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55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</row>
    <row r="107" spans="1:31" s="56" customFormat="1" ht="6.95" customHeight="1">
      <c r="A107" s="53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55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</row>
    <row r="108" spans="1:31" s="56" customFormat="1" ht="24.95" customHeight="1">
      <c r="A108" s="53"/>
      <c r="B108" s="54"/>
      <c r="C108" s="48" t="s">
        <v>133</v>
      </c>
      <c r="D108" s="53"/>
      <c r="E108" s="53"/>
      <c r="F108" s="53"/>
      <c r="G108" s="53"/>
      <c r="H108" s="53"/>
      <c r="I108" s="53"/>
      <c r="J108" s="53"/>
      <c r="K108" s="53"/>
      <c r="L108" s="55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</row>
    <row r="109" spans="1:31" s="56" customFormat="1" ht="6.95" customHeight="1">
      <c r="A109" s="53"/>
      <c r="B109" s="54"/>
      <c r="C109" s="53"/>
      <c r="D109" s="53"/>
      <c r="E109" s="53"/>
      <c r="F109" s="53"/>
      <c r="G109" s="53"/>
      <c r="H109" s="53"/>
      <c r="I109" s="53"/>
      <c r="J109" s="53"/>
      <c r="K109" s="53"/>
      <c r="L109" s="55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</row>
    <row r="110" spans="1:31" s="56" customFormat="1" ht="12" customHeight="1">
      <c r="A110" s="53"/>
      <c r="B110" s="54"/>
      <c r="C110" s="50" t="s">
        <v>16</v>
      </c>
      <c r="D110" s="53"/>
      <c r="E110" s="53"/>
      <c r="F110" s="53"/>
      <c r="G110" s="53"/>
      <c r="H110" s="53"/>
      <c r="I110" s="53"/>
      <c r="J110" s="53"/>
      <c r="K110" s="53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1" spans="1:31" s="56" customFormat="1" ht="16.5" customHeight="1">
      <c r="A111" s="53"/>
      <c r="B111" s="54"/>
      <c r="C111" s="53"/>
      <c r="D111" s="53"/>
      <c r="E111" s="51" t="str">
        <f>E7</f>
        <v>ZŠ T.G.MASARYKA NAVÝŠENÍ KAPACITY O 2 TŘÍDY (vila Pamela)</v>
      </c>
      <c r="F111" s="52"/>
      <c r="G111" s="52"/>
      <c r="H111" s="52"/>
      <c r="I111" s="53"/>
      <c r="J111" s="53"/>
      <c r="K111" s="5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12" customHeight="1">
      <c r="A112" s="53"/>
      <c r="B112" s="54"/>
      <c r="C112" s="50" t="s">
        <v>121</v>
      </c>
      <c r="D112" s="53"/>
      <c r="E112" s="53"/>
      <c r="F112" s="53"/>
      <c r="G112" s="53"/>
      <c r="H112" s="53"/>
      <c r="I112" s="53"/>
      <c r="J112" s="53"/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16.5" customHeight="1">
      <c r="A113" s="53"/>
      <c r="B113" s="54"/>
      <c r="C113" s="53"/>
      <c r="D113" s="53"/>
      <c r="E113" s="57" t="str">
        <f>E9</f>
        <v>11 - ZAHRADA</v>
      </c>
      <c r="F113" s="58"/>
      <c r="G113" s="58"/>
      <c r="H113" s="58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6.95" customHeight="1">
      <c r="A114" s="53"/>
      <c r="B114" s="54"/>
      <c r="C114" s="53"/>
      <c r="D114" s="53"/>
      <c r="E114" s="53"/>
      <c r="F114" s="53"/>
      <c r="G114" s="53"/>
      <c r="H114" s="53"/>
      <c r="I114" s="53"/>
      <c r="J114" s="53"/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12" customHeight="1">
      <c r="A115" s="53"/>
      <c r="B115" s="54"/>
      <c r="C115" s="50" t="s">
        <v>22</v>
      </c>
      <c r="D115" s="53"/>
      <c r="E115" s="53"/>
      <c r="F115" s="59" t="str">
        <f>F12</f>
        <v>Ruzyňská 26/253, Praha 6 - Ruzyně</v>
      </c>
      <c r="G115" s="53"/>
      <c r="H115" s="53"/>
      <c r="I115" s="50" t="s">
        <v>24</v>
      </c>
      <c r="J115" s="60" t="str">
        <f>IF(J12="","",J12)</f>
        <v>2. 11. 2021</v>
      </c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6.95" customHeight="1">
      <c r="A116" s="53"/>
      <c r="B116" s="54"/>
      <c r="C116" s="53"/>
      <c r="D116" s="53"/>
      <c r="E116" s="53"/>
      <c r="F116" s="53"/>
      <c r="G116" s="53"/>
      <c r="H116" s="53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25.7" customHeight="1">
      <c r="A117" s="53"/>
      <c r="B117" s="54"/>
      <c r="C117" s="50" t="s">
        <v>26</v>
      </c>
      <c r="D117" s="53"/>
      <c r="E117" s="53"/>
      <c r="F117" s="59" t="str">
        <f>E15</f>
        <v>MĚSTSKÁ ČÁST PRAHA 6</v>
      </c>
      <c r="G117" s="53"/>
      <c r="H117" s="53"/>
      <c r="I117" s="50" t="s">
        <v>32</v>
      </c>
      <c r="J117" s="94" t="str">
        <f>E21</f>
        <v>QUADRA PROJECT s.r.o.</v>
      </c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15.2" customHeight="1">
      <c r="A118" s="53"/>
      <c r="B118" s="54"/>
      <c r="C118" s="50" t="s">
        <v>30</v>
      </c>
      <c r="D118" s="53"/>
      <c r="E118" s="53"/>
      <c r="F118" s="59" t="str">
        <f>IF(E18="","",E18)</f>
        <v>Vyplň údaj</v>
      </c>
      <c r="G118" s="53"/>
      <c r="H118" s="53"/>
      <c r="I118" s="50" t="s">
        <v>35</v>
      </c>
      <c r="J118" s="94" t="str">
        <f>E24</f>
        <v>Vladimír Mrázek</v>
      </c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10.35" customHeight="1">
      <c r="A119" s="53"/>
      <c r="B119" s="54"/>
      <c r="C119" s="53"/>
      <c r="D119" s="53"/>
      <c r="E119" s="53"/>
      <c r="F119" s="53"/>
      <c r="G119" s="53"/>
      <c r="H119" s="53"/>
      <c r="I119" s="53"/>
      <c r="J119" s="53"/>
      <c r="K119" s="53"/>
      <c r="L119" s="55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</row>
    <row r="120" spans="1:31" s="117" customFormat="1" ht="29.25" customHeight="1">
      <c r="A120" s="108"/>
      <c r="B120" s="109"/>
      <c r="C120" s="110" t="s">
        <v>134</v>
      </c>
      <c r="D120" s="111" t="s">
        <v>64</v>
      </c>
      <c r="E120" s="111" t="s">
        <v>60</v>
      </c>
      <c r="F120" s="111" t="s">
        <v>61</v>
      </c>
      <c r="G120" s="111" t="s">
        <v>135</v>
      </c>
      <c r="H120" s="111" t="s">
        <v>136</v>
      </c>
      <c r="I120" s="111" t="s">
        <v>137</v>
      </c>
      <c r="J120" s="111" t="s">
        <v>125</v>
      </c>
      <c r="K120" s="112" t="s">
        <v>138</v>
      </c>
      <c r="L120" s="113"/>
      <c r="M120" s="114" t="s">
        <v>1</v>
      </c>
      <c r="N120" s="115" t="s">
        <v>43</v>
      </c>
      <c r="O120" s="115" t="s">
        <v>139</v>
      </c>
      <c r="P120" s="115" t="s">
        <v>140</v>
      </c>
      <c r="Q120" s="115" t="s">
        <v>141</v>
      </c>
      <c r="R120" s="115" t="s">
        <v>142</v>
      </c>
      <c r="S120" s="115" t="s">
        <v>143</v>
      </c>
      <c r="T120" s="116" t="s">
        <v>144</v>
      </c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</row>
    <row r="121" spans="1:63" s="56" customFormat="1" ht="22.9" customHeight="1">
      <c r="A121" s="53"/>
      <c r="B121" s="54"/>
      <c r="C121" s="118" t="s">
        <v>145</v>
      </c>
      <c r="D121" s="53"/>
      <c r="E121" s="53"/>
      <c r="F121" s="53"/>
      <c r="G121" s="53"/>
      <c r="H121" s="53"/>
      <c r="I121" s="53"/>
      <c r="J121" s="119">
        <f>BK121</f>
        <v>0</v>
      </c>
      <c r="K121" s="53"/>
      <c r="L121" s="54"/>
      <c r="M121" s="120"/>
      <c r="N121" s="121"/>
      <c r="O121" s="69"/>
      <c r="P121" s="122">
        <f>P122</f>
        <v>0</v>
      </c>
      <c r="Q121" s="69"/>
      <c r="R121" s="122">
        <f>R122</f>
        <v>5.196400000000001</v>
      </c>
      <c r="S121" s="69"/>
      <c r="T121" s="123">
        <f>T122</f>
        <v>39.296</v>
      </c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T121" s="44" t="s">
        <v>78</v>
      </c>
      <c r="AU121" s="44" t="s">
        <v>127</v>
      </c>
      <c r="BK121" s="124">
        <f>BK122</f>
        <v>0</v>
      </c>
    </row>
    <row r="122" spans="2:63" s="125" customFormat="1" ht="25.9" customHeight="1">
      <c r="B122" s="126"/>
      <c r="D122" s="127" t="s">
        <v>78</v>
      </c>
      <c r="E122" s="128" t="s">
        <v>244</v>
      </c>
      <c r="F122" s="128" t="s">
        <v>245</v>
      </c>
      <c r="J122" s="129">
        <f>BK122</f>
        <v>0</v>
      </c>
      <c r="L122" s="126"/>
      <c r="M122" s="130"/>
      <c r="N122" s="131"/>
      <c r="O122" s="131"/>
      <c r="P122" s="132">
        <f>P123+P137+P139+P145</f>
        <v>0</v>
      </c>
      <c r="Q122" s="131"/>
      <c r="R122" s="132">
        <f>R123+R137+R139+R145</f>
        <v>5.196400000000001</v>
      </c>
      <c r="S122" s="131"/>
      <c r="T122" s="133">
        <f>T123+T137+T139+T145</f>
        <v>39.296</v>
      </c>
      <c r="AR122" s="127" t="s">
        <v>87</v>
      </c>
      <c r="AT122" s="134" t="s">
        <v>78</v>
      </c>
      <c r="AU122" s="134" t="s">
        <v>79</v>
      </c>
      <c r="AY122" s="127" t="s">
        <v>149</v>
      </c>
      <c r="BK122" s="135">
        <f>BK123+BK137+BK139+BK145</f>
        <v>0</v>
      </c>
    </row>
    <row r="123" spans="2:63" s="125" customFormat="1" ht="22.9" customHeight="1">
      <c r="B123" s="126"/>
      <c r="D123" s="127" t="s">
        <v>78</v>
      </c>
      <c r="E123" s="136" t="s">
        <v>87</v>
      </c>
      <c r="F123" s="136" t="s">
        <v>246</v>
      </c>
      <c r="J123" s="137">
        <f>BK123</f>
        <v>0</v>
      </c>
      <c r="L123" s="126"/>
      <c r="M123" s="130"/>
      <c r="N123" s="131"/>
      <c r="O123" s="131"/>
      <c r="P123" s="132">
        <f>SUM(P124:P136)</f>
        <v>0</v>
      </c>
      <c r="Q123" s="131"/>
      <c r="R123" s="132">
        <f>SUM(R124:R136)</f>
        <v>4.2064</v>
      </c>
      <c r="S123" s="131"/>
      <c r="T123" s="133">
        <f>SUM(T124:T136)</f>
        <v>39.196</v>
      </c>
      <c r="AR123" s="127" t="s">
        <v>87</v>
      </c>
      <c r="AT123" s="134" t="s">
        <v>78</v>
      </c>
      <c r="AU123" s="134" t="s">
        <v>87</v>
      </c>
      <c r="AY123" s="127" t="s">
        <v>149</v>
      </c>
      <c r="BK123" s="135">
        <f>SUM(BK124:BK136)</f>
        <v>0</v>
      </c>
    </row>
    <row r="124" spans="1:65" s="56" customFormat="1" ht="16.5" customHeight="1">
      <c r="A124" s="53"/>
      <c r="B124" s="54"/>
      <c r="C124" s="138" t="s">
        <v>87</v>
      </c>
      <c r="D124" s="138" t="s">
        <v>152</v>
      </c>
      <c r="E124" s="139" t="s">
        <v>3778</v>
      </c>
      <c r="F124" s="140" t="s">
        <v>3779</v>
      </c>
      <c r="G124" s="141" t="s">
        <v>331</v>
      </c>
      <c r="H124" s="40">
        <v>191.2</v>
      </c>
      <c r="I124" s="24"/>
      <c r="J124" s="142">
        <f>ROUND(I124*H124,2)</f>
        <v>0</v>
      </c>
      <c r="K124" s="140" t="s">
        <v>257</v>
      </c>
      <c r="L124" s="54"/>
      <c r="M124" s="143" t="s">
        <v>1</v>
      </c>
      <c r="N124" s="144" t="s">
        <v>44</v>
      </c>
      <c r="O124" s="145"/>
      <c r="P124" s="146">
        <f>O124*H124</f>
        <v>0</v>
      </c>
      <c r="Q124" s="146">
        <v>0</v>
      </c>
      <c r="R124" s="146">
        <f>Q124*H124</f>
        <v>0</v>
      </c>
      <c r="S124" s="146">
        <v>0.205</v>
      </c>
      <c r="T124" s="147">
        <f>S124*H124</f>
        <v>39.196</v>
      </c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R124" s="148" t="s">
        <v>167</v>
      </c>
      <c r="AT124" s="148" t="s">
        <v>152</v>
      </c>
      <c r="AU124" s="148" t="s">
        <v>89</v>
      </c>
      <c r="AY124" s="44" t="s">
        <v>149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44" t="s">
        <v>87</v>
      </c>
      <c r="BK124" s="149">
        <f>ROUND(I124*H124,2)</f>
        <v>0</v>
      </c>
      <c r="BL124" s="44" t="s">
        <v>167</v>
      </c>
      <c r="BM124" s="148" t="s">
        <v>4093</v>
      </c>
    </row>
    <row r="125" spans="2:51" s="160" customFormat="1" ht="11.25">
      <c r="B125" s="161"/>
      <c r="D125" s="150" t="s">
        <v>251</v>
      </c>
      <c r="E125" s="162" t="s">
        <v>1</v>
      </c>
      <c r="F125" s="163" t="s">
        <v>4094</v>
      </c>
      <c r="H125" s="164">
        <v>175</v>
      </c>
      <c r="L125" s="161"/>
      <c r="M125" s="165"/>
      <c r="N125" s="166"/>
      <c r="O125" s="166"/>
      <c r="P125" s="166"/>
      <c r="Q125" s="166"/>
      <c r="R125" s="166"/>
      <c r="S125" s="166"/>
      <c r="T125" s="167"/>
      <c r="AT125" s="162" t="s">
        <v>251</v>
      </c>
      <c r="AU125" s="162" t="s">
        <v>89</v>
      </c>
      <c r="AV125" s="160" t="s">
        <v>89</v>
      </c>
      <c r="AW125" s="160" t="s">
        <v>34</v>
      </c>
      <c r="AX125" s="160" t="s">
        <v>79</v>
      </c>
      <c r="AY125" s="162" t="s">
        <v>149</v>
      </c>
    </row>
    <row r="126" spans="2:51" s="160" customFormat="1" ht="11.25">
      <c r="B126" s="161"/>
      <c r="D126" s="150" t="s">
        <v>251</v>
      </c>
      <c r="E126" s="162" t="s">
        <v>1</v>
      </c>
      <c r="F126" s="163" t="s">
        <v>4095</v>
      </c>
      <c r="H126" s="164">
        <v>16.2</v>
      </c>
      <c r="L126" s="161"/>
      <c r="M126" s="165"/>
      <c r="N126" s="166"/>
      <c r="O126" s="166"/>
      <c r="P126" s="166"/>
      <c r="Q126" s="166"/>
      <c r="R126" s="166"/>
      <c r="S126" s="166"/>
      <c r="T126" s="167"/>
      <c r="AT126" s="162" t="s">
        <v>251</v>
      </c>
      <c r="AU126" s="162" t="s">
        <v>89</v>
      </c>
      <c r="AV126" s="160" t="s">
        <v>89</v>
      </c>
      <c r="AW126" s="160" t="s">
        <v>34</v>
      </c>
      <c r="AX126" s="160" t="s">
        <v>79</v>
      </c>
      <c r="AY126" s="162" t="s">
        <v>149</v>
      </c>
    </row>
    <row r="127" spans="2:51" s="168" customFormat="1" ht="11.25">
      <c r="B127" s="169"/>
      <c r="D127" s="150" t="s">
        <v>251</v>
      </c>
      <c r="E127" s="170" t="s">
        <v>1</v>
      </c>
      <c r="F127" s="171" t="s">
        <v>254</v>
      </c>
      <c r="H127" s="172">
        <v>191.2</v>
      </c>
      <c r="L127" s="169"/>
      <c r="M127" s="173"/>
      <c r="N127" s="174"/>
      <c r="O127" s="174"/>
      <c r="P127" s="174"/>
      <c r="Q127" s="174"/>
      <c r="R127" s="174"/>
      <c r="S127" s="174"/>
      <c r="T127" s="175"/>
      <c r="AT127" s="170" t="s">
        <v>251</v>
      </c>
      <c r="AU127" s="170" t="s">
        <v>89</v>
      </c>
      <c r="AV127" s="168" t="s">
        <v>167</v>
      </c>
      <c r="AW127" s="168" t="s">
        <v>34</v>
      </c>
      <c r="AX127" s="168" t="s">
        <v>87</v>
      </c>
      <c r="AY127" s="170" t="s">
        <v>149</v>
      </c>
    </row>
    <row r="128" spans="1:65" s="56" customFormat="1" ht="16.5" customHeight="1">
      <c r="A128" s="53"/>
      <c r="B128" s="54"/>
      <c r="C128" s="138" t="s">
        <v>89</v>
      </c>
      <c r="D128" s="138" t="s">
        <v>152</v>
      </c>
      <c r="E128" s="139" t="s">
        <v>4096</v>
      </c>
      <c r="F128" s="140" t="s">
        <v>4097</v>
      </c>
      <c r="G128" s="141" t="s">
        <v>268</v>
      </c>
      <c r="H128" s="40">
        <v>88</v>
      </c>
      <c r="I128" s="24"/>
      <c r="J128" s="142">
        <f>ROUND(I128*H128,2)</f>
        <v>0</v>
      </c>
      <c r="K128" s="140" t="s">
        <v>1</v>
      </c>
      <c r="L128" s="54"/>
      <c r="M128" s="143" t="s">
        <v>1</v>
      </c>
      <c r="N128" s="144" t="s">
        <v>44</v>
      </c>
      <c r="O128" s="145"/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R128" s="148" t="s">
        <v>167</v>
      </c>
      <c r="AT128" s="148" t="s">
        <v>152</v>
      </c>
      <c r="AU128" s="148" t="s">
        <v>89</v>
      </c>
      <c r="AY128" s="44" t="s">
        <v>149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44" t="s">
        <v>87</v>
      </c>
      <c r="BK128" s="149">
        <f>ROUND(I128*H128,2)</f>
        <v>0</v>
      </c>
      <c r="BL128" s="44" t="s">
        <v>167</v>
      </c>
      <c r="BM128" s="148" t="s">
        <v>4098</v>
      </c>
    </row>
    <row r="129" spans="1:65" s="56" customFormat="1" ht="21.75" customHeight="1">
      <c r="A129" s="53"/>
      <c r="B129" s="54"/>
      <c r="C129" s="138" t="s">
        <v>163</v>
      </c>
      <c r="D129" s="138" t="s">
        <v>152</v>
      </c>
      <c r="E129" s="139" t="s">
        <v>4099</v>
      </c>
      <c r="F129" s="140" t="s">
        <v>4100</v>
      </c>
      <c r="G129" s="141" t="s">
        <v>249</v>
      </c>
      <c r="H129" s="40">
        <v>19.12</v>
      </c>
      <c r="I129" s="24"/>
      <c r="J129" s="142">
        <f>ROUND(I129*H129,2)</f>
        <v>0</v>
      </c>
      <c r="K129" s="140" t="s">
        <v>257</v>
      </c>
      <c r="L129" s="54"/>
      <c r="M129" s="143" t="s">
        <v>1</v>
      </c>
      <c r="N129" s="144" t="s">
        <v>44</v>
      </c>
      <c r="O129" s="145"/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R129" s="148" t="s">
        <v>167</v>
      </c>
      <c r="AT129" s="148" t="s">
        <v>152</v>
      </c>
      <c r="AU129" s="148" t="s">
        <v>89</v>
      </c>
      <c r="AY129" s="44" t="s">
        <v>149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44" t="s">
        <v>87</v>
      </c>
      <c r="BK129" s="149">
        <f>ROUND(I129*H129,2)</f>
        <v>0</v>
      </c>
      <c r="BL129" s="44" t="s">
        <v>167</v>
      </c>
      <c r="BM129" s="148" t="s">
        <v>4101</v>
      </c>
    </row>
    <row r="130" spans="1:47" s="56" customFormat="1" ht="19.5">
      <c r="A130" s="53"/>
      <c r="B130" s="54"/>
      <c r="C130" s="53"/>
      <c r="D130" s="150" t="s">
        <v>158</v>
      </c>
      <c r="E130" s="53"/>
      <c r="F130" s="151" t="s">
        <v>4102</v>
      </c>
      <c r="G130" s="53"/>
      <c r="H130" s="53"/>
      <c r="I130" s="53"/>
      <c r="J130" s="53"/>
      <c r="K130" s="53"/>
      <c r="L130" s="54"/>
      <c r="M130" s="152"/>
      <c r="N130" s="153"/>
      <c r="O130" s="145"/>
      <c r="P130" s="145"/>
      <c r="Q130" s="145"/>
      <c r="R130" s="145"/>
      <c r="S130" s="145"/>
      <c r="T130" s="154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T130" s="44" t="s">
        <v>158</v>
      </c>
      <c r="AU130" s="44" t="s">
        <v>89</v>
      </c>
    </row>
    <row r="131" spans="1:65" s="56" customFormat="1" ht="16.5" customHeight="1">
      <c r="A131" s="53"/>
      <c r="B131" s="54"/>
      <c r="C131" s="138" t="s">
        <v>167</v>
      </c>
      <c r="D131" s="138" t="s">
        <v>152</v>
      </c>
      <c r="E131" s="139" t="s">
        <v>259</v>
      </c>
      <c r="F131" s="140" t="s">
        <v>260</v>
      </c>
      <c r="G131" s="141" t="s">
        <v>249</v>
      </c>
      <c r="H131" s="40">
        <v>19.12</v>
      </c>
      <c r="I131" s="24"/>
      <c r="J131" s="142">
        <f>ROUND(I131*H131,2)</f>
        <v>0</v>
      </c>
      <c r="K131" s="140" t="s">
        <v>257</v>
      </c>
      <c r="L131" s="54"/>
      <c r="M131" s="143" t="s">
        <v>1</v>
      </c>
      <c r="N131" s="144" t="s">
        <v>44</v>
      </c>
      <c r="O131" s="145"/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R131" s="148" t="s">
        <v>167</v>
      </c>
      <c r="AT131" s="148" t="s">
        <v>152</v>
      </c>
      <c r="AU131" s="148" t="s">
        <v>89</v>
      </c>
      <c r="AY131" s="44" t="s">
        <v>149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44" t="s">
        <v>87</v>
      </c>
      <c r="BK131" s="149">
        <f>ROUND(I131*H131,2)</f>
        <v>0</v>
      </c>
      <c r="BL131" s="44" t="s">
        <v>167</v>
      </c>
      <c r="BM131" s="148" t="s">
        <v>4103</v>
      </c>
    </row>
    <row r="132" spans="1:47" s="56" customFormat="1" ht="19.5">
      <c r="A132" s="53"/>
      <c r="B132" s="54"/>
      <c r="C132" s="53"/>
      <c r="D132" s="150" t="s">
        <v>158</v>
      </c>
      <c r="E132" s="53"/>
      <c r="F132" s="151" t="s">
        <v>4102</v>
      </c>
      <c r="G132" s="53"/>
      <c r="H132" s="53"/>
      <c r="I132" s="53"/>
      <c r="J132" s="53"/>
      <c r="K132" s="53"/>
      <c r="L132" s="54"/>
      <c r="M132" s="152"/>
      <c r="N132" s="153"/>
      <c r="O132" s="145"/>
      <c r="P132" s="145"/>
      <c r="Q132" s="145"/>
      <c r="R132" s="145"/>
      <c r="S132" s="145"/>
      <c r="T132" s="154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T132" s="44" t="s">
        <v>158</v>
      </c>
      <c r="AU132" s="44" t="s">
        <v>89</v>
      </c>
    </row>
    <row r="133" spans="1:65" s="56" customFormat="1" ht="16.5" customHeight="1">
      <c r="A133" s="53"/>
      <c r="B133" s="54"/>
      <c r="C133" s="138" t="s">
        <v>148</v>
      </c>
      <c r="D133" s="138" t="s">
        <v>152</v>
      </c>
      <c r="E133" s="139" t="s">
        <v>4104</v>
      </c>
      <c r="F133" s="140" t="s">
        <v>4105</v>
      </c>
      <c r="G133" s="141" t="s">
        <v>268</v>
      </c>
      <c r="H133" s="40">
        <v>95.6</v>
      </c>
      <c r="I133" s="24"/>
      <c r="J133" s="142">
        <f>ROUND(I133*H133,2)</f>
        <v>0</v>
      </c>
      <c r="K133" s="140" t="s">
        <v>257</v>
      </c>
      <c r="L133" s="54"/>
      <c r="M133" s="143" t="s">
        <v>1</v>
      </c>
      <c r="N133" s="144" t="s">
        <v>44</v>
      </c>
      <c r="O133" s="145"/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R133" s="148" t="s">
        <v>167</v>
      </c>
      <c r="AT133" s="148" t="s">
        <v>152</v>
      </c>
      <c r="AU133" s="148" t="s">
        <v>89</v>
      </c>
      <c r="AY133" s="44" t="s">
        <v>149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44" t="s">
        <v>87</v>
      </c>
      <c r="BK133" s="149">
        <f>ROUND(I133*H133,2)</f>
        <v>0</v>
      </c>
      <c r="BL133" s="44" t="s">
        <v>167</v>
      </c>
      <c r="BM133" s="148" t="s">
        <v>4106</v>
      </c>
    </row>
    <row r="134" spans="2:51" s="160" customFormat="1" ht="11.25">
      <c r="B134" s="161"/>
      <c r="D134" s="150" t="s">
        <v>251</v>
      </c>
      <c r="E134" s="162" t="s">
        <v>1</v>
      </c>
      <c r="F134" s="163" t="s">
        <v>4107</v>
      </c>
      <c r="H134" s="164">
        <v>95.6</v>
      </c>
      <c r="L134" s="161"/>
      <c r="M134" s="165"/>
      <c r="N134" s="166"/>
      <c r="O134" s="166"/>
      <c r="P134" s="166"/>
      <c r="Q134" s="166"/>
      <c r="R134" s="166"/>
      <c r="S134" s="166"/>
      <c r="T134" s="167"/>
      <c r="AT134" s="162" t="s">
        <v>251</v>
      </c>
      <c r="AU134" s="162" t="s">
        <v>89</v>
      </c>
      <c r="AV134" s="160" t="s">
        <v>89</v>
      </c>
      <c r="AW134" s="160" t="s">
        <v>34</v>
      </c>
      <c r="AX134" s="160" t="s">
        <v>87</v>
      </c>
      <c r="AY134" s="162" t="s">
        <v>149</v>
      </c>
    </row>
    <row r="135" spans="1:65" s="56" customFormat="1" ht="16.5" customHeight="1">
      <c r="A135" s="53"/>
      <c r="B135" s="54"/>
      <c r="C135" s="195" t="s">
        <v>174</v>
      </c>
      <c r="D135" s="195" t="s">
        <v>1214</v>
      </c>
      <c r="E135" s="196" t="s">
        <v>4108</v>
      </c>
      <c r="F135" s="197" t="s">
        <v>4109</v>
      </c>
      <c r="G135" s="198" t="s">
        <v>249</v>
      </c>
      <c r="H135" s="199">
        <v>19.12</v>
      </c>
      <c r="I135" s="26"/>
      <c r="J135" s="200">
        <f>ROUND(I135*H135,2)</f>
        <v>0</v>
      </c>
      <c r="K135" s="197" t="s">
        <v>1</v>
      </c>
      <c r="L135" s="201"/>
      <c r="M135" s="202" t="s">
        <v>1</v>
      </c>
      <c r="N135" s="203" t="s">
        <v>44</v>
      </c>
      <c r="O135" s="145"/>
      <c r="P135" s="146">
        <f>O135*H135</f>
        <v>0</v>
      </c>
      <c r="Q135" s="146">
        <v>0.22</v>
      </c>
      <c r="R135" s="146">
        <f>Q135*H135</f>
        <v>4.2064</v>
      </c>
      <c r="S135" s="146">
        <v>0</v>
      </c>
      <c r="T135" s="147">
        <f>S135*H135</f>
        <v>0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R135" s="148" t="s">
        <v>184</v>
      </c>
      <c r="AT135" s="148" t="s">
        <v>1214</v>
      </c>
      <c r="AU135" s="148" t="s">
        <v>89</v>
      </c>
      <c r="AY135" s="44" t="s">
        <v>149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44" t="s">
        <v>87</v>
      </c>
      <c r="BK135" s="149">
        <f>ROUND(I135*H135,2)</f>
        <v>0</v>
      </c>
      <c r="BL135" s="44" t="s">
        <v>167</v>
      </c>
      <c r="BM135" s="148" t="s">
        <v>4110</v>
      </c>
    </row>
    <row r="136" spans="2:51" s="160" customFormat="1" ht="11.25">
      <c r="B136" s="161"/>
      <c r="D136" s="150" t="s">
        <v>251</v>
      </c>
      <c r="E136" s="162" t="s">
        <v>1</v>
      </c>
      <c r="F136" s="163" t="s">
        <v>4111</v>
      </c>
      <c r="H136" s="164">
        <v>19.12</v>
      </c>
      <c r="L136" s="161"/>
      <c r="M136" s="165"/>
      <c r="N136" s="166"/>
      <c r="O136" s="166"/>
      <c r="P136" s="166"/>
      <c r="Q136" s="166"/>
      <c r="R136" s="166"/>
      <c r="S136" s="166"/>
      <c r="T136" s="167"/>
      <c r="AT136" s="162" t="s">
        <v>251</v>
      </c>
      <c r="AU136" s="162" t="s">
        <v>89</v>
      </c>
      <c r="AV136" s="160" t="s">
        <v>89</v>
      </c>
      <c r="AW136" s="160" t="s">
        <v>34</v>
      </c>
      <c r="AX136" s="160" t="s">
        <v>87</v>
      </c>
      <c r="AY136" s="162" t="s">
        <v>149</v>
      </c>
    </row>
    <row r="137" spans="2:63" s="125" customFormat="1" ht="22.9" customHeight="1">
      <c r="B137" s="126"/>
      <c r="D137" s="127" t="s">
        <v>78</v>
      </c>
      <c r="E137" s="136" t="s">
        <v>89</v>
      </c>
      <c r="F137" s="136" t="s">
        <v>834</v>
      </c>
      <c r="J137" s="137">
        <f>BK137</f>
        <v>0</v>
      </c>
      <c r="L137" s="126"/>
      <c r="M137" s="130"/>
      <c r="N137" s="131"/>
      <c r="O137" s="131"/>
      <c r="P137" s="132">
        <f>P138</f>
        <v>0</v>
      </c>
      <c r="Q137" s="131"/>
      <c r="R137" s="132">
        <f>R138</f>
        <v>0.99</v>
      </c>
      <c r="S137" s="131"/>
      <c r="T137" s="133">
        <f>T138</f>
        <v>0</v>
      </c>
      <c r="AR137" s="127" t="s">
        <v>87</v>
      </c>
      <c r="AT137" s="134" t="s">
        <v>78</v>
      </c>
      <c r="AU137" s="134" t="s">
        <v>87</v>
      </c>
      <c r="AY137" s="127" t="s">
        <v>149</v>
      </c>
      <c r="BK137" s="135">
        <f>BK138</f>
        <v>0</v>
      </c>
    </row>
    <row r="138" spans="1:65" s="56" customFormat="1" ht="16.5" customHeight="1">
      <c r="A138" s="53"/>
      <c r="B138" s="54"/>
      <c r="C138" s="138" t="s">
        <v>178</v>
      </c>
      <c r="D138" s="138" t="s">
        <v>152</v>
      </c>
      <c r="E138" s="139" t="s">
        <v>4112</v>
      </c>
      <c r="F138" s="140" t="s">
        <v>4113</v>
      </c>
      <c r="G138" s="141" t="s">
        <v>249</v>
      </c>
      <c r="H138" s="40">
        <v>0.5</v>
      </c>
      <c r="I138" s="24"/>
      <c r="J138" s="142">
        <f>ROUND(I138*H138,2)</f>
        <v>0</v>
      </c>
      <c r="K138" s="140" t="s">
        <v>1</v>
      </c>
      <c r="L138" s="54"/>
      <c r="M138" s="143" t="s">
        <v>1</v>
      </c>
      <c r="N138" s="144" t="s">
        <v>44</v>
      </c>
      <c r="O138" s="145"/>
      <c r="P138" s="146">
        <f>O138*H138</f>
        <v>0</v>
      </c>
      <c r="Q138" s="146">
        <v>1.98</v>
      </c>
      <c r="R138" s="146">
        <f>Q138*H138</f>
        <v>0.99</v>
      </c>
      <c r="S138" s="146">
        <v>0</v>
      </c>
      <c r="T138" s="147">
        <f>S138*H138</f>
        <v>0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167</v>
      </c>
      <c r="AT138" s="148" t="s">
        <v>152</v>
      </c>
      <c r="AU138" s="148" t="s">
        <v>89</v>
      </c>
      <c r="AY138" s="44" t="s">
        <v>149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44" t="s">
        <v>87</v>
      </c>
      <c r="BK138" s="149">
        <f>ROUND(I138*H138,2)</f>
        <v>0</v>
      </c>
      <c r="BL138" s="44" t="s">
        <v>167</v>
      </c>
      <c r="BM138" s="148" t="s">
        <v>4114</v>
      </c>
    </row>
    <row r="139" spans="2:63" s="125" customFormat="1" ht="22.9" customHeight="1">
      <c r="B139" s="126"/>
      <c r="D139" s="127" t="s">
        <v>78</v>
      </c>
      <c r="E139" s="136" t="s">
        <v>190</v>
      </c>
      <c r="F139" s="136" t="s">
        <v>287</v>
      </c>
      <c r="J139" s="137">
        <f>BK139</f>
        <v>0</v>
      </c>
      <c r="L139" s="126"/>
      <c r="M139" s="130"/>
      <c r="N139" s="131"/>
      <c r="O139" s="131"/>
      <c r="P139" s="132">
        <f>SUM(P140:P144)</f>
        <v>0</v>
      </c>
      <c r="Q139" s="131"/>
      <c r="R139" s="132">
        <f>SUM(R140:R144)</f>
        <v>0</v>
      </c>
      <c r="S139" s="131"/>
      <c r="T139" s="133">
        <f>SUM(T140:T144)</f>
        <v>0.1</v>
      </c>
      <c r="AR139" s="127" t="s">
        <v>87</v>
      </c>
      <c r="AT139" s="134" t="s">
        <v>78</v>
      </c>
      <c r="AU139" s="134" t="s">
        <v>87</v>
      </c>
      <c r="AY139" s="127" t="s">
        <v>149</v>
      </c>
      <c r="BK139" s="135">
        <f>SUM(BK140:BK144)</f>
        <v>0</v>
      </c>
    </row>
    <row r="140" spans="1:65" s="56" customFormat="1" ht="16.5" customHeight="1">
      <c r="A140" s="53"/>
      <c r="B140" s="54"/>
      <c r="C140" s="138" t="s">
        <v>184</v>
      </c>
      <c r="D140" s="138" t="s">
        <v>152</v>
      </c>
      <c r="E140" s="139" t="s">
        <v>4115</v>
      </c>
      <c r="F140" s="140" t="s">
        <v>4116</v>
      </c>
      <c r="G140" s="141" t="s">
        <v>339</v>
      </c>
      <c r="H140" s="40">
        <v>1</v>
      </c>
      <c r="I140" s="24"/>
      <c r="J140" s="142">
        <f>ROUND(I140*H140,2)</f>
        <v>0</v>
      </c>
      <c r="K140" s="140" t="s">
        <v>1</v>
      </c>
      <c r="L140" s="54"/>
      <c r="M140" s="143" t="s">
        <v>1</v>
      </c>
      <c r="N140" s="144" t="s">
        <v>44</v>
      </c>
      <c r="O140" s="145"/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167</v>
      </c>
      <c r="AT140" s="148" t="s">
        <v>152</v>
      </c>
      <c r="AU140" s="148" t="s">
        <v>89</v>
      </c>
      <c r="AY140" s="44" t="s">
        <v>149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44" t="s">
        <v>87</v>
      </c>
      <c r="BK140" s="149">
        <f>ROUND(I140*H140,2)</f>
        <v>0</v>
      </c>
      <c r="BL140" s="44" t="s">
        <v>167</v>
      </c>
      <c r="BM140" s="148" t="s">
        <v>4117</v>
      </c>
    </row>
    <row r="141" spans="1:65" s="56" customFormat="1" ht="16.5" customHeight="1">
      <c r="A141" s="53"/>
      <c r="B141" s="54"/>
      <c r="C141" s="138" t="s">
        <v>190</v>
      </c>
      <c r="D141" s="138" t="s">
        <v>152</v>
      </c>
      <c r="E141" s="139" t="s">
        <v>4118</v>
      </c>
      <c r="F141" s="140" t="s">
        <v>4119</v>
      </c>
      <c r="G141" s="141" t="s">
        <v>339</v>
      </c>
      <c r="H141" s="40">
        <v>1</v>
      </c>
      <c r="I141" s="24"/>
      <c r="J141" s="142">
        <f>ROUND(I141*H141,2)</f>
        <v>0</v>
      </c>
      <c r="K141" s="140" t="s">
        <v>1</v>
      </c>
      <c r="L141" s="54"/>
      <c r="M141" s="143" t="s">
        <v>1</v>
      </c>
      <c r="N141" s="144" t="s">
        <v>44</v>
      </c>
      <c r="O141" s="145"/>
      <c r="P141" s="146">
        <f>O141*H141</f>
        <v>0</v>
      </c>
      <c r="Q141" s="146">
        <v>0</v>
      </c>
      <c r="R141" s="146">
        <f>Q141*H141</f>
        <v>0</v>
      </c>
      <c r="S141" s="146">
        <v>0.1</v>
      </c>
      <c r="T141" s="147">
        <f>S141*H141</f>
        <v>0.1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167</v>
      </c>
      <c r="AT141" s="148" t="s">
        <v>152</v>
      </c>
      <c r="AU141" s="148" t="s">
        <v>89</v>
      </c>
      <c r="AY141" s="44" t="s">
        <v>149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44" t="s">
        <v>87</v>
      </c>
      <c r="BK141" s="149">
        <f>ROUND(I141*H141,2)</f>
        <v>0</v>
      </c>
      <c r="BL141" s="44" t="s">
        <v>167</v>
      </c>
      <c r="BM141" s="148" t="s">
        <v>4120</v>
      </c>
    </row>
    <row r="142" spans="1:47" s="56" customFormat="1" ht="19.5">
      <c r="A142" s="53"/>
      <c r="B142" s="54"/>
      <c r="C142" s="53"/>
      <c r="D142" s="150" t="s">
        <v>158</v>
      </c>
      <c r="E142" s="53"/>
      <c r="F142" s="151" t="s">
        <v>4121</v>
      </c>
      <c r="G142" s="53"/>
      <c r="H142" s="53"/>
      <c r="I142" s="53"/>
      <c r="J142" s="53"/>
      <c r="K142" s="53"/>
      <c r="L142" s="54"/>
      <c r="M142" s="152"/>
      <c r="N142" s="153"/>
      <c r="O142" s="145"/>
      <c r="P142" s="145"/>
      <c r="Q142" s="145"/>
      <c r="R142" s="145"/>
      <c r="S142" s="145"/>
      <c r="T142" s="154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T142" s="44" t="s">
        <v>158</v>
      </c>
      <c r="AU142" s="44" t="s">
        <v>89</v>
      </c>
    </row>
    <row r="143" spans="1:65" s="56" customFormat="1" ht="16.5" customHeight="1">
      <c r="A143" s="53"/>
      <c r="B143" s="54"/>
      <c r="C143" s="138" t="s">
        <v>114</v>
      </c>
      <c r="D143" s="138" t="s">
        <v>152</v>
      </c>
      <c r="E143" s="139" t="s">
        <v>4122</v>
      </c>
      <c r="F143" s="140" t="s">
        <v>4123</v>
      </c>
      <c r="G143" s="141" t="s">
        <v>331</v>
      </c>
      <c r="H143" s="40">
        <v>55.7</v>
      </c>
      <c r="I143" s="24"/>
      <c r="J143" s="142">
        <f>ROUND(I143*H143,2)</f>
        <v>0</v>
      </c>
      <c r="K143" s="140" t="s">
        <v>1</v>
      </c>
      <c r="L143" s="54"/>
      <c r="M143" s="143" t="s">
        <v>1</v>
      </c>
      <c r="N143" s="144" t="s">
        <v>44</v>
      </c>
      <c r="O143" s="145"/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R143" s="148" t="s">
        <v>167</v>
      </c>
      <c r="AT143" s="148" t="s">
        <v>152</v>
      </c>
      <c r="AU143" s="148" t="s">
        <v>89</v>
      </c>
      <c r="AY143" s="44" t="s">
        <v>149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44" t="s">
        <v>87</v>
      </c>
      <c r="BK143" s="149">
        <f>ROUND(I143*H143,2)</f>
        <v>0</v>
      </c>
      <c r="BL143" s="44" t="s">
        <v>167</v>
      </c>
      <c r="BM143" s="148" t="s">
        <v>4124</v>
      </c>
    </row>
    <row r="144" spans="1:47" s="56" customFormat="1" ht="19.5">
      <c r="A144" s="53"/>
      <c r="B144" s="54"/>
      <c r="C144" s="53"/>
      <c r="D144" s="150" t="s">
        <v>158</v>
      </c>
      <c r="E144" s="53"/>
      <c r="F144" s="151" t="s">
        <v>4121</v>
      </c>
      <c r="G144" s="53"/>
      <c r="H144" s="53"/>
      <c r="I144" s="53"/>
      <c r="J144" s="53"/>
      <c r="K144" s="53"/>
      <c r="L144" s="54"/>
      <c r="M144" s="152"/>
      <c r="N144" s="153"/>
      <c r="O144" s="145"/>
      <c r="P144" s="145"/>
      <c r="Q144" s="145"/>
      <c r="R144" s="145"/>
      <c r="S144" s="145"/>
      <c r="T144" s="154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T144" s="44" t="s">
        <v>158</v>
      </c>
      <c r="AU144" s="44" t="s">
        <v>89</v>
      </c>
    </row>
    <row r="145" spans="2:63" s="125" customFormat="1" ht="22.9" customHeight="1">
      <c r="B145" s="126"/>
      <c r="D145" s="127" t="s">
        <v>78</v>
      </c>
      <c r="E145" s="136" t="s">
        <v>650</v>
      </c>
      <c r="F145" s="136" t="s">
        <v>651</v>
      </c>
      <c r="J145" s="137">
        <f>BK145</f>
        <v>0</v>
      </c>
      <c r="L145" s="126"/>
      <c r="M145" s="130"/>
      <c r="N145" s="131"/>
      <c r="O145" s="131"/>
      <c r="P145" s="132">
        <f>SUM(P146:P150)</f>
        <v>0</v>
      </c>
      <c r="Q145" s="131"/>
      <c r="R145" s="132">
        <f>SUM(R146:R150)</f>
        <v>0</v>
      </c>
      <c r="S145" s="131"/>
      <c r="T145" s="133">
        <f>SUM(T146:T150)</f>
        <v>0</v>
      </c>
      <c r="AR145" s="127" t="s">
        <v>87</v>
      </c>
      <c r="AT145" s="134" t="s">
        <v>78</v>
      </c>
      <c r="AU145" s="134" t="s">
        <v>87</v>
      </c>
      <c r="AY145" s="127" t="s">
        <v>149</v>
      </c>
      <c r="BK145" s="135">
        <f>SUM(BK146:BK150)</f>
        <v>0</v>
      </c>
    </row>
    <row r="146" spans="1:65" s="56" customFormat="1" ht="16.5" customHeight="1">
      <c r="A146" s="53"/>
      <c r="B146" s="54"/>
      <c r="C146" s="138" t="s">
        <v>117</v>
      </c>
      <c r="D146" s="138" t="s">
        <v>152</v>
      </c>
      <c r="E146" s="139" t="s">
        <v>658</v>
      </c>
      <c r="F146" s="140" t="s">
        <v>659</v>
      </c>
      <c r="G146" s="141" t="s">
        <v>655</v>
      </c>
      <c r="H146" s="40">
        <v>39.296</v>
      </c>
      <c r="I146" s="24"/>
      <c r="J146" s="142">
        <f>ROUND(I146*H146,2)</f>
        <v>0</v>
      </c>
      <c r="K146" s="140" t="s">
        <v>257</v>
      </c>
      <c r="L146" s="54"/>
      <c r="M146" s="143" t="s">
        <v>1</v>
      </c>
      <c r="N146" s="144" t="s">
        <v>44</v>
      </c>
      <c r="O146" s="145"/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167</v>
      </c>
      <c r="AT146" s="148" t="s">
        <v>152</v>
      </c>
      <c r="AU146" s="148" t="s">
        <v>89</v>
      </c>
      <c r="AY146" s="44" t="s">
        <v>149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44" t="s">
        <v>87</v>
      </c>
      <c r="BK146" s="149">
        <f>ROUND(I146*H146,2)</f>
        <v>0</v>
      </c>
      <c r="BL146" s="44" t="s">
        <v>167</v>
      </c>
      <c r="BM146" s="148" t="s">
        <v>4125</v>
      </c>
    </row>
    <row r="147" spans="1:65" s="56" customFormat="1" ht="16.5" customHeight="1">
      <c r="A147" s="53"/>
      <c r="B147" s="54"/>
      <c r="C147" s="138" t="s">
        <v>201</v>
      </c>
      <c r="D147" s="138" t="s">
        <v>152</v>
      </c>
      <c r="E147" s="139" t="s">
        <v>662</v>
      </c>
      <c r="F147" s="140" t="s">
        <v>663</v>
      </c>
      <c r="G147" s="141" t="s">
        <v>655</v>
      </c>
      <c r="H147" s="40">
        <v>39.296</v>
      </c>
      <c r="I147" s="24"/>
      <c r="J147" s="142">
        <f>ROUND(I147*H147,2)</f>
        <v>0</v>
      </c>
      <c r="K147" s="140" t="s">
        <v>257</v>
      </c>
      <c r="L147" s="54"/>
      <c r="M147" s="143" t="s">
        <v>1</v>
      </c>
      <c r="N147" s="144" t="s">
        <v>44</v>
      </c>
      <c r="O147" s="145"/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R147" s="148" t="s">
        <v>167</v>
      </c>
      <c r="AT147" s="148" t="s">
        <v>152</v>
      </c>
      <c r="AU147" s="148" t="s">
        <v>89</v>
      </c>
      <c r="AY147" s="44" t="s">
        <v>149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44" t="s">
        <v>87</v>
      </c>
      <c r="BK147" s="149">
        <f>ROUND(I147*H147,2)</f>
        <v>0</v>
      </c>
      <c r="BL147" s="44" t="s">
        <v>167</v>
      </c>
      <c r="BM147" s="148" t="s">
        <v>4126</v>
      </c>
    </row>
    <row r="148" spans="1:47" s="56" customFormat="1" ht="19.5">
      <c r="A148" s="53"/>
      <c r="B148" s="54"/>
      <c r="C148" s="53"/>
      <c r="D148" s="150" t="s">
        <v>158</v>
      </c>
      <c r="E148" s="53"/>
      <c r="F148" s="151" t="s">
        <v>665</v>
      </c>
      <c r="G148" s="53"/>
      <c r="H148" s="53"/>
      <c r="I148" s="53"/>
      <c r="J148" s="53"/>
      <c r="K148" s="53"/>
      <c r="L148" s="54"/>
      <c r="M148" s="152"/>
      <c r="N148" s="153"/>
      <c r="O148" s="145"/>
      <c r="P148" s="145"/>
      <c r="Q148" s="145"/>
      <c r="R148" s="145"/>
      <c r="S148" s="145"/>
      <c r="T148" s="154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T148" s="44" t="s">
        <v>158</v>
      </c>
      <c r="AU148" s="44" t="s">
        <v>89</v>
      </c>
    </row>
    <row r="149" spans="1:65" s="56" customFormat="1" ht="21.75" customHeight="1">
      <c r="A149" s="53"/>
      <c r="B149" s="54"/>
      <c r="C149" s="138" t="s">
        <v>207</v>
      </c>
      <c r="D149" s="138" t="s">
        <v>152</v>
      </c>
      <c r="E149" s="139" t="s">
        <v>667</v>
      </c>
      <c r="F149" s="140" t="s">
        <v>668</v>
      </c>
      <c r="G149" s="141" t="s">
        <v>655</v>
      </c>
      <c r="H149" s="40">
        <v>39.196</v>
      </c>
      <c r="I149" s="24"/>
      <c r="J149" s="142">
        <f>ROUND(I149*H149,2)</f>
        <v>0</v>
      </c>
      <c r="K149" s="140" t="s">
        <v>257</v>
      </c>
      <c r="L149" s="54"/>
      <c r="M149" s="143" t="s">
        <v>1</v>
      </c>
      <c r="N149" s="144" t="s">
        <v>44</v>
      </c>
      <c r="O149" s="145"/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167</v>
      </c>
      <c r="AT149" s="148" t="s">
        <v>152</v>
      </c>
      <c r="AU149" s="148" t="s">
        <v>89</v>
      </c>
      <c r="AY149" s="44" t="s">
        <v>149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44" t="s">
        <v>87</v>
      </c>
      <c r="BK149" s="149">
        <f>ROUND(I149*H149,2)</f>
        <v>0</v>
      </c>
      <c r="BL149" s="44" t="s">
        <v>167</v>
      </c>
      <c r="BM149" s="148" t="s">
        <v>4127</v>
      </c>
    </row>
    <row r="150" spans="1:65" s="56" customFormat="1" ht="21.75" customHeight="1">
      <c r="A150" s="53"/>
      <c r="B150" s="54"/>
      <c r="C150" s="138" t="s">
        <v>212</v>
      </c>
      <c r="D150" s="138" t="s">
        <v>152</v>
      </c>
      <c r="E150" s="139" t="s">
        <v>699</v>
      </c>
      <c r="F150" s="140" t="s">
        <v>700</v>
      </c>
      <c r="G150" s="141" t="s">
        <v>655</v>
      </c>
      <c r="H150" s="40">
        <v>0.1</v>
      </c>
      <c r="I150" s="24"/>
      <c r="J150" s="142">
        <f>ROUND(I150*H150,2)</f>
        <v>0</v>
      </c>
      <c r="K150" s="140" t="s">
        <v>257</v>
      </c>
      <c r="L150" s="54"/>
      <c r="M150" s="155" t="s">
        <v>1</v>
      </c>
      <c r="N150" s="156" t="s">
        <v>44</v>
      </c>
      <c r="O150" s="157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R150" s="148" t="s">
        <v>167</v>
      </c>
      <c r="AT150" s="148" t="s">
        <v>152</v>
      </c>
      <c r="AU150" s="148" t="s">
        <v>89</v>
      </c>
      <c r="AY150" s="44" t="s">
        <v>149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44" t="s">
        <v>87</v>
      </c>
      <c r="BK150" s="149">
        <f>ROUND(I150*H150,2)</f>
        <v>0</v>
      </c>
      <c r="BL150" s="44" t="s">
        <v>167</v>
      </c>
      <c r="BM150" s="148" t="s">
        <v>4128</v>
      </c>
    </row>
    <row r="151" spans="1:31" s="56" customFormat="1" ht="6.95" customHeight="1">
      <c r="A151" s="53"/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54"/>
      <c r="M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</row>
  </sheetData>
  <sheetProtection algorithmName="SHA-512" hashValue="pKoO5neQr9DJfN56oboMsJlI4gi7/GCmsz2yGnlHQtTO9VPIOzdY2j3EnjhCV9aohdjZVXpTWJbspZW2fQMp1g==" saltValue="7WaQ049kkVhi23rAjeXjMQ==" spinCount="100000" sheet="1" objects="1" scenarios="1" selectLockedCells="1"/>
  <autoFilter ref="C120:K15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7"/>
  <sheetViews>
    <sheetView showGridLines="0" workbookViewId="0" topLeftCell="A1">
      <selection activeCell="D10" sqref="D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5"/>
      <c r="C3" s="6"/>
      <c r="D3" s="6"/>
      <c r="E3" s="6"/>
      <c r="F3" s="6"/>
      <c r="G3" s="6"/>
      <c r="H3" s="7"/>
    </row>
    <row r="4" spans="2:8" s="1" customFormat="1" ht="24.95" customHeight="1">
      <c r="B4" s="7"/>
      <c r="C4" s="8" t="s">
        <v>4129</v>
      </c>
      <c r="H4" s="7"/>
    </row>
    <row r="5" spans="2:8" s="1" customFormat="1" ht="12" customHeight="1">
      <c r="B5" s="7"/>
      <c r="C5" s="9" t="s">
        <v>13</v>
      </c>
      <c r="D5" s="39" t="s">
        <v>14</v>
      </c>
      <c r="E5" s="36"/>
      <c r="F5" s="36"/>
      <c r="H5" s="7"/>
    </row>
    <row r="6" spans="2:8" s="1" customFormat="1" ht="36.95" customHeight="1">
      <c r="B6" s="7"/>
      <c r="C6" s="10" t="s">
        <v>16</v>
      </c>
      <c r="D6" s="37" t="s">
        <v>17</v>
      </c>
      <c r="E6" s="36"/>
      <c r="F6" s="36"/>
      <c r="H6" s="7"/>
    </row>
    <row r="7" spans="2:8" s="1" customFormat="1" ht="16.5" customHeight="1">
      <c r="B7" s="7"/>
      <c r="C7" s="11" t="s">
        <v>24</v>
      </c>
      <c r="D7" s="18" t="str">
        <f>'Rekapitulace stavby'!AN8</f>
        <v>2. 11. 2021</v>
      </c>
      <c r="H7" s="7"/>
    </row>
    <row r="8" spans="1:8" s="2" customFormat="1" ht="10.9" customHeight="1">
      <c r="A8" s="14"/>
      <c r="B8" s="15"/>
      <c r="C8" s="14"/>
      <c r="D8" s="14"/>
      <c r="E8" s="14"/>
      <c r="F8" s="14"/>
      <c r="G8" s="14"/>
      <c r="H8" s="15"/>
    </row>
    <row r="9" spans="1:8" s="3" customFormat="1" ht="29.25" customHeight="1">
      <c r="A9" s="19"/>
      <c r="B9" s="20"/>
      <c r="C9" s="21" t="s">
        <v>60</v>
      </c>
      <c r="D9" s="22" t="s">
        <v>61</v>
      </c>
      <c r="E9" s="22" t="s">
        <v>135</v>
      </c>
      <c r="F9" s="23" t="s">
        <v>4130</v>
      </c>
      <c r="G9" s="19"/>
      <c r="H9" s="20"/>
    </row>
    <row r="10" spans="1:8" s="2" customFormat="1" ht="26.45" customHeight="1">
      <c r="A10" s="14"/>
      <c r="B10" s="15"/>
      <c r="C10" s="28" t="s">
        <v>4131</v>
      </c>
      <c r="D10" s="28" t="s">
        <v>94</v>
      </c>
      <c r="E10" s="14"/>
      <c r="F10" s="14"/>
      <c r="G10" s="14"/>
      <c r="H10" s="15"/>
    </row>
    <row r="11" spans="1:8" s="2" customFormat="1" ht="16.9" customHeight="1">
      <c r="A11" s="14"/>
      <c r="B11" s="15"/>
      <c r="C11" s="29" t="s">
        <v>798</v>
      </c>
      <c r="D11" s="30" t="s">
        <v>1</v>
      </c>
      <c r="E11" s="31" t="s">
        <v>1</v>
      </c>
      <c r="F11" s="32">
        <v>92.72</v>
      </c>
      <c r="G11" s="14"/>
      <c r="H11" s="15"/>
    </row>
    <row r="12" spans="1:8" s="2" customFormat="1" ht="16.9" customHeight="1">
      <c r="A12" s="14"/>
      <c r="B12" s="15"/>
      <c r="C12" s="33" t="s">
        <v>1</v>
      </c>
      <c r="D12" s="33" t="s">
        <v>298</v>
      </c>
      <c r="E12" s="4" t="s">
        <v>1</v>
      </c>
      <c r="F12" s="34">
        <v>0</v>
      </c>
      <c r="G12" s="14"/>
      <c r="H12" s="15"/>
    </row>
    <row r="13" spans="1:8" s="2" customFormat="1" ht="16.9" customHeight="1">
      <c r="A13" s="14"/>
      <c r="B13" s="15"/>
      <c r="C13" s="33" t="s">
        <v>798</v>
      </c>
      <c r="D13" s="33" t="s">
        <v>2355</v>
      </c>
      <c r="E13" s="4" t="s">
        <v>1</v>
      </c>
      <c r="F13" s="34">
        <v>92.72</v>
      </c>
      <c r="G13" s="14"/>
      <c r="H13" s="15"/>
    </row>
    <row r="14" spans="1:8" s="2" customFormat="1" ht="16.9" customHeight="1">
      <c r="A14" s="14"/>
      <c r="B14" s="15"/>
      <c r="C14" s="35" t="s">
        <v>4132</v>
      </c>
      <c r="D14" s="14"/>
      <c r="E14" s="14"/>
      <c r="F14" s="14"/>
      <c r="G14" s="14"/>
      <c r="H14" s="15"/>
    </row>
    <row r="15" spans="1:8" s="2" customFormat="1" ht="16.9" customHeight="1">
      <c r="A15" s="14"/>
      <c r="B15" s="15"/>
      <c r="C15" s="33" t="s">
        <v>2352</v>
      </c>
      <c r="D15" s="33" t="s">
        <v>2353</v>
      </c>
      <c r="E15" s="4" t="s">
        <v>268</v>
      </c>
      <c r="F15" s="34">
        <v>113.01</v>
      </c>
      <c r="G15" s="14"/>
      <c r="H15" s="15"/>
    </row>
    <row r="16" spans="1:8" s="2" customFormat="1" ht="16.9" customHeight="1">
      <c r="A16" s="14"/>
      <c r="B16" s="15"/>
      <c r="C16" s="33" t="s">
        <v>1192</v>
      </c>
      <c r="D16" s="33" t="s">
        <v>1193</v>
      </c>
      <c r="E16" s="4" t="s">
        <v>268</v>
      </c>
      <c r="F16" s="34">
        <v>315.96</v>
      </c>
      <c r="G16" s="14"/>
      <c r="H16" s="15"/>
    </row>
    <row r="17" spans="1:8" s="2" customFormat="1" ht="16.9" customHeight="1">
      <c r="A17" s="14"/>
      <c r="B17" s="15"/>
      <c r="C17" s="33" t="s">
        <v>1441</v>
      </c>
      <c r="D17" s="33" t="s">
        <v>1442</v>
      </c>
      <c r="E17" s="4" t="s">
        <v>268</v>
      </c>
      <c r="F17" s="34">
        <v>92.72</v>
      </c>
      <c r="G17" s="14"/>
      <c r="H17" s="15"/>
    </row>
    <row r="18" spans="1:8" s="2" customFormat="1" ht="16.9" customHeight="1">
      <c r="A18" s="14"/>
      <c r="B18" s="15"/>
      <c r="C18" s="29" t="s">
        <v>800</v>
      </c>
      <c r="D18" s="30" t="s">
        <v>1</v>
      </c>
      <c r="E18" s="31" t="s">
        <v>1</v>
      </c>
      <c r="F18" s="32">
        <v>11.42</v>
      </c>
      <c r="G18" s="14"/>
      <c r="H18" s="15"/>
    </row>
    <row r="19" spans="1:8" s="2" customFormat="1" ht="16.9" customHeight="1">
      <c r="A19" s="14"/>
      <c r="B19" s="15"/>
      <c r="C19" s="33" t="s">
        <v>800</v>
      </c>
      <c r="D19" s="33" t="s">
        <v>2452</v>
      </c>
      <c r="E19" s="4" t="s">
        <v>1</v>
      </c>
      <c r="F19" s="34">
        <v>11.42</v>
      </c>
      <c r="G19" s="14"/>
      <c r="H19" s="15"/>
    </row>
    <row r="20" spans="1:8" s="2" customFormat="1" ht="16.9" customHeight="1">
      <c r="A20" s="14"/>
      <c r="B20" s="15"/>
      <c r="C20" s="35" t="s">
        <v>4132</v>
      </c>
      <c r="D20" s="14"/>
      <c r="E20" s="14"/>
      <c r="F20" s="14"/>
      <c r="G20" s="14"/>
      <c r="H20" s="15"/>
    </row>
    <row r="21" spans="1:8" s="2" customFormat="1" ht="16.9" customHeight="1">
      <c r="A21" s="14"/>
      <c r="B21" s="15"/>
      <c r="C21" s="33" t="s">
        <v>2449</v>
      </c>
      <c r="D21" s="33" t="s">
        <v>2450</v>
      </c>
      <c r="E21" s="4" t="s">
        <v>268</v>
      </c>
      <c r="F21" s="34">
        <v>11.42</v>
      </c>
      <c r="G21" s="14"/>
      <c r="H21" s="15"/>
    </row>
    <row r="22" spans="1:8" s="2" customFormat="1" ht="16.9" customHeight="1">
      <c r="A22" s="14"/>
      <c r="B22" s="15"/>
      <c r="C22" s="33" t="s">
        <v>1171</v>
      </c>
      <c r="D22" s="33" t="s">
        <v>1172</v>
      </c>
      <c r="E22" s="4" t="s">
        <v>249</v>
      </c>
      <c r="F22" s="34">
        <v>0.685</v>
      </c>
      <c r="G22" s="14"/>
      <c r="H22" s="15"/>
    </row>
    <row r="23" spans="1:8" s="2" customFormat="1" ht="16.9" customHeight="1">
      <c r="A23" s="14"/>
      <c r="B23" s="15"/>
      <c r="C23" s="33" t="s">
        <v>1178</v>
      </c>
      <c r="D23" s="33" t="s">
        <v>1179</v>
      </c>
      <c r="E23" s="4" t="s">
        <v>655</v>
      </c>
      <c r="F23" s="34">
        <v>0.025</v>
      </c>
      <c r="G23" s="14"/>
      <c r="H23" s="15"/>
    </row>
    <row r="24" spans="1:8" s="2" customFormat="1" ht="16.9" customHeight="1">
      <c r="A24" s="14"/>
      <c r="B24" s="15"/>
      <c r="C24" s="29" t="s">
        <v>2356</v>
      </c>
      <c r="D24" s="30" t="s">
        <v>1</v>
      </c>
      <c r="E24" s="31" t="s">
        <v>1</v>
      </c>
      <c r="F24" s="32">
        <v>4.73</v>
      </c>
      <c r="G24" s="14"/>
      <c r="H24" s="15"/>
    </row>
    <row r="25" spans="1:8" s="2" customFormat="1" ht="16.9" customHeight="1">
      <c r="A25" s="14"/>
      <c r="B25" s="15"/>
      <c r="C25" s="33" t="s">
        <v>2356</v>
      </c>
      <c r="D25" s="33" t="s">
        <v>2357</v>
      </c>
      <c r="E25" s="4" t="s">
        <v>1</v>
      </c>
      <c r="F25" s="34">
        <v>4.73</v>
      </c>
      <c r="G25" s="14"/>
      <c r="H25" s="15"/>
    </row>
    <row r="26" spans="1:8" s="2" customFormat="1" ht="16.9" customHeight="1">
      <c r="A26" s="14"/>
      <c r="B26" s="15"/>
      <c r="C26" s="29" t="s">
        <v>802</v>
      </c>
      <c r="D26" s="30" t="s">
        <v>1</v>
      </c>
      <c r="E26" s="31" t="s">
        <v>1</v>
      </c>
      <c r="F26" s="32">
        <v>2.5</v>
      </c>
      <c r="G26" s="14"/>
      <c r="H26" s="15"/>
    </row>
    <row r="27" spans="1:8" s="2" customFormat="1" ht="16.9" customHeight="1">
      <c r="A27" s="14"/>
      <c r="B27" s="15"/>
      <c r="C27" s="33" t="s">
        <v>802</v>
      </c>
      <c r="D27" s="33" t="s">
        <v>2359</v>
      </c>
      <c r="E27" s="4" t="s">
        <v>1</v>
      </c>
      <c r="F27" s="34">
        <v>2.5</v>
      </c>
      <c r="G27" s="14"/>
      <c r="H27" s="15"/>
    </row>
    <row r="28" spans="1:8" s="2" customFormat="1" ht="16.9" customHeight="1">
      <c r="A28" s="14"/>
      <c r="B28" s="15"/>
      <c r="C28" s="35" t="s">
        <v>4132</v>
      </c>
      <c r="D28" s="14"/>
      <c r="E28" s="14"/>
      <c r="F28" s="14"/>
      <c r="G28" s="14"/>
      <c r="H28" s="15"/>
    </row>
    <row r="29" spans="1:8" s="2" customFormat="1" ht="16.9" customHeight="1">
      <c r="A29" s="14"/>
      <c r="B29" s="15"/>
      <c r="C29" s="33" t="s">
        <v>2352</v>
      </c>
      <c r="D29" s="33" t="s">
        <v>2353</v>
      </c>
      <c r="E29" s="4" t="s">
        <v>268</v>
      </c>
      <c r="F29" s="34">
        <v>113.01</v>
      </c>
      <c r="G29" s="14"/>
      <c r="H29" s="15"/>
    </row>
    <row r="30" spans="1:8" s="2" customFormat="1" ht="16.9" customHeight="1">
      <c r="A30" s="14"/>
      <c r="B30" s="15"/>
      <c r="C30" s="33" t="s">
        <v>1192</v>
      </c>
      <c r="D30" s="33" t="s">
        <v>1193</v>
      </c>
      <c r="E30" s="4" t="s">
        <v>268</v>
      </c>
      <c r="F30" s="34">
        <v>315.96</v>
      </c>
      <c r="G30" s="14"/>
      <c r="H30" s="15"/>
    </row>
    <row r="31" spans="1:8" s="2" customFormat="1" ht="16.9" customHeight="1">
      <c r="A31" s="14"/>
      <c r="B31" s="15"/>
      <c r="C31" s="33" t="s">
        <v>1460</v>
      </c>
      <c r="D31" s="33" t="s">
        <v>1461</v>
      </c>
      <c r="E31" s="4" t="s">
        <v>268</v>
      </c>
      <c r="F31" s="34">
        <v>223.24</v>
      </c>
      <c r="G31" s="14"/>
      <c r="H31" s="15"/>
    </row>
    <row r="32" spans="1:8" s="2" customFormat="1" ht="16.9" customHeight="1">
      <c r="A32" s="14"/>
      <c r="B32" s="15"/>
      <c r="C32" s="29" t="s">
        <v>804</v>
      </c>
      <c r="D32" s="30" t="s">
        <v>1</v>
      </c>
      <c r="E32" s="31" t="s">
        <v>1</v>
      </c>
      <c r="F32" s="32">
        <v>37.86</v>
      </c>
      <c r="G32" s="14"/>
      <c r="H32" s="15"/>
    </row>
    <row r="33" spans="1:8" s="2" customFormat="1" ht="16.9" customHeight="1">
      <c r="A33" s="14"/>
      <c r="B33" s="15"/>
      <c r="C33" s="33" t="s">
        <v>1</v>
      </c>
      <c r="D33" s="33" t="s">
        <v>2369</v>
      </c>
      <c r="E33" s="4" t="s">
        <v>1</v>
      </c>
      <c r="F33" s="34">
        <v>0</v>
      </c>
      <c r="G33" s="14"/>
      <c r="H33" s="15"/>
    </row>
    <row r="34" spans="1:8" s="2" customFormat="1" ht="16.9" customHeight="1">
      <c r="A34" s="14"/>
      <c r="B34" s="15"/>
      <c r="C34" s="33" t="s">
        <v>804</v>
      </c>
      <c r="D34" s="33" t="s">
        <v>2370</v>
      </c>
      <c r="E34" s="4" t="s">
        <v>1</v>
      </c>
      <c r="F34" s="34">
        <v>37.86</v>
      </c>
      <c r="G34" s="14"/>
      <c r="H34" s="15"/>
    </row>
    <row r="35" spans="1:8" s="2" customFormat="1" ht="16.9" customHeight="1">
      <c r="A35" s="14"/>
      <c r="B35" s="15"/>
      <c r="C35" s="35" t="s">
        <v>4132</v>
      </c>
      <c r="D35" s="14"/>
      <c r="E35" s="14"/>
      <c r="F35" s="14"/>
      <c r="G35" s="14"/>
      <c r="H35" s="15"/>
    </row>
    <row r="36" spans="1:8" s="2" customFormat="1" ht="16.9" customHeight="1">
      <c r="A36" s="14"/>
      <c r="B36" s="15"/>
      <c r="C36" s="33" t="s">
        <v>2366</v>
      </c>
      <c r="D36" s="33" t="s">
        <v>2367</v>
      </c>
      <c r="E36" s="4" t="s">
        <v>268</v>
      </c>
      <c r="F36" s="34">
        <v>37.86</v>
      </c>
      <c r="G36" s="14"/>
      <c r="H36" s="15"/>
    </row>
    <row r="37" spans="1:8" s="2" customFormat="1" ht="16.9" customHeight="1">
      <c r="A37" s="14"/>
      <c r="B37" s="15"/>
      <c r="C37" s="33" t="s">
        <v>1192</v>
      </c>
      <c r="D37" s="33" t="s">
        <v>1193</v>
      </c>
      <c r="E37" s="4" t="s">
        <v>268</v>
      </c>
      <c r="F37" s="34">
        <v>315.96</v>
      </c>
      <c r="G37" s="14"/>
      <c r="H37" s="15"/>
    </row>
    <row r="38" spans="1:8" s="2" customFormat="1" ht="16.9" customHeight="1">
      <c r="A38" s="14"/>
      <c r="B38" s="15"/>
      <c r="C38" s="33" t="s">
        <v>1460</v>
      </c>
      <c r="D38" s="33" t="s">
        <v>1461</v>
      </c>
      <c r="E38" s="4" t="s">
        <v>268</v>
      </c>
      <c r="F38" s="34">
        <v>223.24</v>
      </c>
      <c r="G38" s="14"/>
      <c r="H38" s="15"/>
    </row>
    <row r="39" spans="1:8" s="2" customFormat="1" ht="16.9" customHeight="1">
      <c r="A39" s="14"/>
      <c r="B39" s="15"/>
      <c r="C39" s="29" t="s">
        <v>806</v>
      </c>
      <c r="D39" s="30" t="s">
        <v>1</v>
      </c>
      <c r="E39" s="31" t="s">
        <v>1</v>
      </c>
      <c r="F39" s="32">
        <v>82.48</v>
      </c>
      <c r="G39" s="14"/>
      <c r="H39" s="15"/>
    </row>
    <row r="40" spans="1:8" s="2" customFormat="1" ht="16.9" customHeight="1">
      <c r="A40" s="14"/>
      <c r="B40" s="15"/>
      <c r="C40" s="33" t="s">
        <v>806</v>
      </c>
      <c r="D40" s="33" t="s">
        <v>2431</v>
      </c>
      <c r="E40" s="4" t="s">
        <v>1</v>
      </c>
      <c r="F40" s="34">
        <v>82.48</v>
      </c>
      <c r="G40" s="14"/>
      <c r="H40" s="15"/>
    </row>
    <row r="41" spans="1:8" s="2" customFormat="1" ht="16.9" customHeight="1">
      <c r="A41" s="14"/>
      <c r="B41" s="15"/>
      <c r="C41" s="35" t="s">
        <v>4132</v>
      </c>
      <c r="D41" s="14"/>
      <c r="E41" s="14"/>
      <c r="F41" s="14"/>
      <c r="G41" s="14"/>
      <c r="H41" s="15"/>
    </row>
    <row r="42" spans="1:8" s="2" customFormat="1" ht="16.9" customHeight="1">
      <c r="A42" s="14"/>
      <c r="B42" s="15"/>
      <c r="C42" s="33" t="s">
        <v>2428</v>
      </c>
      <c r="D42" s="33" t="s">
        <v>2429</v>
      </c>
      <c r="E42" s="4" t="s">
        <v>268</v>
      </c>
      <c r="F42" s="34">
        <v>196.83</v>
      </c>
      <c r="G42" s="14"/>
      <c r="H42" s="15"/>
    </row>
    <row r="43" spans="1:8" s="2" customFormat="1" ht="16.9" customHeight="1">
      <c r="A43" s="14"/>
      <c r="B43" s="15"/>
      <c r="C43" s="33" t="s">
        <v>1192</v>
      </c>
      <c r="D43" s="33" t="s">
        <v>1193</v>
      </c>
      <c r="E43" s="4" t="s">
        <v>268</v>
      </c>
      <c r="F43" s="34">
        <v>315.96</v>
      </c>
      <c r="G43" s="14"/>
      <c r="H43" s="15"/>
    </row>
    <row r="44" spans="1:8" s="2" customFormat="1" ht="16.9" customHeight="1">
      <c r="A44" s="14"/>
      <c r="B44" s="15"/>
      <c r="C44" s="33" t="s">
        <v>1460</v>
      </c>
      <c r="D44" s="33" t="s">
        <v>1461</v>
      </c>
      <c r="E44" s="4" t="s">
        <v>268</v>
      </c>
      <c r="F44" s="34">
        <v>223.24</v>
      </c>
      <c r="G44" s="14"/>
      <c r="H44" s="15"/>
    </row>
    <row r="45" spans="1:8" s="2" customFormat="1" ht="16.9" customHeight="1">
      <c r="A45" s="14"/>
      <c r="B45" s="15"/>
      <c r="C45" s="29" t="s">
        <v>808</v>
      </c>
      <c r="D45" s="30" t="s">
        <v>1</v>
      </c>
      <c r="E45" s="31" t="s">
        <v>1</v>
      </c>
      <c r="F45" s="32">
        <v>96.52</v>
      </c>
      <c r="G45" s="14"/>
      <c r="H45" s="15"/>
    </row>
    <row r="46" spans="1:8" s="2" customFormat="1" ht="16.9" customHeight="1">
      <c r="A46" s="14"/>
      <c r="B46" s="15"/>
      <c r="C46" s="33" t="s">
        <v>808</v>
      </c>
      <c r="D46" s="33" t="s">
        <v>2433</v>
      </c>
      <c r="E46" s="4" t="s">
        <v>1</v>
      </c>
      <c r="F46" s="34">
        <v>96.52</v>
      </c>
      <c r="G46" s="14"/>
      <c r="H46" s="15"/>
    </row>
    <row r="47" spans="1:8" s="2" customFormat="1" ht="16.9" customHeight="1">
      <c r="A47" s="14"/>
      <c r="B47" s="15"/>
      <c r="C47" s="35" t="s">
        <v>4132</v>
      </c>
      <c r="D47" s="14"/>
      <c r="E47" s="14"/>
      <c r="F47" s="14"/>
      <c r="G47" s="14"/>
      <c r="H47" s="15"/>
    </row>
    <row r="48" spans="1:8" s="2" customFormat="1" ht="16.9" customHeight="1">
      <c r="A48" s="14"/>
      <c r="B48" s="15"/>
      <c r="C48" s="33" t="s">
        <v>2428</v>
      </c>
      <c r="D48" s="33" t="s">
        <v>2429</v>
      </c>
      <c r="E48" s="4" t="s">
        <v>268</v>
      </c>
      <c r="F48" s="34">
        <v>196.83</v>
      </c>
      <c r="G48" s="14"/>
      <c r="H48" s="15"/>
    </row>
    <row r="49" spans="1:8" s="2" customFormat="1" ht="16.9" customHeight="1">
      <c r="A49" s="14"/>
      <c r="B49" s="15"/>
      <c r="C49" s="33" t="s">
        <v>1192</v>
      </c>
      <c r="D49" s="33" t="s">
        <v>1193</v>
      </c>
      <c r="E49" s="4" t="s">
        <v>268</v>
      </c>
      <c r="F49" s="34">
        <v>315.96</v>
      </c>
      <c r="G49" s="14"/>
      <c r="H49" s="15"/>
    </row>
    <row r="50" spans="1:8" s="2" customFormat="1" ht="16.9" customHeight="1">
      <c r="A50" s="14"/>
      <c r="B50" s="15"/>
      <c r="C50" s="33" t="s">
        <v>1460</v>
      </c>
      <c r="D50" s="33" t="s">
        <v>1461</v>
      </c>
      <c r="E50" s="4" t="s">
        <v>268</v>
      </c>
      <c r="F50" s="34">
        <v>223.24</v>
      </c>
      <c r="G50" s="14"/>
      <c r="H50" s="15"/>
    </row>
    <row r="51" spans="1:8" s="2" customFormat="1" ht="16.9" customHeight="1">
      <c r="A51" s="14"/>
      <c r="B51" s="15"/>
      <c r="C51" s="29" t="s">
        <v>810</v>
      </c>
      <c r="D51" s="30" t="s">
        <v>1</v>
      </c>
      <c r="E51" s="31" t="s">
        <v>1</v>
      </c>
      <c r="F51" s="32">
        <v>3.88</v>
      </c>
      <c r="G51" s="14"/>
      <c r="H51" s="15"/>
    </row>
    <row r="52" spans="1:8" s="2" customFormat="1" ht="16.9" customHeight="1">
      <c r="A52" s="14"/>
      <c r="B52" s="15"/>
      <c r="C52" s="33" t="s">
        <v>810</v>
      </c>
      <c r="D52" s="33" t="s">
        <v>2434</v>
      </c>
      <c r="E52" s="4" t="s">
        <v>1</v>
      </c>
      <c r="F52" s="34">
        <v>3.88</v>
      </c>
      <c r="G52" s="14"/>
      <c r="H52" s="15"/>
    </row>
    <row r="53" spans="1:8" s="2" customFormat="1" ht="16.9" customHeight="1">
      <c r="A53" s="14"/>
      <c r="B53" s="15"/>
      <c r="C53" s="35" t="s">
        <v>4132</v>
      </c>
      <c r="D53" s="14"/>
      <c r="E53" s="14"/>
      <c r="F53" s="14"/>
      <c r="G53" s="14"/>
      <c r="H53" s="15"/>
    </row>
    <row r="54" spans="1:8" s="2" customFormat="1" ht="16.9" customHeight="1">
      <c r="A54" s="14"/>
      <c r="B54" s="15"/>
      <c r="C54" s="33" t="s">
        <v>2428</v>
      </c>
      <c r="D54" s="33" t="s">
        <v>2429</v>
      </c>
      <c r="E54" s="4" t="s">
        <v>268</v>
      </c>
      <c r="F54" s="34">
        <v>196.83</v>
      </c>
      <c r="G54" s="14"/>
      <c r="H54" s="15"/>
    </row>
    <row r="55" spans="1:8" s="2" customFormat="1" ht="16.9" customHeight="1">
      <c r="A55" s="14"/>
      <c r="B55" s="15"/>
      <c r="C55" s="33" t="s">
        <v>1192</v>
      </c>
      <c r="D55" s="33" t="s">
        <v>1193</v>
      </c>
      <c r="E55" s="4" t="s">
        <v>268</v>
      </c>
      <c r="F55" s="34">
        <v>315.96</v>
      </c>
      <c r="G55" s="14"/>
      <c r="H55" s="15"/>
    </row>
    <row r="56" spans="1:8" s="2" customFormat="1" ht="16.9" customHeight="1">
      <c r="A56" s="14"/>
      <c r="B56" s="15"/>
      <c r="C56" s="33" t="s">
        <v>1460</v>
      </c>
      <c r="D56" s="33" t="s">
        <v>1461</v>
      </c>
      <c r="E56" s="4" t="s">
        <v>268</v>
      </c>
      <c r="F56" s="34">
        <v>223.24</v>
      </c>
      <c r="G56" s="14"/>
      <c r="H56" s="15"/>
    </row>
    <row r="57" spans="1:8" s="2" customFormat="1" ht="16.9" customHeight="1">
      <c r="A57" s="14"/>
      <c r="B57" s="15"/>
      <c r="C57" s="29" t="s">
        <v>813</v>
      </c>
      <c r="D57" s="30" t="s">
        <v>1</v>
      </c>
      <c r="E57" s="31" t="s">
        <v>1</v>
      </c>
      <c r="F57" s="32">
        <v>6.49</v>
      </c>
      <c r="G57" s="14"/>
      <c r="H57" s="15"/>
    </row>
    <row r="58" spans="1:8" s="2" customFormat="1" ht="16.9" customHeight="1">
      <c r="A58" s="14"/>
      <c r="B58" s="15"/>
      <c r="C58" s="33" t="s">
        <v>813</v>
      </c>
      <c r="D58" s="33" t="s">
        <v>2432</v>
      </c>
      <c r="E58" s="4" t="s">
        <v>1</v>
      </c>
      <c r="F58" s="34">
        <v>6.49</v>
      </c>
      <c r="G58" s="14"/>
      <c r="H58" s="15"/>
    </row>
    <row r="59" spans="1:8" s="2" customFormat="1" ht="16.9" customHeight="1">
      <c r="A59" s="14"/>
      <c r="B59" s="15"/>
      <c r="C59" s="35" t="s">
        <v>4132</v>
      </c>
      <c r="D59" s="14"/>
      <c r="E59" s="14"/>
      <c r="F59" s="14"/>
      <c r="G59" s="14"/>
      <c r="H59" s="15"/>
    </row>
    <row r="60" spans="1:8" s="2" customFormat="1" ht="16.9" customHeight="1">
      <c r="A60" s="14"/>
      <c r="B60" s="15"/>
      <c r="C60" s="33" t="s">
        <v>2428</v>
      </c>
      <c r="D60" s="33" t="s">
        <v>2429</v>
      </c>
      <c r="E60" s="4" t="s">
        <v>268</v>
      </c>
      <c r="F60" s="34">
        <v>196.83</v>
      </c>
      <c r="G60" s="14"/>
      <c r="H60" s="15"/>
    </row>
    <row r="61" spans="1:8" s="2" customFormat="1" ht="16.9" customHeight="1">
      <c r="A61" s="14"/>
      <c r="B61" s="15"/>
      <c r="C61" s="33" t="s">
        <v>1182</v>
      </c>
      <c r="D61" s="33" t="s">
        <v>1183</v>
      </c>
      <c r="E61" s="4" t="s">
        <v>268</v>
      </c>
      <c r="F61" s="34">
        <v>10.96</v>
      </c>
      <c r="G61" s="14"/>
      <c r="H61" s="15"/>
    </row>
    <row r="62" spans="1:8" s="2" customFormat="1" ht="16.9" customHeight="1">
      <c r="A62" s="14"/>
      <c r="B62" s="15"/>
      <c r="C62" s="29" t="s">
        <v>2435</v>
      </c>
      <c r="D62" s="30" t="s">
        <v>1</v>
      </c>
      <c r="E62" s="31" t="s">
        <v>1</v>
      </c>
      <c r="F62" s="32">
        <v>7.46</v>
      </c>
      <c r="G62" s="14"/>
      <c r="H62" s="15"/>
    </row>
    <row r="63" spans="1:8" s="2" customFormat="1" ht="16.9" customHeight="1">
      <c r="A63" s="14"/>
      <c r="B63" s="15"/>
      <c r="C63" s="33" t="s">
        <v>2435</v>
      </c>
      <c r="D63" s="33" t="s">
        <v>2436</v>
      </c>
      <c r="E63" s="4" t="s">
        <v>1</v>
      </c>
      <c r="F63" s="34">
        <v>7.46</v>
      </c>
      <c r="G63" s="14"/>
      <c r="H63" s="15"/>
    </row>
    <row r="64" spans="1:8" s="2" customFormat="1" ht="16.9" customHeight="1">
      <c r="A64" s="14"/>
      <c r="B64" s="15"/>
      <c r="C64" s="29" t="s">
        <v>815</v>
      </c>
      <c r="D64" s="30" t="s">
        <v>1</v>
      </c>
      <c r="E64" s="31" t="s">
        <v>1</v>
      </c>
      <c r="F64" s="32">
        <v>3.51</v>
      </c>
      <c r="G64" s="14"/>
      <c r="H64" s="15"/>
    </row>
    <row r="65" spans="1:8" s="2" customFormat="1" ht="16.9" customHeight="1">
      <c r="A65" s="14"/>
      <c r="B65" s="15"/>
      <c r="C65" s="33" t="s">
        <v>1</v>
      </c>
      <c r="D65" s="33" t="s">
        <v>306</v>
      </c>
      <c r="E65" s="4" t="s">
        <v>1</v>
      </c>
      <c r="F65" s="34">
        <v>0</v>
      </c>
      <c r="G65" s="14"/>
      <c r="H65" s="15"/>
    </row>
    <row r="66" spans="1:8" s="2" customFormat="1" ht="16.9" customHeight="1">
      <c r="A66" s="14"/>
      <c r="B66" s="15"/>
      <c r="C66" s="33" t="s">
        <v>815</v>
      </c>
      <c r="D66" s="33" t="s">
        <v>2358</v>
      </c>
      <c r="E66" s="4" t="s">
        <v>1</v>
      </c>
      <c r="F66" s="34">
        <v>3.51</v>
      </c>
      <c r="G66" s="14"/>
      <c r="H66" s="15"/>
    </row>
    <row r="67" spans="1:8" s="2" customFormat="1" ht="16.9" customHeight="1">
      <c r="A67" s="14"/>
      <c r="B67" s="15"/>
      <c r="C67" s="35" t="s">
        <v>4132</v>
      </c>
      <c r="D67" s="14"/>
      <c r="E67" s="14"/>
      <c r="F67" s="14"/>
      <c r="G67" s="14"/>
      <c r="H67" s="15"/>
    </row>
    <row r="68" spans="1:8" s="2" customFormat="1" ht="16.9" customHeight="1">
      <c r="A68" s="14"/>
      <c r="B68" s="15"/>
      <c r="C68" s="33" t="s">
        <v>2352</v>
      </c>
      <c r="D68" s="33" t="s">
        <v>2353</v>
      </c>
      <c r="E68" s="4" t="s">
        <v>268</v>
      </c>
      <c r="F68" s="34">
        <v>113.01</v>
      </c>
      <c r="G68" s="14"/>
      <c r="H68" s="15"/>
    </row>
    <row r="69" spans="1:8" s="2" customFormat="1" ht="16.9" customHeight="1">
      <c r="A69" s="14"/>
      <c r="B69" s="15"/>
      <c r="C69" s="33" t="s">
        <v>1182</v>
      </c>
      <c r="D69" s="33" t="s">
        <v>1183</v>
      </c>
      <c r="E69" s="4" t="s">
        <v>268</v>
      </c>
      <c r="F69" s="34">
        <v>10.96</v>
      </c>
      <c r="G69" s="14"/>
      <c r="H69" s="15"/>
    </row>
    <row r="70" spans="1:8" s="2" customFormat="1" ht="16.9" customHeight="1">
      <c r="A70" s="14"/>
      <c r="B70" s="15"/>
      <c r="C70" s="29" t="s">
        <v>817</v>
      </c>
      <c r="D70" s="30" t="s">
        <v>1</v>
      </c>
      <c r="E70" s="31" t="s">
        <v>1</v>
      </c>
      <c r="F70" s="32">
        <v>0.96</v>
      </c>
      <c r="G70" s="14"/>
      <c r="H70" s="15"/>
    </row>
    <row r="71" spans="1:8" s="2" customFormat="1" ht="16.9" customHeight="1">
      <c r="A71" s="14"/>
      <c r="B71" s="15"/>
      <c r="C71" s="33" t="s">
        <v>817</v>
      </c>
      <c r="D71" s="33" t="s">
        <v>818</v>
      </c>
      <c r="E71" s="4" t="s">
        <v>1</v>
      </c>
      <c r="F71" s="34">
        <v>0.96</v>
      </c>
      <c r="G71" s="14"/>
      <c r="H71" s="15"/>
    </row>
    <row r="72" spans="1:8" s="2" customFormat="1" ht="16.9" customHeight="1">
      <c r="A72" s="14"/>
      <c r="B72" s="15"/>
      <c r="C72" s="35" t="s">
        <v>4132</v>
      </c>
      <c r="D72" s="14"/>
      <c r="E72" s="14"/>
      <c r="F72" s="14"/>
      <c r="G72" s="14"/>
      <c r="H72" s="15"/>
    </row>
    <row r="73" spans="1:8" s="2" customFormat="1" ht="16.9" customHeight="1">
      <c r="A73" s="14"/>
      <c r="B73" s="15"/>
      <c r="C73" s="33" t="s">
        <v>2295</v>
      </c>
      <c r="D73" s="33" t="s">
        <v>2296</v>
      </c>
      <c r="E73" s="4" t="s">
        <v>339</v>
      </c>
      <c r="F73" s="34">
        <v>1</v>
      </c>
      <c r="G73" s="14"/>
      <c r="H73" s="15"/>
    </row>
    <row r="74" spans="1:8" s="2" customFormat="1" ht="16.9" customHeight="1">
      <c r="A74" s="14"/>
      <c r="B74" s="15"/>
      <c r="C74" s="33" t="s">
        <v>1182</v>
      </c>
      <c r="D74" s="33" t="s">
        <v>1183</v>
      </c>
      <c r="E74" s="4" t="s">
        <v>268</v>
      </c>
      <c r="F74" s="34">
        <v>10.96</v>
      </c>
      <c r="G74" s="14"/>
      <c r="H74" s="15"/>
    </row>
    <row r="75" spans="1:8" s="2" customFormat="1" ht="16.9" customHeight="1">
      <c r="A75" s="14"/>
      <c r="B75" s="15"/>
      <c r="C75" s="29" t="s">
        <v>2420</v>
      </c>
      <c r="D75" s="30" t="s">
        <v>1</v>
      </c>
      <c r="E75" s="31" t="s">
        <v>1</v>
      </c>
      <c r="F75" s="32">
        <v>14.65</v>
      </c>
      <c r="G75" s="14"/>
      <c r="H75" s="15"/>
    </row>
    <row r="76" spans="1:8" s="2" customFormat="1" ht="16.9" customHeight="1">
      <c r="A76" s="14"/>
      <c r="B76" s="15"/>
      <c r="C76" s="33" t="s">
        <v>2420</v>
      </c>
      <c r="D76" s="33" t="s">
        <v>2421</v>
      </c>
      <c r="E76" s="4" t="s">
        <v>1</v>
      </c>
      <c r="F76" s="34">
        <v>14.65</v>
      </c>
      <c r="G76" s="14"/>
      <c r="H76" s="15"/>
    </row>
    <row r="77" spans="1:8" s="2" customFormat="1" ht="16.9" customHeight="1">
      <c r="A77" s="14"/>
      <c r="B77" s="15"/>
      <c r="C77" s="29" t="s">
        <v>2360</v>
      </c>
      <c r="D77" s="30" t="s">
        <v>1</v>
      </c>
      <c r="E77" s="31" t="s">
        <v>1</v>
      </c>
      <c r="F77" s="32">
        <v>9.55</v>
      </c>
      <c r="G77" s="14"/>
      <c r="H77" s="15"/>
    </row>
    <row r="78" spans="1:8" s="2" customFormat="1" ht="16.9" customHeight="1">
      <c r="A78" s="14"/>
      <c r="B78" s="15"/>
      <c r="C78" s="33" t="s">
        <v>1</v>
      </c>
      <c r="D78" s="33" t="s">
        <v>311</v>
      </c>
      <c r="E78" s="4" t="s">
        <v>1</v>
      </c>
      <c r="F78" s="34">
        <v>0</v>
      </c>
      <c r="G78" s="14"/>
      <c r="H78" s="15"/>
    </row>
    <row r="79" spans="1:8" s="2" customFormat="1" ht="16.9" customHeight="1">
      <c r="A79" s="14"/>
      <c r="B79" s="15"/>
      <c r="C79" s="33" t="s">
        <v>2360</v>
      </c>
      <c r="D79" s="33" t="s">
        <v>2361</v>
      </c>
      <c r="E79" s="4" t="s">
        <v>1</v>
      </c>
      <c r="F79" s="34">
        <v>9.55</v>
      </c>
      <c r="G79" s="14"/>
      <c r="H79" s="15"/>
    </row>
    <row r="80" spans="1:8" s="2" customFormat="1" ht="16.9" customHeight="1">
      <c r="A80" s="14"/>
      <c r="B80" s="15"/>
      <c r="C80" s="29" t="s">
        <v>2409</v>
      </c>
      <c r="D80" s="30" t="s">
        <v>1</v>
      </c>
      <c r="E80" s="31" t="s">
        <v>1</v>
      </c>
      <c r="F80" s="32">
        <v>30.89</v>
      </c>
      <c r="G80" s="14"/>
      <c r="H80" s="15"/>
    </row>
    <row r="81" spans="1:8" s="2" customFormat="1" ht="16.9" customHeight="1">
      <c r="A81" s="14"/>
      <c r="B81" s="15"/>
      <c r="C81" s="33" t="s">
        <v>1</v>
      </c>
      <c r="D81" s="33" t="s">
        <v>315</v>
      </c>
      <c r="E81" s="4" t="s">
        <v>1</v>
      </c>
      <c r="F81" s="34">
        <v>0</v>
      </c>
      <c r="G81" s="14"/>
      <c r="H81" s="15"/>
    </row>
    <row r="82" spans="1:8" s="2" customFormat="1" ht="16.9" customHeight="1">
      <c r="A82" s="14"/>
      <c r="B82" s="15"/>
      <c r="C82" s="33" t="s">
        <v>2409</v>
      </c>
      <c r="D82" s="33" t="s">
        <v>2410</v>
      </c>
      <c r="E82" s="4" t="s">
        <v>1</v>
      </c>
      <c r="F82" s="34">
        <v>30.89</v>
      </c>
      <c r="G82" s="14"/>
      <c r="H82" s="15"/>
    </row>
    <row r="83" spans="1:8" s="2" customFormat="1" ht="16.9" customHeight="1">
      <c r="A83" s="14"/>
      <c r="B83" s="15"/>
      <c r="C83" s="29" t="s">
        <v>2393</v>
      </c>
      <c r="D83" s="30" t="s">
        <v>1</v>
      </c>
      <c r="E83" s="31" t="s">
        <v>1</v>
      </c>
      <c r="F83" s="32">
        <v>5.11</v>
      </c>
      <c r="G83" s="14"/>
      <c r="H83" s="15"/>
    </row>
    <row r="84" spans="1:8" s="2" customFormat="1" ht="16.9" customHeight="1">
      <c r="A84" s="14"/>
      <c r="B84" s="15"/>
      <c r="C84" s="33" t="s">
        <v>2393</v>
      </c>
      <c r="D84" s="33" t="s">
        <v>2394</v>
      </c>
      <c r="E84" s="4" t="s">
        <v>1</v>
      </c>
      <c r="F84" s="34">
        <v>5.11</v>
      </c>
      <c r="G84" s="14"/>
      <c r="H84" s="15"/>
    </row>
    <row r="85" spans="1:8" s="2" customFormat="1" ht="16.9" customHeight="1">
      <c r="A85" s="14"/>
      <c r="B85" s="15"/>
      <c r="C85" s="29" t="s">
        <v>2399</v>
      </c>
      <c r="D85" s="30" t="s">
        <v>1</v>
      </c>
      <c r="E85" s="31" t="s">
        <v>1</v>
      </c>
      <c r="F85" s="32">
        <v>10.04</v>
      </c>
      <c r="G85" s="14"/>
      <c r="H85" s="15"/>
    </row>
    <row r="86" spans="1:8" s="2" customFormat="1" ht="7.35" customHeight="1">
      <c r="A86" s="14"/>
      <c r="B86" s="16"/>
      <c r="C86" s="17"/>
      <c r="D86" s="17"/>
      <c r="E86" s="17"/>
      <c r="F86" s="17"/>
      <c r="G86" s="17"/>
      <c r="H86" s="15"/>
    </row>
    <row r="87" spans="1:8" s="2" customFormat="1" ht="11.25">
      <c r="A87" s="14"/>
      <c r="B87" s="14"/>
      <c r="C87" s="14"/>
      <c r="D87" s="14"/>
      <c r="E87" s="14"/>
      <c r="F87" s="14"/>
      <c r="G87" s="14"/>
      <c r="H87" s="14"/>
    </row>
  </sheetData>
  <sheetProtection algorithmName="SHA-512" hashValue="LvbF3D9GqjOhyply4vHb2QVrW//gZ+JWSzwbEpV4LtK/mHXNmfRL6m8sKsj1Kut4azpjqRgLBTNvUTLLJnh4oQ==" saltValue="0ncZr57XZqefmTG8HaqSLg==" spinCount="100000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zoomScale="85" zoomScaleNormal="85" workbookViewId="0" topLeftCell="A127">
      <selection activeCell="I140" sqref="I140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88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122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ROUND(J121,2)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ROUND((SUM(BE121:BE149)),2)</f>
        <v>0</v>
      </c>
      <c r="G33" s="53"/>
      <c r="H33" s="53"/>
      <c r="I33" s="75">
        <v>0.21</v>
      </c>
      <c r="J33" s="74">
        <f>ROUND(((SUM(BE121:BE149))*I33),2)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ROUND((SUM(BF121:BF149)),2)</f>
        <v>0</v>
      </c>
      <c r="G34" s="53"/>
      <c r="H34" s="53"/>
      <c r="I34" s="75">
        <v>0.15</v>
      </c>
      <c r="J34" s="74">
        <f>ROUND(((SUM(BF121:BF149))*I34),2)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ROUND((SUM(BG121:BG149)),2)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ROUND((SUM(BH121:BH149)),2)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ROUND((SUM(BI121:BI149)),2)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01 - VEDLEJŠÍ A OSTATNÍ NÁKLADY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J121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128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103" customFormat="1" ht="19.9" customHeight="1">
      <c r="B98" s="104"/>
      <c r="D98" s="105" t="s">
        <v>129</v>
      </c>
      <c r="E98" s="106"/>
      <c r="F98" s="106"/>
      <c r="G98" s="106"/>
      <c r="H98" s="106"/>
      <c r="I98" s="106"/>
      <c r="J98" s="107">
        <f>J123</f>
        <v>0</v>
      </c>
      <c r="L98" s="104"/>
    </row>
    <row r="99" spans="2:12" s="103" customFormat="1" ht="19.9" customHeight="1">
      <c r="B99" s="104"/>
      <c r="D99" s="105" t="s">
        <v>130</v>
      </c>
      <c r="E99" s="106"/>
      <c r="F99" s="106"/>
      <c r="G99" s="106"/>
      <c r="H99" s="106"/>
      <c r="I99" s="106"/>
      <c r="J99" s="107">
        <f>J132</f>
        <v>0</v>
      </c>
      <c r="L99" s="104"/>
    </row>
    <row r="100" spans="2:12" s="103" customFormat="1" ht="19.9" customHeight="1">
      <c r="B100" s="104"/>
      <c r="D100" s="105" t="s">
        <v>131</v>
      </c>
      <c r="E100" s="106"/>
      <c r="F100" s="106"/>
      <c r="G100" s="106"/>
      <c r="H100" s="106"/>
      <c r="I100" s="106"/>
      <c r="J100" s="107">
        <f>J135</f>
        <v>0</v>
      </c>
      <c r="L100" s="104"/>
    </row>
    <row r="101" spans="2:12" s="103" customFormat="1" ht="19.9" customHeight="1">
      <c r="B101" s="104"/>
      <c r="D101" s="105" t="s">
        <v>132</v>
      </c>
      <c r="E101" s="106"/>
      <c r="F101" s="106"/>
      <c r="G101" s="106"/>
      <c r="H101" s="106"/>
      <c r="I101" s="106"/>
      <c r="J101" s="107">
        <f>J142</f>
        <v>0</v>
      </c>
      <c r="L101" s="104"/>
    </row>
    <row r="102" spans="1:31" s="56" customFormat="1" ht="21.75" customHeight="1">
      <c r="A102" s="53"/>
      <c r="B102" s="54"/>
      <c r="C102" s="53"/>
      <c r="D102" s="53"/>
      <c r="E102" s="53"/>
      <c r="F102" s="53"/>
      <c r="G102" s="53"/>
      <c r="H102" s="53"/>
      <c r="I102" s="53"/>
      <c r="J102" s="53"/>
      <c r="K102" s="53"/>
      <c r="L102" s="55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</row>
    <row r="103" spans="1:31" s="56" customFormat="1" ht="6.95" customHeight="1">
      <c r="A103" s="53"/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55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</row>
    <row r="107" spans="1:31" s="56" customFormat="1" ht="6.95" customHeight="1">
      <c r="A107" s="53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55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</row>
    <row r="108" spans="1:31" s="56" customFormat="1" ht="24.95" customHeight="1">
      <c r="A108" s="53"/>
      <c r="B108" s="54"/>
      <c r="C108" s="48" t="s">
        <v>133</v>
      </c>
      <c r="D108" s="53"/>
      <c r="E108" s="53"/>
      <c r="F108" s="53"/>
      <c r="G108" s="53"/>
      <c r="H108" s="53"/>
      <c r="I108" s="53"/>
      <c r="J108" s="53"/>
      <c r="K108" s="53"/>
      <c r="L108" s="55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</row>
    <row r="109" spans="1:31" s="56" customFormat="1" ht="6.95" customHeight="1">
      <c r="A109" s="53"/>
      <c r="B109" s="54"/>
      <c r="C109" s="53"/>
      <c r="D109" s="53"/>
      <c r="E109" s="53"/>
      <c r="F109" s="53"/>
      <c r="G109" s="53"/>
      <c r="H109" s="53"/>
      <c r="I109" s="53"/>
      <c r="J109" s="53"/>
      <c r="K109" s="53"/>
      <c r="L109" s="55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</row>
    <row r="110" spans="1:31" s="56" customFormat="1" ht="12" customHeight="1">
      <c r="A110" s="53"/>
      <c r="B110" s="54"/>
      <c r="C110" s="50" t="s">
        <v>16</v>
      </c>
      <c r="D110" s="53"/>
      <c r="E110" s="53"/>
      <c r="F110" s="53"/>
      <c r="G110" s="53"/>
      <c r="H110" s="53"/>
      <c r="I110" s="53"/>
      <c r="J110" s="53"/>
      <c r="K110" s="53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1" spans="1:31" s="56" customFormat="1" ht="16.5" customHeight="1">
      <c r="A111" s="53"/>
      <c r="B111" s="54"/>
      <c r="C111" s="53"/>
      <c r="D111" s="53"/>
      <c r="E111" s="51" t="str">
        <f>E7</f>
        <v>ZŠ T.G.MASARYKA NAVÝŠENÍ KAPACITY O 2 TŘÍDY (vila Pamela)</v>
      </c>
      <c r="F111" s="52"/>
      <c r="G111" s="52"/>
      <c r="H111" s="52"/>
      <c r="I111" s="53"/>
      <c r="J111" s="53"/>
      <c r="K111" s="5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12" customHeight="1">
      <c r="A112" s="53"/>
      <c r="B112" s="54"/>
      <c r="C112" s="50" t="s">
        <v>121</v>
      </c>
      <c r="D112" s="53"/>
      <c r="E112" s="53"/>
      <c r="F112" s="53"/>
      <c r="G112" s="53"/>
      <c r="H112" s="53"/>
      <c r="I112" s="53"/>
      <c r="J112" s="53"/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16.5" customHeight="1">
      <c r="A113" s="53"/>
      <c r="B113" s="54"/>
      <c r="C113" s="53"/>
      <c r="D113" s="53"/>
      <c r="E113" s="57" t="str">
        <f>E9</f>
        <v>01 - VEDLEJŠÍ A OSTATNÍ NÁKLADY</v>
      </c>
      <c r="F113" s="58"/>
      <c r="G113" s="58"/>
      <c r="H113" s="58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6.95" customHeight="1">
      <c r="A114" s="53"/>
      <c r="B114" s="54"/>
      <c r="C114" s="53"/>
      <c r="D114" s="53"/>
      <c r="E114" s="53"/>
      <c r="F114" s="53"/>
      <c r="G114" s="53"/>
      <c r="H114" s="53"/>
      <c r="I114" s="53"/>
      <c r="J114" s="53"/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12" customHeight="1">
      <c r="A115" s="53"/>
      <c r="B115" s="54"/>
      <c r="C115" s="50" t="s">
        <v>22</v>
      </c>
      <c r="D115" s="53"/>
      <c r="E115" s="53"/>
      <c r="F115" s="59" t="str">
        <f>F12</f>
        <v>Ruzyňská 26/253, Praha 6 - Ruzyně</v>
      </c>
      <c r="G115" s="53"/>
      <c r="H115" s="53"/>
      <c r="I115" s="50" t="s">
        <v>24</v>
      </c>
      <c r="J115" s="60" t="str">
        <f>IF(J12="","",J12)</f>
        <v>2. 11. 2021</v>
      </c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6.95" customHeight="1">
      <c r="A116" s="53"/>
      <c r="B116" s="54"/>
      <c r="C116" s="53"/>
      <c r="D116" s="53"/>
      <c r="E116" s="53"/>
      <c r="F116" s="53"/>
      <c r="G116" s="53"/>
      <c r="H116" s="53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25.7" customHeight="1">
      <c r="A117" s="53"/>
      <c r="B117" s="54"/>
      <c r="C117" s="50" t="s">
        <v>26</v>
      </c>
      <c r="D117" s="53"/>
      <c r="E117" s="53"/>
      <c r="F117" s="59" t="str">
        <f>E15</f>
        <v>MĚSTSKÁ ČÁST PRAHA 6</v>
      </c>
      <c r="G117" s="53"/>
      <c r="H117" s="53"/>
      <c r="I117" s="50" t="s">
        <v>32</v>
      </c>
      <c r="J117" s="94" t="str">
        <f>E21</f>
        <v>QUADRA PROJECT s.r.o.</v>
      </c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15.2" customHeight="1">
      <c r="A118" s="53"/>
      <c r="B118" s="54"/>
      <c r="C118" s="50" t="s">
        <v>30</v>
      </c>
      <c r="D118" s="53"/>
      <c r="E118" s="53"/>
      <c r="F118" s="59" t="str">
        <f>IF(E18="","",E18)</f>
        <v>Vyplň údaj</v>
      </c>
      <c r="G118" s="53"/>
      <c r="H118" s="53"/>
      <c r="I118" s="50" t="s">
        <v>35</v>
      </c>
      <c r="J118" s="94" t="str">
        <f>E24</f>
        <v>Vladimír Mrázek</v>
      </c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10.35" customHeight="1">
      <c r="A119" s="53"/>
      <c r="B119" s="54"/>
      <c r="C119" s="53"/>
      <c r="D119" s="53"/>
      <c r="E119" s="53"/>
      <c r="F119" s="53"/>
      <c r="G119" s="53"/>
      <c r="H119" s="53"/>
      <c r="I119" s="53"/>
      <c r="J119" s="53"/>
      <c r="K119" s="53"/>
      <c r="L119" s="55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</row>
    <row r="120" spans="1:31" s="117" customFormat="1" ht="29.25" customHeight="1">
      <c r="A120" s="108"/>
      <c r="B120" s="109"/>
      <c r="C120" s="110" t="s">
        <v>134</v>
      </c>
      <c r="D120" s="111" t="s">
        <v>64</v>
      </c>
      <c r="E120" s="111" t="s">
        <v>60</v>
      </c>
      <c r="F120" s="111" t="s">
        <v>61</v>
      </c>
      <c r="G120" s="111" t="s">
        <v>135</v>
      </c>
      <c r="H120" s="111" t="s">
        <v>136</v>
      </c>
      <c r="I120" s="111" t="s">
        <v>137</v>
      </c>
      <c r="J120" s="111" t="s">
        <v>125</v>
      </c>
      <c r="K120" s="112" t="s">
        <v>138</v>
      </c>
      <c r="L120" s="113"/>
      <c r="M120" s="114" t="s">
        <v>1</v>
      </c>
      <c r="N120" s="115" t="s">
        <v>43</v>
      </c>
      <c r="O120" s="115" t="s">
        <v>139</v>
      </c>
      <c r="P120" s="115" t="s">
        <v>140</v>
      </c>
      <c r="Q120" s="115" t="s">
        <v>141</v>
      </c>
      <c r="R120" s="115" t="s">
        <v>142</v>
      </c>
      <c r="S120" s="115" t="s">
        <v>143</v>
      </c>
      <c r="T120" s="116" t="s">
        <v>144</v>
      </c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</row>
    <row r="121" spans="1:63" s="56" customFormat="1" ht="22.9" customHeight="1">
      <c r="A121" s="53"/>
      <c r="B121" s="54"/>
      <c r="C121" s="118" t="s">
        <v>145</v>
      </c>
      <c r="D121" s="53"/>
      <c r="E121" s="53"/>
      <c r="F121" s="53"/>
      <c r="G121" s="53"/>
      <c r="H121" s="53"/>
      <c r="I121" s="53"/>
      <c r="J121" s="119">
        <f>BK121</f>
        <v>0</v>
      </c>
      <c r="K121" s="53"/>
      <c r="L121" s="54"/>
      <c r="M121" s="120"/>
      <c r="N121" s="121"/>
      <c r="O121" s="69"/>
      <c r="P121" s="122">
        <f>P122</f>
        <v>0</v>
      </c>
      <c r="Q121" s="69"/>
      <c r="R121" s="122">
        <f>R122</f>
        <v>0</v>
      </c>
      <c r="S121" s="69"/>
      <c r="T121" s="123">
        <f>T122</f>
        <v>0</v>
      </c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T121" s="44" t="s">
        <v>78</v>
      </c>
      <c r="AU121" s="44" t="s">
        <v>127</v>
      </c>
      <c r="BK121" s="124">
        <f>BK122</f>
        <v>0</v>
      </c>
    </row>
    <row r="122" spans="2:63" s="125" customFormat="1" ht="25.9" customHeight="1">
      <c r="B122" s="126"/>
      <c r="D122" s="127" t="s">
        <v>78</v>
      </c>
      <c r="E122" s="128" t="s">
        <v>146</v>
      </c>
      <c r="F122" s="128" t="s">
        <v>147</v>
      </c>
      <c r="J122" s="129">
        <f>BK122</f>
        <v>0</v>
      </c>
      <c r="L122" s="126"/>
      <c r="M122" s="130"/>
      <c r="N122" s="131"/>
      <c r="O122" s="131"/>
      <c r="P122" s="132">
        <f>P123+P132+P135+P142</f>
        <v>0</v>
      </c>
      <c r="Q122" s="131"/>
      <c r="R122" s="132">
        <f>R123+R132+R135+R142</f>
        <v>0</v>
      </c>
      <c r="S122" s="131"/>
      <c r="T122" s="133">
        <f>T123+T132+T135+T142</f>
        <v>0</v>
      </c>
      <c r="AR122" s="127" t="s">
        <v>148</v>
      </c>
      <c r="AT122" s="134" t="s">
        <v>78</v>
      </c>
      <c r="AU122" s="134" t="s">
        <v>79</v>
      </c>
      <c r="AY122" s="127" t="s">
        <v>149</v>
      </c>
      <c r="BK122" s="135">
        <f>BK123+BK132+BK135+BK142</f>
        <v>0</v>
      </c>
    </row>
    <row r="123" spans="2:63" s="125" customFormat="1" ht="22.9" customHeight="1">
      <c r="B123" s="126"/>
      <c r="D123" s="127" t="s">
        <v>78</v>
      </c>
      <c r="E123" s="136" t="s">
        <v>150</v>
      </c>
      <c r="F123" s="136" t="s">
        <v>151</v>
      </c>
      <c r="J123" s="137">
        <f>BK123</f>
        <v>0</v>
      </c>
      <c r="L123" s="126"/>
      <c r="M123" s="130"/>
      <c r="N123" s="131"/>
      <c r="O123" s="131"/>
      <c r="P123" s="132">
        <f>SUM(P124:P131)</f>
        <v>0</v>
      </c>
      <c r="Q123" s="131"/>
      <c r="R123" s="132">
        <f>SUM(R124:R131)</f>
        <v>0</v>
      </c>
      <c r="S123" s="131"/>
      <c r="T123" s="133">
        <f>SUM(T124:T131)</f>
        <v>0</v>
      </c>
      <c r="AR123" s="127" t="s">
        <v>148</v>
      </c>
      <c r="AT123" s="134" t="s">
        <v>78</v>
      </c>
      <c r="AU123" s="134" t="s">
        <v>87</v>
      </c>
      <c r="AY123" s="127" t="s">
        <v>149</v>
      </c>
      <c r="BK123" s="135">
        <f>SUM(BK124:BK131)</f>
        <v>0</v>
      </c>
    </row>
    <row r="124" spans="1:65" s="56" customFormat="1" ht="16.5" customHeight="1">
      <c r="A124" s="53"/>
      <c r="B124" s="54"/>
      <c r="C124" s="138" t="s">
        <v>87</v>
      </c>
      <c r="D124" s="138" t="s">
        <v>152</v>
      </c>
      <c r="E124" s="139" t="s">
        <v>153</v>
      </c>
      <c r="F124" s="140" t="s">
        <v>154</v>
      </c>
      <c r="G124" s="141" t="s">
        <v>155</v>
      </c>
      <c r="H124" s="40">
        <v>1</v>
      </c>
      <c r="I124" s="24"/>
      <c r="J124" s="142">
        <f>ROUND(I124*H124,2)</f>
        <v>0</v>
      </c>
      <c r="K124" s="140" t="s">
        <v>1</v>
      </c>
      <c r="L124" s="54"/>
      <c r="M124" s="143" t="s">
        <v>1</v>
      </c>
      <c r="N124" s="144" t="s">
        <v>44</v>
      </c>
      <c r="O124" s="145"/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R124" s="148" t="s">
        <v>156</v>
      </c>
      <c r="AT124" s="148" t="s">
        <v>152</v>
      </c>
      <c r="AU124" s="148" t="s">
        <v>89</v>
      </c>
      <c r="AY124" s="44" t="s">
        <v>149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44" t="s">
        <v>87</v>
      </c>
      <c r="BK124" s="149">
        <f>ROUND(I124*H124,2)</f>
        <v>0</v>
      </c>
      <c r="BL124" s="44" t="s">
        <v>156</v>
      </c>
      <c r="BM124" s="148" t="s">
        <v>157</v>
      </c>
    </row>
    <row r="125" spans="1:47" s="56" customFormat="1" ht="19.5">
      <c r="A125" s="53"/>
      <c r="B125" s="54"/>
      <c r="C125" s="53"/>
      <c r="D125" s="150" t="s">
        <v>158</v>
      </c>
      <c r="E125" s="53"/>
      <c r="F125" s="151" t="s">
        <v>159</v>
      </c>
      <c r="G125" s="53"/>
      <c r="H125" s="53"/>
      <c r="I125" s="53"/>
      <c r="J125" s="53"/>
      <c r="K125" s="53"/>
      <c r="L125" s="54"/>
      <c r="M125" s="152"/>
      <c r="N125" s="153"/>
      <c r="O125" s="145"/>
      <c r="P125" s="145"/>
      <c r="Q125" s="145"/>
      <c r="R125" s="145"/>
      <c r="S125" s="145"/>
      <c r="T125" s="154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T125" s="44" t="s">
        <v>158</v>
      </c>
      <c r="AU125" s="44" t="s">
        <v>89</v>
      </c>
    </row>
    <row r="126" spans="1:65" s="56" customFormat="1" ht="16.5" customHeight="1">
      <c r="A126" s="53"/>
      <c r="B126" s="54"/>
      <c r="C126" s="138" t="s">
        <v>89</v>
      </c>
      <c r="D126" s="138" t="s">
        <v>152</v>
      </c>
      <c r="E126" s="139" t="s">
        <v>160</v>
      </c>
      <c r="F126" s="140" t="s">
        <v>161</v>
      </c>
      <c r="G126" s="141" t="s">
        <v>155</v>
      </c>
      <c r="H126" s="40">
        <v>1</v>
      </c>
      <c r="I126" s="24"/>
      <c r="J126" s="142">
        <f aca="true" t="shared" si="0" ref="J126:J131">ROUND(I126*H126,2)</f>
        <v>0</v>
      </c>
      <c r="K126" s="140" t="s">
        <v>1</v>
      </c>
      <c r="L126" s="54"/>
      <c r="M126" s="143" t="s">
        <v>1</v>
      </c>
      <c r="N126" s="144" t="s">
        <v>44</v>
      </c>
      <c r="O126" s="145"/>
      <c r="P126" s="146">
        <f aca="true" t="shared" si="1" ref="P126:P131">O126*H126</f>
        <v>0</v>
      </c>
      <c r="Q126" s="146">
        <v>0</v>
      </c>
      <c r="R126" s="146">
        <f aca="true" t="shared" si="2" ref="R126:R131">Q126*H126</f>
        <v>0</v>
      </c>
      <c r="S126" s="146">
        <v>0</v>
      </c>
      <c r="T126" s="147">
        <f aca="true" t="shared" si="3" ref="T126:T131">S126*H126</f>
        <v>0</v>
      </c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R126" s="148" t="s">
        <v>156</v>
      </c>
      <c r="AT126" s="148" t="s">
        <v>152</v>
      </c>
      <c r="AU126" s="148" t="s">
        <v>89</v>
      </c>
      <c r="AY126" s="44" t="s">
        <v>149</v>
      </c>
      <c r="BE126" s="149">
        <f aca="true" t="shared" si="4" ref="BE126:BE131">IF(N126="základní",J126,0)</f>
        <v>0</v>
      </c>
      <c r="BF126" s="149">
        <f aca="true" t="shared" si="5" ref="BF126:BF131">IF(N126="snížená",J126,0)</f>
        <v>0</v>
      </c>
      <c r="BG126" s="149">
        <f aca="true" t="shared" si="6" ref="BG126:BG131">IF(N126="zákl. přenesená",J126,0)</f>
        <v>0</v>
      </c>
      <c r="BH126" s="149">
        <f aca="true" t="shared" si="7" ref="BH126:BH131">IF(N126="sníž. přenesená",J126,0)</f>
        <v>0</v>
      </c>
      <c r="BI126" s="149">
        <f aca="true" t="shared" si="8" ref="BI126:BI131">IF(N126="nulová",J126,0)</f>
        <v>0</v>
      </c>
      <c r="BJ126" s="44" t="s">
        <v>87</v>
      </c>
      <c r="BK126" s="149">
        <f aca="true" t="shared" si="9" ref="BK126:BK131">ROUND(I126*H126,2)</f>
        <v>0</v>
      </c>
      <c r="BL126" s="44" t="s">
        <v>156</v>
      </c>
      <c r="BM126" s="148" t="s">
        <v>162</v>
      </c>
    </row>
    <row r="127" spans="1:65" s="56" customFormat="1" ht="16.5" customHeight="1">
      <c r="A127" s="53"/>
      <c r="B127" s="54"/>
      <c r="C127" s="138" t="s">
        <v>163</v>
      </c>
      <c r="D127" s="138" t="s">
        <v>152</v>
      </c>
      <c r="E127" s="139" t="s">
        <v>164</v>
      </c>
      <c r="F127" s="140" t="s">
        <v>165</v>
      </c>
      <c r="G127" s="141" t="s">
        <v>155</v>
      </c>
      <c r="H127" s="40">
        <v>1</v>
      </c>
      <c r="I127" s="24"/>
      <c r="J127" s="142">
        <f t="shared" si="0"/>
        <v>0</v>
      </c>
      <c r="K127" s="140" t="s">
        <v>1</v>
      </c>
      <c r="L127" s="54"/>
      <c r="M127" s="143" t="s">
        <v>1</v>
      </c>
      <c r="N127" s="144" t="s">
        <v>44</v>
      </c>
      <c r="O127" s="145"/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R127" s="148" t="s">
        <v>156</v>
      </c>
      <c r="AT127" s="148" t="s">
        <v>152</v>
      </c>
      <c r="AU127" s="148" t="s">
        <v>89</v>
      </c>
      <c r="AY127" s="44" t="s">
        <v>149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44" t="s">
        <v>87</v>
      </c>
      <c r="BK127" s="149">
        <f t="shared" si="9"/>
        <v>0</v>
      </c>
      <c r="BL127" s="44" t="s">
        <v>156</v>
      </c>
      <c r="BM127" s="148" t="s">
        <v>166</v>
      </c>
    </row>
    <row r="128" spans="1:65" s="56" customFormat="1" ht="16.5" customHeight="1">
      <c r="A128" s="53"/>
      <c r="B128" s="54"/>
      <c r="C128" s="138" t="s">
        <v>167</v>
      </c>
      <c r="D128" s="138" t="s">
        <v>152</v>
      </c>
      <c r="E128" s="139" t="s">
        <v>168</v>
      </c>
      <c r="F128" s="140" t="s">
        <v>169</v>
      </c>
      <c r="G128" s="141" t="s">
        <v>155</v>
      </c>
      <c r="H128" s="40">
        <v>1</v>
      </c>
      <c r="I128" s="24"/>
      <c r="J128" s="142">
        <f t="shared" si="0"/>
        <v>0</v>
      </c>
      <c r="K128" s="140" t="s">
        <v>1</v>
      </c>
      <c r="L128" s="54"/>
      <c r="M128" s="143" t="s">
        <v>1</v>
      </c>
      <c r="N128" s="144" t="s">
        <v>44</v>
      </c>
      <c r="O128" s="145"/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R128" s="148" t="s">
        <v>156</v>
      </c>
      <c r="AT128" s="148" t="s">
        <v>152</v>
      </c>
      <c r="AU128" s="148" t="s">
        <v>89</v>
      </c>
      <c r="AY128" s="44" t="s">
        <v>149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44" t="s">
        <v>87</v>
      </c>
      <c r="BK128" s="149">
        <f t="shared" si="9"/>
        <v>0</v>
      </c>
      <c r="BL128" s="44" t="s">
        <v>156</v>
      </c>
      <c r="BM128" s="148" t="s">
        <v>170</v>
      </c>
    </row>
    <row r="129" spans="1:65" s="56" customFormat="1" ht="16.5" customHeight="1">
      <c r="A129" s="53"/>
      <c r="B129" s="54"/>
      <c r="C129" s="138" t="s">
        <v>148</v>
      </c>
      <c r="D129" s="138" t="s">
        <v>152</v>
      </c>
      <c r="E129" s="139" t="s">
        <v>171</v>
      </c>
      <c r="F129" s="140" t="s">
        <v>172</v>
      </c>
      <c r="G129" s="141" t="s">
        <v>155</v>
      </c>
      <c r="H129" s="40">
        <v>1</v>
      </c>
      <c r="I129" s="24"/>
      <c r="J129" s="142">
        <f t="shared" si="0"/>
        <v>0</v>
      </c>
      <c r="K129" s="140" t="s">
        <v>1</v>
      </c>
      <c r="L129" s="54"/>
      <c r="M129" s="143" t="s">
        <v>1</v>
      </c>
      <c r="N129" s="144" t="s">
        <v>44</v>
      </c>
      <c r="O129" s="145"/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R129" s="148" t="s">
        <v>156</v>
      </c>
      <c r="AT129" s="148" t="s">
        <v>152</v>
      </c>
      <c r="AU129" s="148" t="s">
        <v>89</v>
      </c>
      <c r="AY129" s="44" t="s">
        <v>149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44" t="s">
        <v>87</v>
      </c>
      <c r="BK129" s="149">
        <f t="shared" si="9"/>
        <v>0</v>
      </c>
      <c r="BL129" s="44" t="s">
        <v>156</v>
      </c>
      <c r="BM129" s="148" t="s">
        <v>173</v>
      </c>
    </row>
    <row r="130" spans="1:65" s="56" customFormat="1" ht="16.5" customHeight="1">
      <c r="A130" s="53"/>
      <c r="B130" s="54"/>
      <c r="C130" s="138" t="s">
        <v>174</v>
      </c>
      <c r="D130" s="138" t="s">
        <v>152</v>
      </c>
      <c r="E130" s="139" t="s">
        <v>175</v>
      </c>
      <c r="F130" s="140" t="s">
        <v>176</v>
      </c>
      <c r="G130" s="141" t="s">
        <v>155</v>
      </c>
      <c r="H130" s="40">
        <v>1</v>
      </c>
      <c r="I130" s="24"/>
      <c r="J130" s="142">
        <f t="shared" si="0"/>
        <v>0</v>
      </c>
      <c r="K130" s="140" t="s">
        <v>1</v>
      </c>
      <c r="L130" s="54"/>
      <c r="M130" s="143" t="s">
        <v>1</v>
      </c>
      <c r="N130" s="144" t="s">
        <v>44</v>
      </c>
      <c r="O130" s="145"/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R130" s="148" t="s">
        <v>156</v>
      </c>
      <c r="AT130" s="148" t="s">
        <v>152</v>
      </c>
      <c r="AU130" s="148" t="s">
        <v>89</v>
      </c>
      <c r="AY130" s="44" t="s">
        <v>149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44" t="s">
        <v>87</v>
      </c>
      <c r="BK130" s="149">
        <f t="shared" si="9"/>
        <v>0</v>
      </c>
      <c r="BL130" s="44" t="s">
        <v>156</v>
      </c>
      <c r="BM130" s="148" t="s">
        <v>177</v>
      </c>
    </row>
    <row r="131" spans="1:65" s="56" customFormat="1" ht="24.2" customHeight="1">
      <c r="A131" s="53"/>
      <c r="B131" s="54"/>
      <c r="C131" s="138" t="s">
        <v>178</v>
      </c>
      <c r="D131" s="138" t="s">
        <v>152</v>
      </c>
      <c r="E131" s="139" t="s">
        <v>179</v>
      </c>
      <c r="F131" s="140" t="s">
        <v>180</v>
      </c>
      <c r="G131" s="141" t="s">
        <v>155</v>
      </c>
      <c r="H131" s="40">
        <v>1</v>
      </c>
      <c r="I131" s="24"/>
      <c r="J131" s="142">
        <f t="shared" si="0"/>
        <v>0</v>
      </c>
      <c r="K131" s="140" t="s">
        <v>1</v>
      </c>
      <c r="L131" s="54"/>
      <c r="M131" s="143" t="s">
        <v>1</v>
      </c>
      <c r="N131" s="144" t="s">
        <v>44</v>
      </c>
      <c r="O131" s="145"/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R131" s="148" t="s">
        <v>156</v>
      </c>
      <c r="AT131" s="148" t="s">
        <v>152</v>
      </c>
      <c r="AU131" s="148" t="s">
        <v>89</v>
      </c>
      <c r="AY131" s="44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44" t="s">
        <v>87</v>
      </c>
      <c r="BK131" s="149">
        <f t="shared" si="9"/>
        <v>0</v>
      </c>
      <c r="BL131" s="44" t="s">
        <v>156</v>
      </c>
      <c r="BM131" s="148" t="s">
        <v>181</v>
      </c>
    </row>
    <row r="132" spans="2:63" s="125" customFormat="1" ht="22.9" customHeight="1">
      <c r="B132" s="126"/>
      <c r="D132" s="127" t="s">
        <v>78</v>
      </c>
      <c r="E132" s="136" t="s">
        <v>182</v>
      </c>
      <c r="F132" s="136" t="s">
        <v>183</v>
      </c>
      <c r="J132" s="137">
        <f>BK132</f>
        <v>0</v>
      </c>
      <c r="L132" s="126"/>
      <c r="M132" s="130"/>
      <c r="N132" s="131"/>
      <c r="O132" s="131"/>
      <c r="P132" s="132">
        <f>SUM(P133:P134)</f>
        <v>0</v>
      </c>
      <c r="Q132" s="131"/>
      <c r="R132" s="132">
        <f>SUM(R133:R134)</f>
        <v>0</v>
      </c>
      <c r="S132" s="131"/>
      <c r="T132" s="133">
        <f>SUM(T133:T134)</f>
        <v>0</v>
      </c>
      <c r="AR132" s="127" t="s">
        <v>148</v>
      </c>
      <c r="AT132" s="134" t="s">
        <v>78</v>
      </c>
      <c r="AU132" s="134" t="s">
        <v>87</v>
      </c>
      <c r="AY132" s="127" t="s">
        <v>149</v>
      </c>
      <c r="BK132" s="135">
        <f>SUM(BK133:BK134)</f>
        <v>0</v>
      </c>
    </row>
    <row r="133" spans="1:65" s="56" customFormat="1" ht="16.5" customHeight="1">
      <c r="A133" s="53"/>
      <c r="B133" s="54"/>
      <c r="C133" s="138" t="s">
        <v>184</v>
      </c>
      <c r="D133" s="138" t="s">
        <v>152</v>
      </c>
      <c r="E133" s="139" t="s">
        <v>185</v>
      </c>
      <c r="F133" s="140" t="s">
        <v>183</v>
      </c>
      <c r="G133" s="141" t="s">
        <v>1392</v>
      </c>
      <c r="H133" s="24"/>
      <c r="I133" s="205">
        <f>('02 - BOURACÍ A ZEMNÍ PRÁCE'!J96+'03 - STAVEBNÍ PRÁCE'!J96+'04 - ZDRAVOTNĚ TECHNICKÉ ...'!J96+'05 - PLYN'!J96+'06 - VYTÁPĚNÍ'!J96+'07 - VZDUCHOTECHNIKA'!J96+'08 - ELEKTROINSTALACE'!J96+'09 - EXTERIEROVÉ ÚPRAVY'!J96+'10 - REKONSTRUKCE GARÁŽE'!J96+'11 - ZAHRADA'!J96)/100</f>
        <v>0</v>
      </c>
      <c r="J133" s="142">
        <f>ROUND(I133*H133,2)</f>
        <v>0</v>
      </c>
      <c r="K133" s="140" t="s">
        <v>1</v>
      </c>
      <c r="L133" s="54"/>
      <c r="M133" s="143" t="s">
        <v>1</v>
      </c>
      <c r="N133" s="144" t="s">
        <v>44</v>
      </c>
      <c r="O133" s="145"/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R133" s="148" t="s">
        <v>156</v>
      </c>
      <c r="AT133" s="148" t="s">
        <v>152</v>
      </c>
      <c r="AU133" s="148" t="s">
        <v>89</v>
      </c>
      <c r="AY133" s="44" t="s">
        <v>149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44" t="s">
        <v>87</v>
      </c>
      <c r="BK133" s="149">
        <f>ROUND(I133*H133,2)</f>
        <v>0</v>
      </c>
      <c r="BL133" s="44" t="s">
        <v>156</v>
      </c>
      <c r="BM133" s="148" t="s">
        <v>186</v>
      </c>
    </row>
    <row r="134" spans="1:47" s="56" customFormat="1" ht="117">
      <c r="A134" s="53"/>
      <c r="B134" s="54"/>
      <c r="C134" s="53"/>
      <c r="D134" s="150" t="s">
        <v>158</v>
      </c>
      <c r="E134" s="53"/>
      <c r="F134" s="151" t="s">
        <v>187</v>
      </c>
      <c r="G134" s="53"/>
      <c r="H134" s="53"/>
      <c r="I134" s="53"/>
      <c r="J134" s="53"/>
      <c r="K134" s="53"/>
      <c r="L134" s="54"/>
      <c r="M134" s="152"/>
      <c r="N134" s="153"/>
      <c r="O134" s="145"/>
      <c r="P134" s="145"/>
      <c r="Q134" s="145"/>
      <c r="R134" s="145"/>
      <c r="S134" s="145"/>
      <c r="T134" s="154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T134" s="44" t="s">
        <v>158</v>
      </c>
      <c r="AU134" s="44" t="s">
        <v>89</v>
      </c>
    </row>
    <row r="135" spans="2:63" s="125" customFormat="1" ht="22.9" customHeight="1">
      <c r="B135" s="126"/>
      <c r="D135" s="127" t="s">
        <v>78</v>
      </c>
      <c r="E135" s="136" t="s">
        <v>188</v>
      </c>
      <c r="F135" s="136" t="s">
        <v>189</v>
      </c>
      <c r="J135" s="137">
        <f>BK135</f>
        <v>0</v>
      </c>
      <c r="L135" s="126"/>
      <c r="M135" s="130"/>
      <c r="N135" s="131"/>
      <c r="O135" s="131"/>
      <c r="P135" s="132">
        <f>SUM(P136:P141)</f>
        <v>0</v>
      </c>
      <c r="Q135" s="131"/>
      <c r="R135" s="132">
        <f>SUM(R136:R141)</f>
        <v>0</v>
      </c>
      <c r="S135" s="131"/>
      <c r="T135" s="133">
        <f>SUM(T136:T141)</f>
        <v>0</v>
      </c>
      <c r="AR135" s="127" t="s">
        <v>148</v>
      </c>
      <c r="AT135" s="134" t="s">
        <v>78</v>
      </c>
      <c r="AU135" s="134" t="s">
        <v>87</v>
      </c>
      <c r="AY135" s="127" t="s">
        <v>149</v>
      </c>
      <c r="BK135" s="135">
        <f>SUM(BK136:BK141)</f>
        <v>0</v>
      </c>
    </row>
    <row r="136" spans="1:65" s="56" customFormat="1" ht="16.5" customHeight="1">
      <c r="A136" s="53"/>
      <c r="B136" s="54"/>
      <c r="C136" s="138" t="s">
        <v>190</v>
      </c>
      <c r="D136" s="138" t="s">
        <v>152</v>
      </c>
      <c r="E136" s="139" t="s">
        <v>191</v>
      </c>
      <c r="F136" s="140" t="s">
        <v>192</v>
      </c>
      <c r="G136" s="141" t="s">
        <v>155</v>
      </c>
      <c r="H136" s="40">
        <v>1</v>
      </c>
      <c r="I136" s="24"/>
      <c r="J136" s="142">
        <f>ROUND(I136*H136,2)</f>
        <v>0</v>
      </c>
      <c r="K136" s="140" t="s">
        <v>1</v>
      </c>
      <c r="L136" s="54"/>
      <c r="M136" s="143" t="s">
        <v>1</v>
      </c>
      <c r="N136" s="144" t="s">
        <v>44</v>
      </c>
      <c r="O136" s="145"/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156</v>
      </c>
      <c r="AT136" s="148" t="s">
        <v>152</v>
      </c>
      <c r="AU136" s="148" t="s">
        <v>89</v>
      </c>
      <c r="AY136" s="44" t="s">
        <v>149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44" t="s">
        <v>87</v>
      </c>
      <c r="BK136" s="149">
        <f>ROUND(I136*H136,2)</f>
        <v>0</v>
      </c>
      <c r="BL136" s="44" t="s">
        <v>156</v>
      </c>
      <c r="BM136" s="148" t="s">
        <v>193</v>
      </c>
    </row>
    <row r="137" spans="1:47" s="56" customFormat="1" ht="39">
      <c r="A137" s="53"/>
      <c r="B137" s="54"/>
      <c r="C137" s="53"/>
      <c r="D137" s="150" t="s">
        <v>158</v>
      </c>
      <c r="E137" s="53"/>
      <c r="F137" s="151" t="s">
        <v>194</v>
      </c>
      <c r="G137" s="53"/>
      <c r="H137" s="53"/>
      <c r="I137" s="53"/>
      <c r="J137" s="53"/>
      <c r="K137" s="53"/>
      <c r="L137" s="54"/>
      <c r="M137" s="152"/>
      <c r="N137" s="153"/>
      <c r="O137" s="145"/>
      <c r="P137" s="145"/>
      <c r="Q137" s="145"/>
      <c r="R137" s="145"/>
      <c r="S137" s="145"/>
      <c r="T137" s="154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T137" s="44" t="s">
        <v>158</v>
      </c>
      <c r="AU137" s="44" t="s">
        <v>89</v>
      </c>
    </row>
    <row r="138" spans="1:65" s="56" customFormat="1" ht="16.5" customHeight="1">
      <c r="A138" s="53"/>
      <c r="B138" s="54"/>
      <c r="C138" s="138" t="s">
        <v>114</v>
      </c>
      <c r="D138" s="138" t="s">
        <v>152</v>
      </c>
      <c r="E138" s="139" t="s">
        <v>195</v>
      </c>
      <c r="F138" s="140" t="s">
        <v>192</v>
      </c>
      <c r="G138" s="141" t="s">
        <v>155</v>
      </c>
      <c r="H138" s="40">
        <v>1</v>
      </c>
      <c r="I138" s="24"/>
      <c r="J138" s="142">
        <f>ROUND(I138*H138,2)</f>
        <v>0</v>
      </c>
      <c r="K138" s="140" t="s">
        <v>1</v>
      </c>
      <c r="L138" s="54"/>
      <c r="M138" s="143" t="s">
        <v>1</v>
      </c>
      <c r="N138" s="144" t="s">
        <v>44</v>
      </c>
      <c r="O138" s="145"/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156</v>
      </c>
      <c r="AT138" s="148" t="s">
        <v>152</v>
      </c>
      <c r="AU138" s="148" t="s">
        <v>89</v>
      </c>
      <c r="AY138" s="44" t="s">
        <v>149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44" t="s">
        <v>87</v>
      </c>
      <c r="BK138" s="149">
        <f>ROUND(I138*H138,2)</f>
        <v>0</v>
      </c>
      <c r="BL138" s="44" t="s">
        <v>156</v>
      </c>
      <c r="BM138" s="148" t="s">
        <v>196</v>
      </c>
    </row>
    <row r="139" spans="1:47" s="56" customFormat="1" ht="29.25">
      <c r="A139" s="53"/>
      <c r="B139" s="54"/>
      <c r="C139" s="53"/>
      <c r="D139" s="150" t="s">
        <v>158</v>
      </c>
      <c r="E139" s="53"/>
      <c r="F139" s="151" t="s">
        <v>197</v>
      </c>
      <c r="G139" s="53"/>
      <c r="H139" s="53"/>
      <c r="I139" s="53"/>
      <c r="J139" s="53"/>
      <c r="K139" s="53"/>
      <c r="L139" s="54"/>
      <c r="M139" s="152"/>
      <c r="N139" s="153"/>
      <c r="O139" s="145"/>
      <c r="P139" s="145"/>
      <c r="Q139" s="145"/>
      <c r="R139" s="145"/>
      <c r="S139" s="145"/>
      <c r="T139" s="154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T139" s="44" t="s">
        <v>158</v>
      </c>
      <c r="AU139" s="44" t="s">
        <v>89</v>
      </c>
    </row>
    <row r="140" spans="1:65" s="56" customFormat="1" ht="24.2" customHeight="1">
      <c r="A140" s="53"/>
      <c r="B140" s="54"/>
      <c r="C140" s="138" t="s">
        <v>117</v>
      </c>
      <c r="D140" s="138" t="s">
        <v>152</v>
      </c>
      <c r="E140" s="139" t="s">
        <v>198</v>
      </c>
      <c r="F140" s="140" t="s">
        <v>199</v>
      </c>
      <c r="G140" s="141" t="s">
        <v>155</v>
      </c>
      <c r="H140" s="40">
        <v>1</v>
      </c>
      <c r="I140" s="24"/>
      <c r="J140" s="142">
        <f>ROUND(I140*H140,2)</f>
        <v>0</v>
      </c>
      <c r="K140" s="140" t="s">
        <v>1</v>
      </c>
      <c r="L140" s="54"/>
      <c r="M140" s="143" t="s">
        <v>1</v>
      </c>
      <c r="N140" s="144" t="s">
        <v>44</v>
      </c>
      <c r="O140" s="145"/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156</v>
      </c>
      <c r="AT140" s="148" t="s">
        <v>152</v>
      </c>
      <c r="AU140" s="148" t="s">
        <v>89</v>
      </c>
      <c r="AY140" s="44" t="s">
        <v>149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44" t="s">
        <v>87</v>
      </c>
      <c r="BK140" s="149">
        <f>ROUND(I140*H140,2)</f>
        <v>0</v>
      </c>
      <c r="BL140" s="44" t="s">
        <v>156</v>
      </c>
      <c r="BM140" s="148" t="s">
        <v>200</v>
      </c>
    </row>
    <row r="141" spans="1:65" s="56" customFormat="1" ht="24.2" customHeight="1">
      <c r="A141" s="53"/>
      <c r="B141" s="54"/>
      <c r="C141" s="138" t="s">
        <v>201</v>
      </c>
      <c r="D141" s="138" t="s">
        <v>152</v>
      </c>
      <c r="E141" s="139" t="s">
        <v>202</v>
      </c>
      <c r="F141" s="140" t="s">
        <v>203</v>
      </c>
      <c r="G141" s="141" t="s">
        <v>155</v>
      </c>
      <c r="H141" s="40">
        <v>1</v>
      </c>
      <c r="I141" s="24"/>
      <c r="J141" s="142">
        <f>ROUND(I141*H141,2)</f>
        <v>0</v>
      </c>
      <c r="K141" s="140" t="s">
        <v>1</v>
      </c>
      <c r="L141" s="54"/>
      <c r="M141" s="143" t="s">
        <v>1</v>
      </c>
      <c r="N141" s="144" t="s">
        <v>44</v>
      </c>
      <c r="O141" s="145"/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156</v>
      </c>
      <c r="AT141" s="148" t="s">
        <v>152</v>
      </c>
      <c r="AU141" s="148" t="s">
        <v>89</v>
      </c>
      <c r="AY141" s="44" t="s">
        <v>149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44" t="s">
        <v>87</v>
      </c>
      <c r="BK141" s="149">
        <f>ROUND(I141*H141,2)</f>
        <v>0</v>
      </c>
      <c r="BL141" s="44" t="s">
        <v>156</v>
      </c>
      <c r="BM141" s="148" t="s">
        <v>204</v>
      </c>
    </row>
    <row r="142" spans="2:63" s="125" customFormat="1" ht="22.9" customHeight="1">
      <c r="B142" s="126"/>
      <c r="D142" s="127" t="s">
        <v>78</v>
      </c>
      <c r="E142" s="136" t="s">
        <v>205</v>
      </c>
      <c r="F142" s="136" t="s">
        <v>206</v>
      </c>
      <c r="J142" s="137">
        <f>BK142</f>
        <v>0</v>
      </c>
      <c r="L142" s="126"/>
      <c r="M142" s="130"/>
      <c r="N142" s="131"/>
      <c r="O142" s="131"/>
      <c r="P142" s="132">
        <f>SUM(P143:P149)</f>
        <v>0</v>
      </c>
      <c r="Q142" s="131"/>
      <c r="R142" s="132">
        <f>SUM(R143:R149)</f>
        <v>0</v>
      </c>
      <c r="S142" s="131"/>
      <c r="T142" s="133">
        <f>SUM(T143:T149)</f>
        <v>0</v>
      </c>
      <c r="AR142" s="127" t="s">
        <v>148</v>
      </c>
      <c r="AT142" s="134" t="s">
        <v>78</v>
      </c>
      <c r="AU142" s="134" t="s">
        <v>87</v>
      </c>
      <c r="AY142" s="127" t="s">
        <v>149</v>
      </c>
      <c r="BK142" s="135">
        <f>SUM(BK143:BK149)</f>
        <v>0</v>
      </c>
    </row>
    <row r="143" spans="1:65" s="56" customFormat="1" ht="16.5" customHeight="1">
      <c r="A143" s="53"/>
      <c r="B143" s="54"/>
      <c r="C143" s="138" t="s">
        <v>207</v>
      </c>
      <c r="D143" s="138" t="s">
        <v>152</v>
      </c>
      <c r="E143" s="139" t="s">
        <v>208</v>
      </c>
      <c r="F143" s="140" t="s">
        <v>209</v>
      </c>
      <c r="G143" s="141" t="s">
        <v>155</v>
      </c>
      <c r="H143" s="40">
        <v>1</v>
      </c>
      <c r="I143" s="24"/>
      <c r="J143" s="142">
        <f>ROUND(I143*H143,2)</f>
        <v>0</v>
      </c>
      <c r="K143" s="140" t="s">
        <v>1</v>
      </c>
      <c r="L143" s="54"/>
      <c r="M143" s="143" t="s">
        <v>1</v>
      </c>
      <c r="N143" s="144" t="s">
        <v>44</v>
      </c>
      <c r="O143" s="145"/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R143" s="148" t="s">
        <v>156</v>
      </c>
      <c r="AT143" s="148" t="s">
        <v>152</v>
      </c>
      <c r="AU143" s="148" t="s">
        <v>89</v>
      </c>
      <c r="AY143" s="44" t="s">
        <v>149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44" t="s">
        <v>87</v>
      </c>
      <c r="BK143" s="149">
        <f>ROUND(I143*H143,2)</f>
        <v>0</v>
      </c>
      <c r="BL143" s="44" t="s">
        <v>156</v>
      </c>
      <c r="BM143" s="148" t="s">
        <v>210</v>
      </c>
    </row>
    <row r="144" spans="1:47" s="56" customFormat="1" ht="146.25">
      <c r="A144" s="53"/>
      <c r="B144" s="54"/>
      <c r="C144" s="53"/>
      <c r="D144" s="150" t="s">
        <v>158</v>
      </c>
      <c r="E144" s="53"/>
      <c r="F144" s="151" t="s">
        <v>211</v>
      </c>
      <c r="G144" s="53"/>
      <c r="H144" s="53"/>
      <c r="I144" s="53"/>
      <c r="J144" s="53"/>
      <c r="K144" s="53"/>
      <c r="L144" s="54"/>
      <c r="M144" s="152"/>
      <c r="N144" s="153"/>
      <c r="O144" s="145"/>
      <c r="P144" s="145"/>
      <c r="Q144" s="145"/>
      <c r="R144" s="145"/>
      <c r="S144" s="145"/>
      <c r="T144" s="154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T144" s="44" t="s">
        <v>158</v>
      </c>
      <c r="AU144" s="44" t="s">
        <v>89</v>
      </c>
    </row>
    <row r="145" spans="1:65" s="56" customFormat="1" ht="16.5" customHeight="1">
      <c r="A145" s="53"/>
      <c r="B145" s="54"/>
      <c r="C145" s="138" t="s">
        <v>212</v>
      </c>
      <c r="D145" s="138" t="s">
        <v>152</v>
      </c>
      <c r="E145" s="139" t="s">
        <v>213</v>
      </c>
      <c r="F145" s="140" t="s">
        <v>214</v>
      </c>
      <c r="G145" s="141" t="s">
        <v>155</v>
      </c>
      <c r="H145" s="40">
        <v>1</v>
      </c>
      <c r="I145" s="24"/>
      <c r="J145" s="142">
        <f>ROUND(I145*H145,2)</f>
        <v>0</v>
      </c>
      <c r="K145" s="140" t="s">
        <v>1</v>
      </c>
      <c r="L145" s="54"/>
      <c r="M145" s="143" t="s">
        <v>1</v>
      </c>
      <c r="N145" s="144" t="s">
        <v>44</v>
      </c>
      <c r="O145" s="145"/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R145" s="148" t="s">
        <v>156</v>
      </c>
      <c r="AT145" s="148" t="s">
        <v>152</v>
      </c>
      <c r="AU145" s="148" t="s">
        <v>89</v>
      </c>
      <c r="AY145" s="44" t="s">
        <v>149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44" t="s">
        <v>87</v>
      </c>
      <c r="BK145" s="149">
        <f>ROUND(I145*H145,2)</f>
        <v>0</v>
      </c>
      <c r="BL145" s="44" t="s">
        <v>156</v>
      </c>
      <c r="BM145" s="148" t="s">
        <v>215</v>
      </c>
    </row>
    <row r="146" spans="1:65" s="56" customFormat="1" ht="16.5" customHeight="1">
      <c r="A146" s="53"/>
      <c r="B146" s="54"/>
      <c r="C146" s="138" t="s">
        <v>8</v>
      </c>
      <c r="D146" s="138" t="s">
        <v>152</v>
      </c>
      <c r="E146" s="139" t="s">
        <v>216</v>
      </c>
      <c r="F146" s="140" t="s">
        <v>217</v>
      </c>
      <c r="G146" s="141" t="s">
        <v>155</v>
      </c>
      <c r="H146" s="40">
        <v>1</v>
      </c>
      <c r="I146" s="24"/>
      <c r="J146" s="142">
        <f>ROUND(I146*H146,2)</f>
        <v>0</v>
      </c>
      <c r="K146" s="140" t="s">
        <v>1</v>
      </c>
      <c r="L146" s="54"/>
      <c r="M146" s="143" t="s">
        <v>1</v>
      </c>
      <c r="N146" s="144" t="s">
        <v>44</v>
      </c>
      <c r="O146" s="145"/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156</v>
      </c>
      <c r="AT146" s="148" t="s">
        <v>152</v>
      </c>
      <c r="AU146" s="148" t="s">
        <v>89</v>
      </c>
      <c r="AY146" s="44" t="s">
        <v>149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44" t="s">
        <v>87</v>
      </c>
      <c r="BK146" s="149">
        <f>ROUND(I146*H146,2)</f>
        <v>0</v>
      </c>
      <c r="BL146" s="44" t="s">
        <v>156</v>
      </c>
      <c r="BM146" s="148" t="s">
        <v>218</v>
      </c>
    </row>
    <row r="147" spans="1:65" s="56" customFormat="1" ht="16.5" customHeight="1">
      <c r="A147" s="53"/>
      <c r="B147" s="54"/>
      <c r="C147" s="138" t="s">
        <v>219</v>
      </c>
      <c r="D147" s="138" t="s">
        <v>152</v>
      </c>
      <c r="E147" s="139" t="s">
        <v>220</v>
      </c>
      <c r="F147" s="140" t="s">
        <v>221</v>
      </c>
      <c r="G147" s="141" t="s">
        <v>155</v>
      </c>
      <c r="H147" s="40">
        <v>1</v>
      </c>
      <c r="I147" s="24"/>
      <c r="J147" s="142">
        <f>ROUND(I147*H147,2)</f>
        <v>0</v>
      </c>
      <c r="K147" s="140" t="s">
        <v>1</v>
      </c>
      <c r="L147" s="54"/>
      <c r="M147" s="143" t="s">
        <v>1</v>
      </c>
      <c r="N147" s="144" t="s">
        <v>44</v>
      </c>
      <c r="O147" s="145"/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R147" s="148" t="s">
        <v>156</v>
      </c>
      <c r="AT147" s="148" t="s">
        <v>152</v>
      </c>
      <c r="AU147" s="148" t="s">
        <v>89</v>
      </c>
      <c r="AY147" s="44" t="s">
        <v>149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44" t="s">
        <v>87</v>
      </c>
      <c r="BK147" s="149">
        <f>ROUND(I147*H147,2)</f>
        <v>0</v>
      </c>
      <c r="BL147" s="44" t="s">
        <v>156</v>
      </c>
      <c r="BM147" s="148" t="s">
        <v>222</v>
      </c>
    </row>
    <row r="148" spans="1:65" s="56" customFormat="1" ht="16.5" customHeight="1">
      <c r="A148" s="53"/>
      <c r="B148" s="54"/>
      <c r="C148" s="138" t="s">
        <v>223</v>
      </c>
      <c r="D148" s="138" t="s">
        <v>152</v>
      </c>
      <c r="E148" s="139" t="s">
        <v>224</v>
      </c>
      <c r="F148" s="140" t="s">
        <v>225</v>
      </c>
      <c r="G148" s="141" t="s">
        <v>155</v>
      </c>
      <c r="H148" s="40">
        <v>1</v>
      </c>
      <c r="I148" s="24"/>
      <c r="J148" s="142">
        <f>ROUND(I148*H148,2)</f>
        <v>0</v>
      </c>
      <c r="K148" s="140" t="s">
        <v>1</v>
      </c>
      <c r="L148" s="54"/>
      <c r="M148" s="143" t="s">
        <v>1</v>
      </c>
      <c r="N148" s="144" t="s">
        <v>44</v>
      </c>
      <c r="O148" s="145"/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R148" s="148" t="s">
        <v>156</v>
      </c>
      <c r="AT148" s="148" t="s">
        <v>152</v>
      </c>
      <c r="AU148" s="148" t="s">
        <v>89</v>
      </c>
      <c r="AY148" s="44" t="s">
        <v>149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44" t="s">
        <v>87</v>
      </c>
      <c r="BK148" s="149">
        <f>ROUND(I148*H148,2)</f>
        <v>0</v>
      </c>
      <c r="BL148" s="44" t="s">
        <v>156</v>
      </c>
      <c r="BM148" s="148" t="s">
        <v>226</v>
      </c>
    </row>
    <row r="149" spans="1:65" s="56" customFormat="1" ht="16.5" customHeight="1">
      <c r="A149" s="53"/>
      <c r="B149" s="54"/>
      <c r="C149" s="138" t="s">
        <v>227</v>
      </c>
      <c r="D149" s="138" t="s">
        <v>152</v>
      </c>
      <c r="E149" s="139" t="s">
        <v>228</v>
      </c>
      <c r="F149" s="140" t="s">
        <v>229</v>
      </c>
      <c r="G149" s="141" t="s">
        <v>155</v>
      </c>
      <c r="H149" s="40">
        <v>1</v>
      </c>
      <c r="I149" s="24"/>
      <c r="J149" s="142">
        <f>ROUND(I149*H149,2)</f>
        <v>0</v>
      </c>
      <c r="K149" s="140" t="s">
        <v>1</v>
      </c>
      <c r="L149" s="54"/>
      <c r="M149" s="155" t="s">
        <v>1</v>
      </c>
      <c r="N149" s="156" t="s">
        <v>44</v>
      </c>
      <c r="O149" s="157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156</v>
      </c>
      <c r="AT149" s="148" t="s">
        <v>152</v>
      </c>
      <c r="AU149" s="148" t="s">
        <v>89</v>
      </c>
      <c r="AY149" s="44" t="s">
        <v>149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44" t="s">
        <v>87</v>
      </c>
      <c r="BK149" s="149">
        <f>ROUND(I149*H149,2)</f>
        <v>0</v>
      </c>
      <c r="BL149" s="44" t="s">
        <v>156</v>
      </c>
      <c r="BM149" s="148" t="s">
        <v>230</v>
      </c>
    </row>
    <row r="150" spans="1:31" s="56" customFormat="1" ht="6.95" customHeight="1">
      <c r="A150" s="53"/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54"/>
      <c r="M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</row>
  </sheetData>
  <sheetProtection algorithmName="SHA-512" hashValue="rMryYnhkR8btV7KaEqD4asd01vDWT24mPgFAtPZcafXVJ5SHw1WJHmGx2H1rNeYmyboJZnZCA0mXXJAK4ZvbiA==" saltValue="FbTA/ZqGueR6J/kXCCt6PQ==" spinCount="100000" sheet="1" objects="1" scenarios="1" selectLockedCells="1"/>
  <autoFilter ref="C120:K14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3"/>
  <sheetViews>
    <sheetView showGridLines="0" zoomScale="85" zoomScaleNormal="85" workbookViewId="0" topLeftCell="A16">
      <selection activeCell="I136" sqref="I136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92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231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ROUND(J128,2)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ROUND((SUM(BE128:BE492)),2)</f>
        <v>0</v>
      </c>
      <c r="G33" s="53"/>
      <c r="H33" s="53"/>
      <c r="I33" s="75">
        <v>0.21</v>
      </c>
      <c r="J33" s="74">
        <f>ROUND(((SUM(BE128:BE492))*I33),2)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ROUND((SUM(BF128:BF492)),2)</f>
        <v>0</v>
      </c>
      <c r="G34" s="53"/>
      <c r="H34" s="53"/>
      <c r="I34" s="75">
        <v>0.15</v>
      </c>
      <c r="J34" s="74">
        <f>ROUND(((SUM(BF128:BF492))*I34),2)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ROUND((SUM(BG128:BG492)),2)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ROUND((SUM(BH128:BH492)),2)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ROUND((SUM(BI128:BI492)),2)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02 - BOURACÍ A ZEMNÍ PRÁCE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J128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232</v>
      </c>
      <c r="E97" s="101"/>
      <c r="F97" s="101"/>
      <c r="G97" s="101"/>
      <c r="H97" s="101"/>
      <c r="I97" s="101"/>
      <c r="J97" s="102">
        <f>J129</f>
        <v>0</v>
      </c>
      <c r="L97" s="99"/>
    </row>
    <row r="98" spans="2:12" s="103" customFormat="1" ht="19.9" customHeight="1">
      <c r="B98" s="104"/>
      <c r="D98" s="105" t="s">
        <v>233</v>
      </c>
      <c r="E98" s="106"/>
      <c r="F98" s="106"/>
      <c r="G98" s="106"/>
      <c r="H98" s="106"/>
      <c r="I98" s="106"/>
      <c r="J98" s="107">
        <f>J130</f>
        <v>0</v>
      </c>
      <c r="L98" s="104"/>
    </row>
    <row r="99" spans="2:12" s="103" customFormat="1" ht="19.9" customHeight="1">
      <c r="B99" s="104"/>
      <c r="D99" s="105" t="s">
        <v>234</v>
      </c>
      <c r="E99" s="106"/>
      <c r="F99" s="106"/>
      <c r="G99" s="106"/>
      <c r="H99" s="106"/>
      <c r="I99" s="106"/>
      <c r="J99" s="107">
        <f>J138</f>
        <v>0</v>
      </c>
      <c r="L99" s="104"/>
    </row>
    <row r="100" spans="2:12" s="103" customFormat="1" ht="19.9" customHeight="1">
      <c r="B100" s="104"/>
      <c r="D100" s="105" t="s">
        <v>235</v>
      </c>
      <c r="E100" s="106"/>
      <c r="F100" s="106"/>
      <c r="G100" s="106"/>
      <c r="H100" s="106"/>
      <c r="I100" s="106"/>
      <c r="J100" s="107">
        <f>J161</f>
        <v>0</v>
      </c>
      <c r="L100" s="104"/>
    </row>
    <row r="101" spans="2:12" s="103" customFormat="1" ht="19.9" customHeight="1">
      <c r="B101" s="104"/>
      <c r="D101" s="105" t="s">
        <v>236</v>
      </c>
      <c r="E101" s="106"/>
      <c r="F101" s="106"/>
      <c r="G101" s="106"/>
      <c r="H101" s="106"/>
      <c r="I101" s="106"/>
      <c r="J101" s="107">
        <f>J419</f>
        <v>0</v>
      </c>
      <c r="L101" s="104"/>
    </row>
    <row r="102" spans="2:12" s="98" customFormat="1" ht="24.95" customHeight="1">
      <c r="B102" s="99"/>
      <c r="D102" s="100" t="s">
        <v>237</v>
      </c>
      <c r="E102" s="101"/>
      <c r="F102" s="101"/>
      <c r="G102" s="101"/>
      <c r="H102" s="101"/>
      <c r="I102" s="101"/>
      <c r="J102" s="102">
        <f>J436</f>
        <v>0</v>
      </c>
      <c r="L102" s="99"/>
    </row>
    <row r="103" spans="2:12" s="103" customFormat="1" ht="19.9" customHeight="1">
      <c r="B103" s="104"/>
      <c r="D103" s="105" t="s">
        <v>238</v>
      </c>
      <c r="E103" s="106"/>
      <c r="F103" s="106"/>
      <c r="G103" s="106"/>
      <c r="H103" s="106"/>
      <c r="I103" s="106"/>
      <c r="J103" s="107">
        <f>J437</f>
        <v>0</v>
      </c>
      <c r="L103" s="104"/>
    </row>
    <row r="104" spans="2:12" s="103" customFormat="1" ht="19.9" customHeight="1">
      <c r="B104" s="104"/>
      <c r="D104" s="105" t="s">
        <v>239</v>
      </c>
      <c r="E104" s="106"/>
      <c r="F104" s="106"/>
      <c r="G104" s="106"/>
      <c r="H104" s="106"/>
      <c r="I104" s="106"/>
      <c r="J104" s="107">
        <f>J452</f>
        <v>0</v>
      </c>
      <c r="L104" s="104"/>
    </row>
    <row r="105" spans="2:12" s="103" customFormat="1" ht="19.9" customHeight="1">
      <c r="B105" s="104"/>
      <c r="D105" s="105" t="s">
        <v>240</v>
      </c>
      <c r="E105" s="106"/>
      <c r="F105" s="106"/>
      <c r="G105" s="106"/>
      <c r="H105" s="106"/>
      <c r="I105" s="106"/>
      <c r="J105" s="107">
        <f>J459</f>
        <v>0</v>
      </c>
      <c r="L105" s="104"/>
    </row>
    <row r="106" spans="2:12" s="103" customFormat="1" ht="19.9" customHeight="1">
      <c r="B106" s="104"/>
      <c r="D106" s="105" t="s">
        <v>241</v>
      </c>
      <c r="E106" s="106"/>
      <c r="F106" s="106"/>
      <c r="G106" s="106"/>
      <c r="H106" s="106"/>
      <c r="I106" s="106"/>
      <c r="J106" s="107">
        <f>J466</f>
        <v>0</v>
      </c>
      <c r="L106" s="104"/>
    </row>
    <row r="107" spans="2:12" s="103" customFormat="1" ht="19.9" customHeight="1">
      <c r="B107" s="104"/>
      <c r="D107" s="105" t="s">
        <v>242</v>
      </c>
      <c r="E107" s="106"/>
      <c r="F107" s="106"/>
      <c r="G107" s="106"/>
      <c r="H107" s="106"/>
      <c r="I107" s="106"/>
      <c r="J107" s="107">
        <f>J483</f>
        <v>0</v>
      </c>
      <c r="L107" s="104"/>
    </row>
    <row r="108" spans="2:12" s="103" customFormat="1" ht="19.9" customHeight="1">
      <c r="B108" s="104"/>
      <c r="D108" s="105" t="s">
        <v>243</v>
      </c>
      <c r="E108" s="106"/>
      <c r="F108" s="106"/>
      <c r="G108" s="106"/>
      <c r="H108" s="106"/>
      <c r="I108" s="106"/>
      <c r="J108" s="107">
        <f>J486</f>
        <v>0</v>
      </c>
      <c r="L108" s="104"/>
    </row>
    <row r="109" spans="1:31" s="56" customFormat="1" ht="21.75" customHeight="1">
      <c r="A109" s="53"/>
      <c r="B109" s="54"/>
      <c r="C109" s="53"/>
      <c r="D109" s="53"/>
      <c r="E109" s="53"/>
      <c r="F109" s="53"/>
      <c r="G109" s="53"/>
      <c r="H109" s="53"/>
      <c r="I109" s="53"/>
      <c r="J109" s="53"/>
      <c r="K109" s="53"/>
      <c r="L109" s="55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</row>
    <row r="110" spans="1:31" s="56" customFormat="1" ht="6.95" customHeight="1">
      <c r="A110" s="53"/>
      <c r="B110" s="90"/>
      <c r="C110" s="91"/>
      <c r="D110" s="91"/>
      <c r="E110" s="91"/>
      <c r="F110" s="91"/>
      <c r="G110" s="91"/>
      <c r="H110" s="91"/>
      <c r="I110" s="91"/>
      <c r="J110" s="91"/>
      <c r="K110" s="91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4" spans="1:31" s="56" customFormat="1" ht="6.95" customHeight="1">
      <c r="A114" s="53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24.95" customHeight="1">
      <c r="A115" s="53"/>
      <c r="B115" s="54"/>
      <c r="C115" s="48" t="s">
        <v>133</v>
      </c>
      <c r="D115" s="53"/>
      <c r="E115" s="53"/>
      <c r="F115" s="53"/>
      <c r="G115" s="53"/>
      <c r="H115" s="53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6.95" customHeight="1">
      <c r="A116" s="53"/>
      <c r="B116" s="54"/>
      <c r="C116" s="53"/>
      <c r="D116" s="53"/>
      <c r="E116" s="53"/>
      <c r="F116" s="53"/>
      <c r="G116" s="53"/>
      <c r="H116" s="53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12" customHeight="1">
      <c r="A117" s="53"/>
      <c r="B117" s="54"/>
      <c r="C117" s="50" t="s">
        <v>16</v>
      </c>
      <c r="D117" s="53"/>
      <c r="E117" s="53"/>
      <c r="F117" s="53"/>
      <c r="G117" s="53"/>
      <c r="H117" s="53"/>
      <c r="I117" s="53"/>
      <c r="J117" s="53"/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16.5" customHeight="1">
      <c r="A118" s="53"/>
      <c r="B118" s="54"/>
      <c r="C118" s="53"/>
      <c r="D118" s="53"/>
      <c r="E118" s="51" t="str">
        <f>E7</f>
        <v>ZŠ T.G.MASARYKA NAVÝŠENÍ KAPACITY O 2 TŘÍDY (vila Pamela)</v>
      </c>
      <c r="F118" s="52"/>
      <c r="G118" s="52"/>
      <c r="H118" s="52"/>
      <c r="I118" s="53"/>
      <c r="J118" s="53"/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12" customHeight="1">
      <c r="A119" s="53"/>
      <c r="B119" s="54"/>
      <c r="C119" s="50" t="s">
        <v>121</v>
      </c>
      <c r="D119" s="53"/>
      <c r="E119" s="53"/>
      <c r="F119" s="53"/>
      <c r="G119" s="53"/>
      <c r="H119" s="53"/>
      <c r="I119" s="53"/>
      <c r="J119" s="53"/>
      <c r="K119" s="53"/>
      <c r="L119" s="55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</row>
    <row r="120" spans="1:31" s="56" customFormat="1" ht="16.5" customHeight="1">
      <c r="A120" s="53"/>
      <c r="B120" s="54"/>
      <c r="C120" s="53"/>
      <c r="D120" s="53"/>
      <c r="E120" s="57" t="str">
        <f>E9</f>
        <v>02 - BOURACÍ A ZEMNÍ PRÁCE</v>
      </c>
      <c r="F120" s="58"/>
      <c r="G120" s="58"/>
      <c r="H120" s="58"/>
      <c r="I120" s="53"/>
      <c r="J120" s="53"/>
      <c r="K120" s="53"/>
      <c r="L120" s="55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</row>
    <row r="121" spans="1:31" s="56" customFormat="1" ht="6.95" customHeight="1">
      <c r="A121" s="53"/>
      <c r="B121" s="54"/>
      <c r="C121" s="53"/>
      <c r="D121" s="53"/>
      <c r="E121" s="53"/>
      <c r="F121" s="53"/>
      <c r="G121" s="53"/>
      <c r="H121" s="53"/>
      <c r="I121" s="53"/>
      <c r="J121" s="53"/>
      <c r="K121" s="53"/>
      <c r="L121" s="55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</row>
    <row r="122" spans="1:31" s="56" customFormat="1" ht="12" customHeight="1">
      <c r="A122" s="53"/>
      <c r="B122" s="54"/>
      <c r="C122" s="50" t="s">
        <v>22</v>
      </c>
      <c r="D122" s="53"/>
      <c r="E122" s="53"/>
      <c r="F122" s="59" t="str">
        <f>F12</f>
        <v>Ruzyňská 26/253, Praha 6 - Ruzyně</v>
      </c>
      <c r="G122" s="53"/>
      <c r="H122" s="53"/>
      <c r="I122" s="50" t="s">
        <v>24</v>
      </c>
      <c r="J122" s="60" t="str">
        <f>IF(J12="","",J12)</f>
        <v>2. 11. 2021</v>
      </c>
      <c r="K122" s="53"/>
      <c r="L122" s="55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</row>
    <row r="123" spans="1:31" s="56" customFormat="1" ht="6.95" customHeight="1">
      <c r="A123" s="53"/>
      <c r="B123" s="54"/>
      <c r="C123" s="53"/>
      <c r="D123" s="53"/>
      <c r="E123" s="53"/>
      <c r="F123" s="53"/>
      <c r="G123" s="53"/>
      <c r="H123" s="53"/>
      <c r="I123" s="53"/>
      <c r="J123" s="53"/>
      <c r="K123" s="53"/>
      <c r="L123" s="55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</row>
    <row r="124" spans="1:31" s="56" customFormat="1" ht="25.7" customHeight="1">
      <c r="A124" s="53"/>
      <c r="B124" s="54"/>
      <c r="C124" s="50" t="s">
        <v>26</v>
      </c>
      <c r="D124" s="53"/>
      <c r="E124" s="53"/>
      <c r="F124" s="59" t="str">
        <f>E15</f>
        <v>MĚSTSKÁ ČÁST PRAHA 6</v>
      </c>
      <c r="G124" s="53"/>
      <c r="H124" s="53"/>
      <c r="I124" s="50" t="s">
        <v>32</v>
      </c>
      <c r="J124" s="94" t="str">
        <f>E21</f>
        <v>QUADRA PROJECT s.r.o.</v>
      </c>
      <c r="K124" s="53"/>
      <c r="L124" s="55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</row>
    <row r="125" spans="1:31" s="56" customFormat="1" ht="15.2" customHeight="1">
      <c r="A125" s="53"/>
      <c r="B125" s="54"/>
      <c r="C125" s="50" t="s">
        <v>30</v>
      </c>
      <c r="D125" s="53"/>
      <c r="E125" s="53"/>
      <c r="F125" s="59" t="str">
        <f>IF(E18="","",E18)</f>
        <v>Vyplň údaj</v>
      </c>
      <c r="G125" s="53"/>
      <c r="H125" s="53"/>
      <c r="I125" s="50" t="s">
        <v>35</v>
      </c>
      <c r="J125" s="94" t="str">
        <f>E24</f>
        <v>Vladimír Mrázek</v>
      </c>
      <c r="K125" s="53"/>
      <c r="L125" s="55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</row>
    <row r="126" spans="1:31" s="56" customFormat="1" ht="10.35" customHeight="1">
      <c r="A126" s="53"/>
      <c r="B126" s="54"/>
      <c r="C126" s="53"/>
      <c r="D126" s="53"/>
      <c r="E126" s="53"/>
      <c r="F126" s="53"/>
      <c r="G126" s="53"/>
      <c r="H126" s="53"/>
      <c r="I126" s="53"/>
      <c r="J126" s="53"/>
      <c r="K126" s="53"/>
      <c r="L126" s="55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</row>
    <row r="127" spans="1:31" s="117" customFormat="1" ht="29.25" customHeight="1">
      <c r="A127" s="108"/>
      <c r="B127" s="109"/>
      <c r="C127" s="110" t="s">
        <v>134</v>
      </c>
      <c r="D127" s="111" t="s">
        <v>64</v>
      </c>
      <c r="E127" s="111" t="s">
        <v>60</v>
      </c>
      <c r="F127" s="111" t="s">
        <v>61</v>
      </c>
      <c r="G127" s="111" t="s">
        <v>135</v>
      </c>
      <c r="H127" s="111" t="s">
        <v>136</v>
      </c>
      <c r="I127" s="111" t="s">
        <v>137</v>
      </c>
      <c r="J127" s="111" t="s">
        <v>125</v>
      </c>
      <c r="K127" s="112" t="s">
        <v>138</v>
      </c>
      <c r="L127" s="113"/>
      <c r="M127" s="114" t="s">
        <v>1</v>
      </c>
      <c r="N127" s="115" t="s">
        <v>43</v>
      </c>
      <c r="O127" s="115" t="s">
        <v>139</v>
      </c>
      <c r="P127" s="115" t="s">
        <v>140</v>
      </c>
      <c r="Q127" s="115" t="s">
        <v>141</v>
      </c>
      <c r="R127" s="115" t="s">
        <v>142</v>
      </c>
      <c r="S127" s="115" t="s">
        <v>143</v>
      </c>
      <c r="T127" s="116" t="s">
        <v>144</v>
      </c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</row>
    <row r="128" spans="1:63" s="56" customFormat="1" ht="22.9" customHeight="1">
      <c r="A128" s="53"/>
      <c r="B128" s="54"/>
      <c r="C128" s="118" t="s">
        <v>145</v>
      </c>
      <c r="D128" s="53"/>
      <c r="E128" s="53"/>
      <c r="F128" s="53"/>
      <c r="G128" s="53"/>
      <c r="H128" s="53"/>
      <c r="I128" s="53"/>
      <c r="J128" s="119">
        <f>BK128</f>
        <v>0</v>
      </c>
      <c r="K128" s="53"/>
      <c r="L128" s="54"/>
      <c r="M128" s="120"/>
      <c r="N128" s="121"/>
      <c r="O128" s="69"/>
      <c r="P128" s="122">
        <f>P129+P436</f>
        <v>0</v>
      </c>
      <c r="Q128" s="69"/>
      <c r="R128" s="122">
        <f>R129+R436</f>
        <v>0.0438</v>
      </c>
      <c r="S128" s="69"/>
      <c r="T128" s="123">
        <f>T129+T436</f>
        <v>272.56364410000003</v>
      </c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T128" s="44" t="s">
        <v>78</v>
      </c>
      <c r="AU128" s="44" t="s">
        <v>127</v>
      </c>
      <c r="BK128" s="124">
        <f>BK129+BK436</f>
        <v>0</v>
      </c>
    </row>
    <row r="129" spans="2:63" s="125" customFormat="1" ht="25.9" customHeight="1">
      <c r="B129" s="126"/>
      <c r="D129" s="127" t="s">
        <v>78</v>
      </c>
      <c r="E129" s="128" t="s">
        <v>244</v>
      </c>
      <c r="F129" s="128" t="s">
        <v>245</v>
      </c>
      <c r="J129" s="129">
        <f>BK129</f>
        <v>0</v>
      </c>
      <c r="L129" s="126"/>
      <c r="M129" s="130"/>
      <c r="N129" s="131"/>
      <c r="O129" s="131"/>
      <c r="P129" s="132">
        <f>P130+P138+P161+P419</f>
        <v>0</v>
      </c>
      <c r="Q129" s="131"/>
      <c r="R129" s="132">
        <f>R130+R138+R161+R419</f>
        <v>0.0438</v>
      </c>
      <c r="S129" s="131"/>
      <c r="T129" s="133">
        <f>T130+T138+T161+T419</f>
        <v>259.55063400000006</v>
      </c>
      <c r="AR129" s="127" t="s">
        <v>87</v>
      </c>
      <c r="AT129" s="134" t="s">
        <v>78</v>
      </c>
      <c r="AU129" s="134" t="s">
        <v>79</v>
      </c>
      <c r="AY129" s="127" t="s">
        <v>149</v>
      </c>
      <c r="BK129" s="135">
        <f>BK130+BK138+BK161+BK419</f>
        <v>0</v>
      </c>
    </row>
    <row r="130" spans="2:63" s="125" customFormat="1" ht="22.9" customHeight="1">
      <c r="B130" s="126"/>
      <c r="D130" s="127" t="s">
        <v>78</v>
      </c>
      <c r="E130" s="136" t="s">
        <v>87</v>
      </c>
      <c r="F130" s="136" t="s">
        <v>246</v>
      </c>
      <c r="J130" s="137">
        <f>BK130</f>
        <v>0</v>
      </c>
      <c r="L130" s="126"/>
      <c r="M130" s="130"/>
      <c r="N130" s="131"/>
      <c r="O130" s="131"/>
      <c r="P130" s="132">
        <f>SUM(P131:P137)</f>
        <v>0</v>
      </c>
      <c r="Q130" s="131"/>
      <c r="R130" s="132">
        <f>SUM(R131:R137)</f>
        <v>0</v>
      </c>
      <c r="S130" s="131"/>
      <c r="T130" s="133">
        <f>SUM(T131:T137)</f>
        <v>0</v>
      </c>
      <c r="AR130" s="127" t="s">
        <v>87</v>
      </c>
      <c r="AT130" s="134" t="s">
        <v>78</v>
      </c>
      <c r="AU130" s="134" t="s">
        <v>87</v>
      </c>
      <c r="AY130" s="127" t="s">
        <v>149</v>
      </c>
      <c r="BK130" s="135">
        <f>SUM(BK131:BK137)</f>
        <v>0</v>
      </c>
    </row>
    <row r="131" spans="1:65" s="56" customFormat="1" ht="16.5" customHeight="1">
      <c r="A131" s="53"/>
      <c r="B131" s="54"/>
      <c r="C131" s="138" t="s">
        <v>87</v>
      </c>
      <c r="D131" s="138" t="s">
        <v>152</v>
      </c>
      <c r="E131" s="139" t="s">
        <v>247</v>
      </c>
      <c r="F131" s="140" t="s">
        <v>248</v>
      </c>
      <c r="G131" s="141" t="s">
        <v>249</v>
      </c>
      <c r="H131" s="40">
        <v>49.446</v>
      </c>
      <c r="I131" s="24"/>
      <c r="J131" s="142">
        <f>ROUND(I131*H131,2)</f>
        <v>0</v>
      </c>
      <c r="K131" s="140" t="s">
        <v>1</v>
      </c>
      <c r="L131" s="54"/>
      <c r="M131" s="143" t="s">
        <v>1</v>
      </c>
      <c r="N131" s="144" t="s">
        <v>44</v>
      </c>
      <c r="O131" s="145"/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R131" s="148" t="s">
        <v>167</v>
      </c>
      <c r="AT131" s="148" t="s">
        <v>152</v>
      </c>
      <c r="AU131" s="148" t="s">
        <v>89</v>
      </c>
      <c r="AY131" s="44" t="s">
        <v>149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44" t="s">
        <v>87</v>
      </c>
      <c r="BK131" s="149">
        <f>ROUND(I131*H131,2)</f>
        <v>0</v>
      </c>
      <c r="BL131" s="44" t="s">
        <v>167</v>
      </c>
      <c r="BM131" s="148" t="s">
        <v>250</v>
      </c>
    </row>
    <row r="132" spans="2:51" s="160" customFormat="1" ht="11.25">
      <c r="B132" s="161"/>
      <c r="D132" s="150" t="s">
        <v>251</v>
      </c>
      <c r="E132" s="162" t="s">
        <v>1</v>
      </c>
      <c r="F132" s="163" t="s">
        <v>252</v>
      </c>
      <c r="H132" s="164">
        <v>46.926</v>
      </c>
      <c r="L132" s="161"/>
      <c r="M132" s="165"/>
      <c r="N132" s="166"/>
      <c r="O132" s="166"/>
      <c r="P132" s="166"/>
      <c r="Q132" s="166"/>
      <c r="R132" s="166"/>
      <c r="S132" s="166"/>
      <c r="T132" s="167"/>
      <c r="AT132" s="162" t="s">
        <v>251</v>
      </c>
      <c r="AU132" s="162" t="s">
        <v>89</v>
      </c>
      <c r="AV132" s="160" t="s">
        <v>89</v>
      </c>
      <c r="AW132" s="160" t="s">
        <v>34</v>
      </c>
      <c r="AX132" s="160" t="s">
        <v>79</v>
      </c>
      <c r="AY132" s="162" t="s">
        <v>149</v>
      </c>
    </row>
    <row r="133" spans="2:51" s="160" customFormat="1" ht="11.25">
      <c r="B133" s="161"/>
      <c r="D133" s="150" t="s">
        <v>251</v>
      </c>
      <c r="E133" s="162" t="s">
        <v>1</v>
      </c>
      <c r="F133" s="163" t="s">
        <v>253</v>
      </c>
      <c r="H133" s="164">
        <v>2.52</v>
      </c>
      <c r="L133" s="161"/>
      <c r="M133" s="165"/>
      <c r="N133" s="166"/>
      <c r="O133" s="166"/>
      <c r="P133" s="166"/>
      <c r="Q133" s="166"/>
      <c r="R133" s="166"/>
      <c r="S133" s="166"/>
      <c r="T133" s="167"/>
      <c r="AT133" s="162" t="s">
        <v>251</v>
      </c>
      <c r="AU133" s="162" t="s">
        <v>89</v>
      </c>
      <c r="AV133" s="160" t="s">
        <v>89</v>
      </c>
      <c r="AW133" s="160" t="s">
        <v>34</v>
      </c>
      <c r="AX133" s="160" t="s">
        <v>79</v>
      </c>
      <c r="AY133" s="162" t="s">
        <v>149</v>
      </c>
    </row>
    <row r="134" spans="2:51" s="168" customFormat="1" ht="11.25">
      <c r="B134" s="169"/>
      <c r="D134" s="150" t="s">
        <v>251</v>
      </c>
      <c r="E134" s="170" t="s">
        <v>1</v>
      </c>
      <c r="F134" s="171" t="s">
        <v>254</v>
      </c>
      <c r="H134" s="172">
        <v>49.446000000000005</v>
      </c>
      <c r="L134" s="169"/>
      <c r="M134" s="173"/>
      <c r="N134" s="174"/>
      <c r="O134" s="174"/>
      <c r="P134" s="174"/>
      <c r="Q134" s="174"/>
      <c r="R134" s="174"/>
      <c r="S134" s="174"/>
      <c r="T134" s="175"/>
      <c r="AT134" s="170" t="s">
        <v>251</v>
      </c>
      <c r="AU134" s="170" t="s">
        <v>89</v>
      </c>
      <c r="AV134" s="168" t="s">
        <v>167</v>
      </c>
      <c r="AW134" s="168" t="s">
        <v>34</v>
      </c>
      <c r="AX134" s="168" t="s">
        <v>87</v>
      </c>
      <c r="AY134" s="170" t="s">
        <v>149</v>
      </c>
    </row>
    <row r="135" spans="1:65" s="56" customFormat="1" ht="16.5" customHeight="1">
      <c r="A135" s="53"/>
      <c r="B135" s="54"/>
      <c r="C135" s="138" t="s">
        <v>89</v>
      </c>
      <c r="D135" s="138" t="s">
        <v>152</v>
      </c>
      <c r="E135" s="139" t="s">
        <v>255</v>
      </c>
      <c r="F135" s="140" t="s">
        <v>256</v>
      </c>
      <c r="G135" s="141" t="s">
        <v>249</v>
      </c>
      <c r="H135" s="40">
        <v>49.446</v>
      </c>
      <c r="I135" s="24"/>
      <c r="J135" s="142">
        <f>ROUND(I135*H135,2)</f>
        <v>0</v>
      </c>
      <c r="K135" s="140" t="s">
        <v>257</v>
      </c>
      <c r="L135" s="54"/>
      <c r="M135" s="143" t="s">
        <v>1</v>
      </c>
      <c r="N135" s="144" t="s">
        <v>44</v>
      </c>
      <c r="O135" s="145"/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R135" s="148" t="s">
        <v>167</v>
      </c>
      <c r="AT135" s="148" t="s">
        <v>152</v>
      </c>
      <c r="AU135" s="148" t="s">
        <v>89</v>
      </c>
      <c r="AY135" s="44" t="s">
        <v>149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44" t="s">
        <v>87</v>
      </c>
      <c r="BK135" s="149">
        <f>ROUND(I135*H135,2)</f>
        <v>0</v>
      </c>
      <c r="BL135" s="44" t="s">
        <v>167</v>
      </c>
      <c r="BM135" s="148" t="s">
        <v>258</v>
      </c>
    </row>
    <row r="136" spans="1:65" s="56" customFormat="1" ht="16.5" customHeight="1">
      <c r="A136" s="53"/>
      <c r="B136" s="54"/>
      <c r="C136" s="138" t="s">
        <v>163</v>
      </c>
      <c r="D136" s="138" t="s">
        <v>152</v>
      </c>
      <c r="E136" s="139" t="s">
        <v>259</v>
      </c>
      <c r="F136" s="140" t="s">
        <v>260</v>
      </c>
      <c r="G136" s="141" t="s">
        <v>249</v>
      </c>
      <c r="H136" s="40">
        <v>49.446</v>
      </c>
      <c r="I136" s="24"/>
      <c r="J136" s="142">
        <f>ROUND(I136*H136,2)</f>
        <v>0</v>
      </c>
      <c r="K136" s="140" t="s">
        <v>257</v>
      </c>
      <c r="L136" s="54"/>
      <c r="M136" s="143" t="s">
        <v>1</v>
      </c>
      <c r="N136" s="144" t="s">
        <v>44</v>
      </c>
      <c r="O136" s="145"/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167</v>
      </c>
      <c r="AT136" s="148" t="s">
        <v>152</v>
      </c>
      <c r="AU136" s="148" t="s">
        <v>89</v>
      </c>
      <c r="AY136" s="44" t="s">
        <v>149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44" t="s">
        <v>87</v>
      </c>
      <c r="BK136" s="149">
        <f>ROUND(I136*H136,2)</f>
        <v>0</v>
      </c>
      <c r="BL136" s="44" t="s">
        <v>167</v>
      </c>
      <c r="BM136" s="148" t="s">
        <v>261</v>
      </c>
    </row>
    <row r="137" spans="1:65" s="56" customFormat="1" ht="16.5" customHeight="1">
      <c r="A137" s="53"/>
      <c r="B137" s="54"/>
      <c r="C137" s="138" t="s">
        <v>167</v>
      </c>
      <c r="D137" s="138" t="s">
        <v>152</v>
      </c>
      <c r="E137" s="139" t="s">
        <v>262</v>
      </c>
      <c r="F137" s="140" t="s">
        <v>263</v>
      </c>
      <c r="G137" s="141" t="s">
        <v>249</v>
      </c>
      <c r="H137" s="40">
        <v>49.446</v>
      </c>
      <c r="I137" s="24"/>
      <c r="J137" s="142">
        <f>ROUND(I137*H137,2)</f>
        <v>0</v>
      </c>
      <c r="K137" s="140" t="s">
        <v>257</v>
      </c>
      <c r="L137" s="54"/>
      <c r="M137" s="143" t="s">
        <v>1</v>
      </c>
      <c r="N137" s="144" t="s">
        <v>44</v>
      </c>
      <c r="O137" s="145"/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167</v>
      </c>
      <c r="AT137" s="148" t="s">
        <v>152</v>
      </c>
      <c r="AU137" s="148" t="s">
        <v>89</v>
      </c>
      <c r="AY137" s="44" t="s">
        <v>149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44" t="s">
        <v>87</v>
      </c>
      <c r="BK137" s="149">
        <f>ROUND(I137*H137,2)</f>
        <v>0</v>
      </c>
      <c r="BL137" s="44" t="s">
        <v>167</v>
      </c>
      <c r="BM137" s="148" t="s">
        <v>264</v>
      </c>
    </row>
    <row r="138" spans="2:63" s="125" customFormat="1" ht="22.9" customHeight="1">
      <c r="B138" s="126"/>
      <c r="D138" s="127" t="s">
        <v>78</v>
      </c>
      <c r="E138" s="136" t="s">
        <v>174</v>
      </c>
      <c r="F138" s="136" t="s">
        <v>265</v>
      </c>
      <c r="J138" s="137">
        <f>BK138</f>
        <v>0</v>
      </c>
      <c r="L138" s="126"/>
      <c r="M138" s="130"/>
      <c r="N138" s="131"/>
      <c r="O138" s="131"/>
      <c r="P138" s="132">
        <f>SUM(P139:P160)</f>
        <v>0</v>
      </c>
      <c r="Q138" s="131"/>
      <c r="R138" s="132">
        <f>SUM(R139:R160)</f>
        <v>0</v>
      </c>
      <c r="S138" s="131"/>
      <c r="T138" s="133">
        <f>SUM(T139:T160)</f>
        <v>0</v>
      </c>
      <c r="AR138" s="127" t="s">
        <v>87</v>
      </c>
      <c r="AT138" s="134" t="s">
        <v>78</v>
      </c>
      <c r="AU138" s="134" t="s">
        <v>87</v>
      </c>
      <c r="AY138" s="127" t="s">
        <v>149</v>
      </c>
      <c r="BK138" s="135">
        <f>SUM(BK139:BK160)</f>
        <v>0</v>
      </c>
    </row>
    <row r="139" spans="1:65" s="56" customFormat="1" ht="16.5" customHeight="1">
      <c r="A139" s="53"/>
      <c r="B139" s="54"/>
      <c r="C139" s="138" t="s">
        <v>148</v>
      </c>
      <c r="D139" s="138" t="s">
        <v>152</v>
      </c>
      <c r="E139" s="139" t="s">
        <v>266</v>
      </c>
      <c r="F139" s="140" t="s">
        <v>267</v>
      </c>
      <c r="G139" s="141" t="s">
        <v>268</v>
      </c>
      <c r="H139" s="40">
        <v>169.17</v>
      </c>
      <c r="I139" s="24"/>
      <c r="J139" s="142">
        <f>ROUND(I139*H139,2)</f>
        <v>0</v>
      </c>
      <c r="K139" s="140" t="s">
        <v>257</v>
      </c>
      <c r="L139" s="54"/>
      <c r="M139" s="143" t="s">
        <v>1</v>
      </c>
      <c r="N139" s="144" t="s">
        <v>44</v>
      </c>
      <c r="O139" s="145"/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R139" s="148" t="s">
        <v>167</v>
      </c>
      <c r="AT139" s="148" t="s">
        <v>152</v>
      </c>
      <c r="AU139" s="148" t="s">
        <v>89</v>
      </c>
      <c r="AY139" s="44" t="s">
        <v>149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44" t="s">
        <v>87</v>
      </c>
      <c r="BK139" s="149">
        <f>ROUND(I139*H139,2)</f>
        <v>0</v>
      </c>
      <c r="BL139" s="44" t="s">
        <v>167</v>
      </c>
      <c r="BM139" s="148" t="s">
        <v>269</v>
      </c>
    </row>
    <row r="140" spans="2:51" s="176" customFormat="1" ht="11.25">
      <c r="B140" s="177"/>
      <c r="D140" s="150" t="s">
        <v>251</v>
      </c>
      <c r="E140" s="178" t="s">
        <v>1</v>
      </c>
      <c r="F140" s="179" t="s">
        <v>270</v>
      </c>
      <c r="H140" s="178" t="s">
        <v>1</v>
      </c>
      <c r="L140" s="177"/>
      <c r="M140" s="180"/>
      <c r="N140" s="181"/>
      <c r="O140" s="181"/>
      <c r="P140" s="181"/>
      <c r="Q140" s="181"/>
      <c r="R140" s="181"/>
      <c r="S140" s="181"/>
      <c r="T140" s="182"/>
      <c r="AT140" s="178" t="s">
        <v>251</v>
      </c>
      <c r="AU140" s="178" t="s">
        <v>89</v>
      </c>
      <c r="AV140" s="176" t="s">
        <v>87</v>
      </c>
      <c r="AW140" s="176" t="s">
        <v>34</v>
      </c>
      <c r="AX140" s="176" t="s">
        <v>79</v>
      </c>
      <c r="AY140" s="178" t="s">
        <v>149</v>
      </c>
    </row>
    <row r="141" spans="2:51" s="176" customFormat="1" ht="11.25">
      <c r="B141" s="177"/>
      <c r="D141" s="150" t="s">
        <v>251</v>
      </c>
      <c r="E141" s="178" t="s">
        <v>1</v>
      </c>
      <c r="F141" s="179" t="s">
        <v>271</v>
      </c>
      <c r="H141" s="178" t="s">
        <v>1</v>
      </c>
      <c r="L141" s="177"/>
      <c r="M141" s="180"/>
      <c r="N141" s="181"/>
      <c r="O141" s="181"/>
      <c r="P141" s="181"/>
      <c r="Q141" s="181"/>
      <c r="R141" s="181"/>
      <c r="S141" s="181"/>
      <c r="T141" s="182"/>
      <c r="AT141" s="178" t="s">
        <v>251</v>
      </c>
      <c r="AU141" s="178" t="s">
        <v>89</v>
      </c>
      <c r="AV141" s="176" t="s">
        <v>87</v>
      </c>
      <c r="AW141" s="176" t="s">
        <v>34</v>
      </c>
      <c r="AX141" s="176" t="s">
        <v>79</v>
      </c>
      <c r="AY141" s="178" t="s">
        <v>149</v>
      </c>
    </row>
    <row r="142" spans="2:51" s="160" customFormat="1" ht="11.25">
      <c r="B142" s="161"/>
      <c r="D142" s="150" t="s">
        <v>251</v>
      </c>
      <c r="E142" s="162" t="s">
        <v>1</v>
      </c>
      <c r="F142" s="163" t="s">
        <v>272</v>
      </c>
      <c r="H142" s="164">
        <v>19.51</v>
      </c>
      <c r="L142" s="161"/>
      <c r="M142" s="165"/>
      <c r="N142" s="166"/>
      <c r="O142" s="166"/>
      <c r="P142" s="166"/>
      <c r="Q142" s="166"/>
      <c r="R142" s="166"/>
      <c r="S142" s="166"/>
      <c r="T142" s="167"/>
      <c r="AT142" s="162" t="s">
        <v>251</v>
      </c>
      <c r="AU142" s="162" t="s">
        <v>89</v>
      </c>
      <c r="AV142" s="160" t="s">
        <v>89</v>
      </c>
      <c r="AW142" s="160" t="s">
        <v>34</v>
      </c>
      <c r="AX142" s="160" t="s">
        <v>79</v>
      </c>
      <c r="AY142" s="162" t="s">
        <v>149</v>
      </c>
    </row>
    <row r="143" spans="2:51" s="160" customFormat="1" ht="11.25">
      <c r="B143" s="161"/>
      <c r="D143" s="150" t="s">
        <v>251</v>
      </c>
      <c r="E143" s="162" t="s">
        <v>1</v>
      </c>
      <c r="F143" s="163" t="s">
        <v>273</v>
      </c>
      <c r="H143" s="164">
        <v>13.885</v>
      </c>
      <c r="L143" s="161"/>
      <c r="M143" s="165"/>
      <c r="N143" s="166"/>
      <c r="O143" s="166"/>
      <c r="P143" s="166"/>
      <c r="Q143" s="166"/>
      <c r="R143" s="166"/>
      <c r="S143" s="166"/>
      <c r="T143" s="167"/>
      <c r="AT143" s="162" t="s">
        <v>251</v>
      </c>
      <c r="AU143" s="162" t="s">
        <v>89</v>
      </c>
      <c r="AV143" s="160" t="s">
        <v>89</v>
      </c>
      <c r="AW143" s="160" t="s">
        <v>34</v>
      </c>
      <c r="AX143" s="160" t="s">
        <v>79</v>
      </c>
      <c r="AY143" s="162" t="s">
        <v>149</v>
      </c>
    </row>
    <row r="144" spans="2:51" s="160" customFormat="1" ht="11.25">
      <c r="B144" s="161"/>
      <c r="D144" s="150" t="s">
        <v>251</v>
      </c>
      <c r="E144" s="162" t="s">
        <v>1</v>
      </c>
      <c r="F144" s="163" t="s">
        <v>274</v>
      </c>
      <c r="H144" s="164">
        <v>47.26</v>
      </c>
      <c r="L144" s="161"/>
      <c r="M144" s="165"/>
      <c r="N144" s="166"/>
      <c r="O144" s="166"/>
      <c r="P144" s="166"/>
      <c r="Q144" s="166"/>
      <c r="R144" s="166"/>
      <c r="S144" s="166"/>
      <c r="T144" s="167"/>
      <c r="AT144" s="162" t="s">
        <v>251</v>
      </c>
      <c r="AU144" s="162" t="s">
        <v>89</v>
      </c>
      <c r="AV144" s="160" t="s">
        <v>89</v>
      </c>
      <c r="AW144" s="160" t="s">
        <v>34</v>
      </c>
      <c r="AX144" s="160" t="s">
        <v>79</v>
      </c>
      <c r="AY144" s="162" t="s">
        <v>149</v>
      </c>
    </row>
    <row r="145" spans="2:51" s="160" customFormat="1" ht="11.25">
      <c r="B145" s="161"/>
      <c r="D145" s="150" t="s">
        <v>251</v>
      </c>
      <c r="E145" s="162" t="s">
        <v>1</v>
      </c>
      <c r="F145" s="163" t="s">
        <v>275</v>
      </c>
      <c r="H145" s="164">
        <v>-23.03</v>
      </c>
      <c r="L145" s="161"/>
      <c r="M145" s="165"/>
      <c r="N145" s="166"/>
      <c r="O145" s="166"/>
      <c r="P145" s="166"/>
      <c r="Q145" s="166"/>
      <c r="R145" s="166"/>
      <c r="S145" s="166"/>
      <c r="T145" s="167"/>
      <c r="AT145" s="162" t="s">
        <v>251</v>
      </c>
      <c r="AU145" s="162" t="s">
        <v>89</v>
      </c>
      <c r="AV145" s="160" t="s">
        <v>89</v>
      </c>
      <c r="AW145" s="160" t="s">
        <v>34</v>
      </c>
      <c r="AX145" s="160" t="s">
        <v>79</v>
      </c>
      <c r="AY145" s="162" t="s">
        <v>149</v>
      </c>
    </row>
    <row r="146" spans="2:51" s="176" customFormat="1" ht="11.25">
      <c r="B146" s="177"/>
      <c r="D146" s="150" t="s">
        <v>251</v>
      </c>
      <c r="E146" s="178" t="s">
        <v>1</v>
      </c>
      <c r="F146" s="179" t="s">
        <v>276</v>
      </c>
      <c r="H146" s="178" t="s">
        <v>1</v>
      </c>
      <c r="L146" s="177"/>
      <c r="M146" s="180"/>
      <c r="N146" s="181"/>
      <c r="O146" s="181"/>
      <c r="P146" s="181"/>
      <c r="Q146" s="181"/>
      <c r="R146" s="181"/>
      <c r="S146" s="181"/>
      <c r="T146" s="182"/>
      <c r="AT146" s="178" t="s">
        <v>251</v>
      </c>
      <c r="AU146" s="178" t="s">
        <v>89</v>
      </c>
      <c r="AV146" s="176" t="s">
        <v>87</v>
      </c>
      <c r="AW146" s="176" t="s">
        <v>34</v>
      </c>
      <c r="AX146" s="176" t="s">
        <v>79</v>
      </c>
      <c r="AY146" s="178" t="s">
        <v>149</v>
      </c>
    </row>
    <row r="147" spans="2:51" s="160" customFormat="1" ht="11.25">
      <c r="B147" s="161"/>
      <c r="D147" s="150" t="s">
        <v>251</v>
      </c>
      <c r="E147" s="162" t="s">
        <v>1</v>
      </c>
      <c r="F147" s="163" t="s">
        <v>277</v>
      </c>
      <c r="H147" s="164">
        <v>16.06</v>
      </c>
      <c r="L147" s="161"/>
      <c r="M147" s="165"/>
      <c r="N147" s="166"/>
      <c r="O147" s="166"/>
      <c r="P147" s="166"/>
      <c r="Q147" s="166"/>
      <c r="R147" s="166"/>
      <c r="S147" s="166"/>
      <c r="T147" s="167"/>
      <c r="AT147" s="162" t="s">
        <v>251</v>
      </c>
      <c r="AU147" s="162" t="s">
        <v>89</v>
      </c>
      <c r="AV147" s="160" t="s">
        <v>89</v>
      </c>
      <c r="AW147" s="160" t="s">
        <v>34</v>
      </c>
      <c r="AX147" s="160" t="s">
        <v>79</v>
      </c>
      <c r="AY147" s="162" t="s">
        <v>149</v>
      </c>
    </row>
    <row r="148" spans="2:51" s="160" customFormat="1" ht="11.25">
      <c r="B148" s="161"/>
      <c r="D148" s="150" t="s">
        <v>251</v>
      </c>
      <c r="E148" s="162" t="s">
        <v>1</v>
      </c>
      <c r="F148" s="163" t="s">
        <v>278</v>
      </c>
      <c r="H148" s="164">
        <v>34.49</v>
      </c>
      <c r="L148" s="161"/>
      <c r="M148" s="165"/>
      <c r="N148" s="166"/>
      <c r="O148" s="166"/>
      <c r="P148" s="166"/>
      <c r="Q148" s="166"/>
      <c r="R148" s="166"/>
      <c r="S148" s="166"/>
      <c r="T148" s="167"/>
      <c r="AT148" s="162" t="s">
        <v>251</v>
      </c>
      <c r="AU148" s="162" t="s">
        <v>89</v>
      </c>
      <c r="AV148" s="160" t="s">
        <v>89</v>
      </c>
      <c r="AW148" s="160" t="s">
        <v>34</v>
      </c>
      <c r="AX148" s="160" t="s">
        <v>79</v>
      </c>
      <c r="AY148" s="162" t="s">
        <v>149</v>
      </c>
    </row>
    <row r="149" spans="2:51" s="160" customFormat="1" ht="11.25">
      <c r="B149" s="161"/>
      <c r="D149" s="150" t="s">
        <v>251</v>
      </c>
      <c r="E149" s="162" t="s">
        <v>1</v>
      </c>
      <c r="F149" s="163" t="s">
        <v>279</v>
      </c>
      <c r="H149" s="164">
        <v>3.64</v>
      </c>
      <c r="L149" s="161"/>
      <c r="M149" s="165"/>
      <c r="N149" s="166"/>
      <c r="O149" s="166"/>
      <c r="P149" s="166"/>
      <c r="Q149" s="166"/>
      <c r="R149" s="166"/>
      <c r="S149" s="166"/>
      <c r="T149" s="167"/>
      <c r="AT149" s="162" t="s">
        <v>251</v>
      </c>
      <c r="AU149" s="162" t="s">
        <v>89</v>
      </c>
      <c r="AV149" s="160" t="s">
        <v>89</v>
      </c>
      <c r="AW149" s="160" t="s">
        <v>34</v>
      </c>
      <c r="AX149" s="160" t="s">
        <v>79</v>
      </c>
      <c r="AY149" s="162" t="s">
        <v>149</v>
      </c>
    </row>
    <row r="150" spans="2:51" s="160" customFormat="1" ht="11.25">
      <c r="B150" s="161"/>
      <c r="D150" s="150" t="s">
        <v>251</v>
      </c>
      <c r="E150" s="162" t="s">
        <v>1</v>
      </c>
      <c r="F150" s="163" t="s">
        <v>280</v>
      </c>
      <c r="H150" s="164">
        <v>-10.58</v>
      </c>
      <c r="L150" s="161"/>
      <c r="M150" s="165"/>
      <c r="N150" s="166"/>
      <c r="O150" s="166"/>
      <c r="P150" s="166"/>
      <c r="Q150" s="166"/>
      <c r="R150" s="166"/>
      <c r="S150" s="166"/>
      <c r="T150" s="167"/>
      <c r="AT150" s="162" t="s">
        <v>251</v>
      </c>
      <c r="AU150" s="162" t="s">
        <v>89</v>
      </c>
      <c r="AV150" s="160" t="s">
        <v>89</v>
      </c>
      <c r="AW150" s="160" t="s">
        <v>34</v>
      </c>
      <c r="AX150" s="160" t="s">
        <v>79</v>
      </c>
      <c r="AY150" s="162" t="s">
        <v>149</v>
      </c>
    </row>
    <row r="151" spans="2:51" s="176" customFormat="1" ht="11.25">
      <c r="B151" s="177"/>
      <c r="D151" s="150" t="s">
        <v>251</v>
      </c>
      <c r="E151" s="178" t="s">
        <v>1</v>
      </c>
      <c r="F151" s="179" t="s">
        <v>281</v>
      </c>
      <c r="H151" s="178" t="s">
        <v>1</v>
      </c>
      <c r="L151" s="177"/>
      <c r="M151" s="180"/>
      <c r="N151" s="181"/>
      <c r="O151" s="181"/>
      <c r="P151" s="181"/>
      <c r="Q151" s="181"/>
      <c r="R151" s="181"/>
      <c r="S151" s="181"/>
      <c r="T151" s="182"/>
      <c r="AT151" s="178" t="s">
        <v>251</v>
      </c>
      <c r="AU151" s="178" t="s">
        <v>89</v>
      </c>
      <c r="AV151" s="176" t="s">
        <v>87</v>
      </c>
      <c r="AW151" s="176" t="s">
        <v>34</v>
      </c>
      <c r="AX151" s="176" t="s">
        <v>79</v>
      </c>
      <c r="AY151" s="178" t="s">
        <v>149</v>
      </c>
    </row>
    <row r="152" spans="2:51" s="160" customFormat="1" ht="11.25">
      <c r="B152" s="161"/>
      <c r="D152" s="150" t="s">
        <v>251</v>
      </c>
      <c r="E152" s="162" t="s">
        <v>1</v>
      </c>
      <c r="F152" s="163" t="s">
        <v>272</v>
      </c>
      <c r="H152" s="164">
        <v>19.51</v>
      </c>
      <c r="L152" s="161"/>
      <c r="M152" s="165"/>
      <c r="N152" s="166"/>
      <c r="O152" s="166"/>
      <c r="P152" s="166"/>
      <c r="Q152" s="166"/>
      <c r="R152" s="166"/>
      <c r="S152" s="166"/>
      <c r="T152" s="167"/>
      <c r="AT152" s="162" t="s">
        <v>251</v>
      </c>
      <c r="AU152" s="162" t="s">
        <v>89</v>
      </c>
      <c r="AV152" s="160" t="s">
        <v>89</v>
      </c>
      <c r="AW152" s="160" t="s">
        <v>34</v>
      </c>
      <c r="AX152" s="160" t="s">
        <v>79</v>
      </c>
      <c r="AY152" s="162" t="s">
        <v>149</v>
      </c>
    </row>
    <row r="153" spans="2:51" s="160" customFormat="1" ht="11.25">
      <c r="B153" s="161"/>
      <c r="D153" s="150" t="s">
        <v>251</v>
      </c>
      <c r="E153" s="162" t="s">
        <v>1</v>
      </c>
      <c r="F153" s="163" t="s">
        <v>273</v>
      </c>
      <c r="H153" s="164">
        <v>13.885</v>
      </c>
      <c r="L153" s="161"/>
      <c r="M153" s="165"/>
      <c r="N153" s="166"/>
      <c r="O153" s="166"/>
      <c r="P153" s="166"/>
      <c r="Q153" s="166"/>
      <c r="R153" s="166"/>
      <c r="S153" s="166"/>
      <c r="T153" s="167"/>
      <c r="AT153" s="162" t="s">
        <v>251</v>
      </c>
      <c r="AU153" s="162" t="s">
        <v>89</v>
      </c>
      <c r="AV153" s="160" t="s">
        <v>89</v>
      </c>
      <c r="AW153" s="160" t="s">
        <v>34</v>
      </c>
      <c r="AX153" s="160" t="s">
        <v>79</v>
      </c>
      <c r="AY153" s="162" t="s">
        <v>149</v>
      </c>
    </row>
    <row r="154" spans="2:51" s="160" customFormat="1" ht="11.25">
      <c r="B154" s="161"/>
      <c r="D154" s="150" t="s">
        <v>251</v>
      </c>
      <c r="E154" s="162" t="s">
        <v>1</v>
      </c>
      <c r="F154" s="163" t="s">
        <v>282</v>
      </c>
      <c r="H154" s="164">
        <v>-2.53</v>
      </c>
      <c r="L154" s="161"/>
      <c r="M154" s="165"/>
      <c r="N154" s="166"/>
      <c r="O154" s="166"/>
      <c r="P154" s="166"/>
      <c r="Q154" s="166"/>
      <c r="R154" s="166"/>
      <c r="S154" s="166"/>
      <c r="T154" s="167"/>
      <c r="AT154" s="162" t="s">
        <v>251</v>
      </c>
      <c r="AU154" s="162" t="s">
        <v>89</v>
      </c>
      <c r="AV154" s="160" t="s">
        <v>89</v>
      </c>
      <c r="AW154" s="160" t="s">
        <v>34</v>
      </c>
      <c r="AX154" s="160" t="s">
        <v>79</v>
      </c>
      <c r="AY154" s="162" t="s">
        <v>149</v>
      </c>
    </row>
    <row r="155" spans="2:51" s="176" customFormat="1" ht="11.25">
      <c r="B155" s="177"/>
      <c r="D155" s="150" t="s">
        <v>251</v>
      </c>
      <c r="E155" s="178" t="s">
        <v>1</v>
      </c>
      <c r="F155" s="179" t="s">
        <v>283</v>
      </c>
      <c r="H155" s="178" t="s">
        <v>1</v>
      </c>
      <c r="L155" s="177"/>
      <c r="M155" s="180"/>
      <c r="N155" s="181"/>
      <c r="O155" s="181"/>
      <c r="P155" s="181"/>
      <c r="Q155" s="181"/>
      <c r="R155" s="181"/>
      <c r="S155" s="181"/>
      <c r="T155" s="182"/>
      <c r="AT155" s="178" t="s">
        <v>251</v>
      </c>
      <c r="AU155" s="178" t="s">
        <v>89</v>
      </c>
      <c r="AV155" s="176" t="s">
        <v>87</v>
      </c>
      <c r="AW155" s="176" t="s">
        <v>34</v>
      </c>
      <c r="AX155" s="176" t="s">
        <v>79</v>
      </c>
      <c r="AY155" s="178" t="s">
        <v>149</v>
      </c>
    </row>
    <row r="156" spans="2:51" s="160" customFormat="1" ht="11.25">
      <c r="B156" s="161"/>
      <c r="D156" s="150" t="s">
        <v>251</v>
      </c>
      <c r="E156" s="162" t="s">
        <v>1</v>
      </c>
      <c r="F156" s="163" t="s">
        <v>284</v>
      </c>
      <c r="H156" s="164">
        <v>31.35</v>
      </c>
      <c r="L156" s="161"/>
      <c r="M156" s="165"/>
      <c r="N156" s="166"/>
      <c r="O156" s="166"/>
      <c r="P156" s="166"/>
      <c r="Q156" s="166"/>
      <c r="R156" s="166"/>
      <c r="S156" s="166"/>
      <c r="T156" s="167"/>
      <c r="AT156" s="162" t="s">
        <v>251</v>
      </c>
      <c r="AU156" s="162" t="s">
        <v>89</v>
      </c>
      <c r="AV156" s="160" t="s">
        <v>89</v>
      </c>
      <c r="AW156" s="160" t="s">
        <v>34</v>
      </c>
      <c r="AX156" s="160" t="s">
        <v>79</v>
      </c>
      <c r="AY156" s="162" t="s">
        <v>149</v>
      </c>
    </row>
    <row r="157" spans="2:51" s="160" customFormat="1" ht="11.25">
      <c r="B157" s="161"/>
      <c r="D157" s="150" t="s">
        <v>251</v>
      </c>
      <c r="E157" s="162" t="s">
        <v>1</v>
      </c>
      <c r="F157" s="163" t="s">
        <v>285</v>
      </c>
      <c r="H157" s="164">
        <v>10</v>
      </c>
      <c r="L157" s="161"/>
      <c r="M157" s="165"/>
      <c r="N157" s="166"/>
      <c r="O157" s="166"/>
      <c r="P157" s="166"/>
      <c r="Q157" s="166"/>
      <c r="R157" s="166"/>
      <c r="S157" s="166"/>
      <c r="T157" s="167"/>
      <c r="AT157" s="162" t="s">
        <v>251</v>
      </c>
      <c r="AU157" s="162" t="s">
        <v>89</v>
      </c>
      <c r="AV157" s="160" t="s">
        <v>89</v>
      </c>
      <c r="AW157" s="160" t="s">
        <v>34</v>
      </c>
      <c r="AX157" s="160" t="s">
        <v>79</v>
      </c>
      <c r="AY157" s="162" t="s">
        <v>149</v>
      </c>
    </row>
    <row r="158" spans="2:51" s="160" customFormat="1" ht="11.25">
      <c r="B158" s="161"/>
      <c r="D158" s="150" t="s">
        <v>251</v>
      </c>
      <c r="E158" s="162" t="s">
        <v>1</v>
      </c>
      <c r="F158" s="163" t="s">
        <v>279</v>
      </c>
      <c r="H158" s="164">
        <v>3.64</v>
      </c>
      <c r="L158" s="161"/>
      <c r="M158" s="165"/>
      <c r="N158" s="166"/>
      <c r="O158" s="166"/>
      <c r="P158" s="166"/>
      <c r="Q158" s="166"/>
      <c r="R158" s="166"/>
      <c r="S158" s="166"/>
      <c r="T158" s="167"/>
      <c r="AT158" s="162" t="s">
        <v>251</v>
      </c>
      <c r="AU158" s="162" t="s">
        <v>89</v>
      </c>
      <c r="AV158" s="160" t="s">
        <v>89</v>
      </c>
      <c r="AW158" s="160" t="s">
        <v>34</v>
      </c>
      <c r="AX158" s="160" t="s">
        <v>79</v>
      </c>
      <c r="AY158" s="162" t="s">
        <v>149</v>
      </c>
    </row>
    <row r="159" spans="2:51" s="160" customFormat="1" ht="11.25">
      <c r="B159" s="161"/>
      <c r="D159" s="150" t="s">
        <v>251</v>
      </c>
      <c r="E159" s="162" t="s">
        <v>1</v>
      </c>
      <c r="F159" s="163" t="s">
        <v>286</v>
      </c>
      <c r="H159" s="164">
        <v>-7.92</v>
      </c>
      <c r="L159" s="161"/>
      <c r="M159" s="165"/>
      <c r="N159" s="166"/>
      <c r="O159" s="166"/>
      <c r="P159" s="166"/>
      <c r="Q159" s="166"/>
      <c r="R159" s="166"/>
      <c r="S159" s="166"/>
      <c r="T159" s="167"/>
      <c r="AT159" s="162" t="s">
        <v>251</v>
      </c>
      <c r="AU159" s="162" t="s">
        <v>89</v>
      </c>
      <c r="AV159" s="160" t="s">
        <v>89</v>
      </c>
      <c r="AW159" s="160" t="s">
        <v>34</v>
      </c>
      <c r="AX159" s="160" t="s">
        <v>79</v>
      </c>
      <c r="AY159" s="162" t="s">
        <v>149</v>
      </c>
    </row>
    <row r="160" spans="2:51" s="168" customFormat="1" ht="11.25">
      <c r="B160" s="169"/>
      <c r="D160" s="150" t="s">
        <v>251</v>
      </c>
      <c r="E160" s="170" t="s">
        <v>1</v>
      </c>
      <c r="F160" s="171" t="s">
        <v>254</v>
      </c>
      <c r="H160" s="172">
        <v>169.17000000000002</v>
      </c>
      <c r="L160" s="169"/>
      <c r="M160" s="173"/>
      <c r="N160" s="174"/>
      <c r="O160" s="174"/>
      <c r="P160" s="174"/>
      <c r="Q160" s="174"/>
      <c r="R160" s="174"/>
      <c r="S160" s="174"/>
      <c r="T160" s="175"/>
      <c r="AT160" s="170" t="s">
        <v>251</v>
      </c>
      <c r="AU160" s="170" t="s">
        <v>89</v>
      </c>
      <c r="AV160" s="168" t="s">
        <v>167</v>
      </c>
      <c r="AW160" s="168" t="s">
        <v>34</v>
      </c>
      <c r="AX160" s="168" t="s">
        <v>87</v>
      </c>
      <c r="AY160" s="170" t="s">
        <v>149</v>
      </c>
    </row>
    <row r="161" spans="2:63" s="125" customFormat="1" ht="22.9" customHeight="1">
      <c r="B161" s="126"/>
      <c r="D161" s="127" t="s">
        <v>78</v>
      </c>
      <c r="E161" s="136" t="s">
        <v>190</v>
      </c>
      <c r="F161" s="136" t="s">
        <v>287</v>
      </c>
      <c r="J161" s="137">
        <f>BK161</f>
        <v>0</v>
      </c>
      <c r="L161" s="126"/>
      <c r="M161" s="130"/>
      <c r="N161" s="131"/>
      <c r="O161" s="131"/>
      <c r="P161" s="132">
        <f>SUM(P162:P418)</f>
        <v>0</v>
      </c>
      <c r="Q161" s="131"/>
      <c r="R161" s="132">
        <f>SUM(R162:R418)</f>
        <v>0.0438</v>
      </c>
      <c r="S161" s="131"/>
      <c r="T161" s="133">
        <f>SUM(T162:T418)</f>
        <v>259.55063400000006</v>
      </c>
      <c r="AR161" s="127" t="s">
        <v>87</v>
      </c>
      <c r="AT161" s="134" t="s">
        <v>78</v>
      </c>
      <c r="AU161" s="134" t="s">
        <v>87</v>
      </c>
      <c r="AY161" s="127" t="s">
        <v>149</v>
      </c>
      <c r="BK161" s="135">
        <f>SUM(BK162:BK418)</f>
        <v>0</v>
      </c>
    </row>
    <row r="162" spans="1:65" s="56" customFormat="1" ht="16.5" customHeight="1">
      <c r="A162" s="53"/>
      <c r="B162" s="54"/>
      <c r="C162" s="138" t="s">
        <v>174</v>
      </c>
      <c r="D162" s="138" t="s">
        <v>152</v>
      </c>
      <c r="E162" s="139" t="s">
        <v>288</v>
      </c>
      <c r="F162" s="140" t="s">
        <v>289</v>
      </c>
      <c r="G162" s="141" t="s">
        <v>268</v>
      </c>
      <c r="H162" s="40">
        <v>20</v>
      </c>
      <c r="I162" s="24"/>
      <c r="J162" s="142">
        <f>ROUND(I162*H162,2)</f>
        <v>0</v>
      </c>
      <c r="K162" s="140" t="s">
        <v>1</v>
      </c>
      <c r="L162" s="54"/>
      <c r="M162" s="143" t="s">
        <v>1</v>
      </c>
      <c r="N162" s="144" t="s">
        <v>44</v>
      </c>
      <c r="O162" s="145"/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R162" s="148" t="s">
        <v>167</v>
      </c>
      <c r="AT162" s="148" t="s">
        <v>152</v>
      </c>
      <c r="AU162" s="148" t="s">
        <v>89</v>
      </c>
      <c r="AY162" s="44" t="s">
        <v>149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44" t="s">
        <v>87</v>
      </c>
      <c r="BK162" s="149">
        <f>ROUND(I162*H162,2)</f>
        <v>0</v>
      </c>
      <c r="BL162" s="44" t="s">
        <v>167</v>
      </c>
      <c r="BM162" s="148" t="s">
        <v>290</v>
      </c>
    </row>
    <row r="163" spans="1:65" s="56" customFormat="1" ht="16.5" customHeight="1">
      <c r="A163" s="53"/>
      <c r="B163" s="54"/>
      <c r="C163" s="138" t="s">
        <v>178</v>
      </c>
      <c r="D163" s="138" t="s">
        <v>152</v>
      </c>
      <c r="E163" s="139" t="s">
        <v>291</v>
      </c>
      <c r="F163" s="140" t="s">
        <v>292</v>
      </c>
      <c r="G163" s="141" t="s">
        <v>155</v>
      </c>
      <c r="H163" s="40">
        <v>1</v>
      </c>
      <c r="I163" s="24"/>
      <c r="J163" s="142">
        <f>ROUND(I163*H163,2)</f>
        <v>0</v>
      </c>
      <c r="K163" s="140" t="s">
        <v>1</v>
      </c>
      <c r="L163" s="54"/>
      <c r="M163" s="143" t="s">
        <v>1</v>
      </c>
      <c r="N163" s="144" t="s">
        <v>44</v>
      </c>
      <c r="O163" s="145"/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R163" s="148" t="s">
        <v>167</v>
      </c>
      <c r="AT163" s="148" t="s">
        <v>152</v>
      </c>
      <c r="AU163" s="148" t="s">
        <v>89</v>
      </c>
      <c r="AY163" s="44" t="s">
        <v>149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44" t="s">
        <v>87</v>
      </c>
      <c r="BK163" s="149">
        <f>ROUND(I163*H163,2)</f>
        <v>0</v>
      </c>
      <c r="BL163" s="44" t="s">
        <v>167</v>
      </c>
      <c r="BM163" s="148" t="s">
        <v>293</v>
      </c>
    </row>
    <row r="164" spans="1:47" s="56" customFormat="1" ht="19.5">
      <c r="A164" s="53"/>
      <c r="B164" s="54"/>
      <c r="C164" s="53"/>
      <c r="D164" s="150" t="s">
        <v>158</v>
      </c>
      <c r="E164" s="53"/>
      <c r="F164" s="151" t="s">
        <v>294</v>
      </c>
      <c r="G164" s="53"/>
      <c r="H164" s="53"/>
      <c r="I164" s="53"/>
      <c r="J164" s="53"/>
      <c r="K164" s="53"/>
      <c r="L164" s="54"/>
      <c r="M164" s="152"/>
      <c r="N164" s="153"/>
      <c r="O164" s="145"/>
      <c r="P164" s="145"/>
      <c r="Q164" s="145"/>
      <c r="R164" s="145"/>
      <c r="S164" s="145"/>
      <c r="T164" s="154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T164" s="44" t="s">
        <v>158</v>
      </c>
      <c r="AU164" s="44" t="s">
        <v>89</v>
      </c>
    </row>
    <row r="165" spans="1:65" s="56" customFormat="1" ht="16.5" customHeight="1">
      <c r="A165" s="53"/>
      <c r="B165" s="54"/>
      <c r="C165" s="138" t="s">
        <v>184</v>
      </c>
      <c r="D165" s="138" t="s">
        <v>152</v>
      </c>
      <c r="E165" s="139" t="s">
        <v>295</v>
      </c>
      <c r="F165" s="140" t="s">
        <v>296</v>
      </c>
      <c r="G165" s="141" t="s">
        <v>268</v>
      </c>
      <c r="H165" s="40">
        <v>268.772</v>
      </c>
      <c r="I165" s="24"/>
      <c r="J165" s="142">
        <f>ROUND(I165*H165,2)</f>
        <v>0</v>
      </c>
      <c r="K165" s="140" t="s">
        <v>257</v>
      </c>
      <c r="L165" s="54"/>
      <c r="M165" s="143" t="s">
        <v>1</v>
      </c>
      <c r="N165" s="144" t="s">
        <v>44</v>
      </c>
      <c r="O165" s="145"/>
      <c r="P165" s="146">
        <f>O165*H165</f>
        <v>0</v>
      </c>
      <c r="Q165" s="146">
        <v>0</v>
      </c>
      <c r="R165" s="146">
        <f>Q165*H165</f>
        <v>0</v>
      </c>
      <c r="S165" s="146">
        <v>0.131</v>
      </c>
      <c r="T165" s="147">
        <f>S165*H165</f>
        <v>35.209132</v>
      </c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R165" s="148" t="s">
        <v>167</v>
      </c>
      <c r="AT165" s="148" t="s">
        <v>152</v>
      </c>
      <c r="AU165" s="148" t="s">
        <v>89</v>
      </c>
      <c r="AY165" s="44" t="s">
        <v>149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44" t="s">
        <v>87</v>
      </c>
      <c r="BK165" s="149">
        <f>ROUND(I165*H165,2)</f>
        <v>0</v>
      </c>
      <c r="BL165" s="44" t="s">
        <v>167</v>
      </c>
      <c r="BM165" s="148" t="s">
        <v>297</v>
      </c>
    </row>
    <row r="166" spans="2:51" s="176" customFormat="1" ht="11.25">
      <c r="B166" s="177"/>
      <c r="D166" s="150" t="s">
        <v>251</v>
      </c>
      <c r="E166" s="178" t="s">
        <v>1</v>
      </c>
      <c r="F166" s="179" t="s">
        <v>298</v>
      </c>
      <c r="H166" s="178" t="s">
        <v>1</v>
      </c>
      <c r="L166" s="177"/>
      <c r="M166" s="180"/>
      <c r="N166" s="181"/>
      <c r="O166" s="181"/>
      <c r="P166" s="181"/>
      <c r="Q166" s="181"/>
      <c r="R166" s="181"/>
      <c r="S166" s="181"/>
      <c r="T166" s="182"/>
      <c r="AT166" s="178" t="s">
        <v>251</v>
      </c>
      <c r="AU166" s="178" t="s">
        <v>89</v>
      </c>
      <c r="AV166" s="176" t="s">
        <v>87</v>
      </c>
      <c r="AW166" s="176" t="s">
        <v>34</v>
      </c>
      <c r="AX166" s="176" t="s">
        <v>79</v>
      </c>
      <c r="AY166" s="178" t="s">
        <v>149</v>
      </c>
    </row>
    <row r="167" spans="2:51" s="160" customFormat="1" ht="11.25">
      <c r="B167" s="161"/>
      <c r="D167" s="150" t="s">
        <v>251</v>
      </c>
      <c r="E167" s="162" t="s">
        <v>1</v>
      </c>
      <c r="F167" s="163" t="s">
        <v>299</v>
      </c>
      <c r="H167" s="164">
        <v>40.04</v>
      </c>
      <c r="L167" s="161"/>
      <c r="M167" s="165"/>
      <c r="N167" s="166"/>
      <c r="O167" s="166"/>
      <c r="P167" s="166"/>
      <c r="Q167" s="166"/>
      <c r="R167" s="166"/>
      <c r="S167" s="166"/>
      <c r="T167" s="167"/>
      <c r="AT167" s="162" t="s">
        <v>251</v>
      </c>
      <c r="AU167" s="162" t="s">
        <v>89</v>
      </c>
      <c r="AV167" s="160" t="s">
        <v>89</v>
      </c>
      <c r="AW167" s="160" t="s">
        <v>34</v>
      </c>
      <c r="AX167" s="160" t="s">
        <v>79</v>
      </c>
      <c r="AY167" s="162" t="s">
        <v>149</v>
      </c>
    </row>
    <row r="168" spans="2:51" s="160" customFormat="1" ht="11.25">
      <c r="B168" s="161"/>
      <c r="D168" s="150" t="s">
        <v>251</v>
      </c>
      <c r="E168" s="162" t="s">
        <v>1</v>
      </c>
      <c r="F168" s="163" t="s">
        <v>300</v>
      </c>
      <c r="H168" s="164">
        <v>2.76</v>
      </c>
      <c r="L168" s="161"/>
      <c r="M168" s="165"/>
      <c r="N168" s="166"/>
      <c r="O168" s="166"/>
      <c r="P168" s="166"/>
      <c r="Q168" s="166"/>
      <c r="R168" s="166"/>
      <c r="S168" s="166"/>
      <c r="T168" s="167"/>
      <c r="AT168" s="162" t="s">
        <v>251</v>
      </c>
      <c r="AU168" s="162" t="s">
        <v>89</v>
      </c>
      <c r="AV168" s="160" t="s">
        <v>89</v>
      </c>
      <c r="AW168" s="160" t="s">
        <v>34</v>
      </c>
      <c r="AX168" s="160" t="s">
        <v>79</v>
      </c>
      <c r="AY168" s="162" t="s">
        <v>149</v>
      </c>
    </row>
    <row r="169" spans="2:51" s="160" customFormat="1" ht="11.25">
      <c r="B169" s="161"/>
      <c r="D169" s="150" t="s">
        <v>251</v>
      </c>
      <c r="E169" s="162" t="s">
        <v>1</v>
      </c>
      <c r="F169" s="163" t="s">
        <v>301</v>
      </c>
      <c r="H169" s="164">
        <v>-8</v>
      </c>
      <c r="L169" s="161"/>
      <c r="M169" s="165"/>
      <c r="N169" s="166"/>
      <c r="O169" s="166"/>
      <c r="P169" s="166"/>
      <c r="Q169" s="166"/>
      <c r="R169" s="166"/>
      <c r="S169" s="166"/>
      <c r="T169" s="167"/>
      <c r="AT169" s="162" t="s">
        <v>251</v>
      </c>
      <c r="AU169" s="162" t="s">
        <v>89</v>
      </c>
      <c r="AV169" s="160" t="s">
        <v>89</v>
      </c>
      <c r="AW169" s="160" t="s">
        <v>34</v>
      </c>
      <c r="AX169" s="160" t="s">
        <v>79</v>
      </c>
      <c r="AY169" s="162" t="s">
        <v>149</v>
      </c>
    </row>
    <row r="170" spans="2:51" s="176" customFormat="1" ht="11.25">
      <c r="B170" s="177"/>
      <c r="D170" s="150" t="s">
        <v>251</v>
      </c>
      <c r="E170" s="178" t="s">
        <v>1</v>
      </c>
      <c r="F170" s="179" t="s">
        <v>302</v>
      </c>
      <c r="H170" s="178" t="s">
        <v>1</v>
      </c>
      <c r="L170" s="177"/>
      <c r="M170" s="180"/>
      <c r="N170" s="181"/>
      <c r="O170" s="181"/>
      <c r="P170" s="181"/>
      <c r="Q170" s="181"/>
      <c r="R170" s="181"/>
      <c r="S170" s="181"/>
      <c r="T170" s="182"/>
      <c r="AT170" s="178" t="s">
        <v>251</v>
      </c>
      <c r="AU170" s="178" t="s">
        <v>89</v>
      </c>
      <c r="AV170" s="176" t="s">
        <v>87</v>
      </c>
      <c r="AW170" s="176" t="s">
        <v>34</v>
      </c>
      <c r="AX170" s="176" t="s">
        <v>79</v>
      </c>
      <c r="AY170" s="178" t="s">
        <v>149</v>
      </c>
    </row>
    <row r="171" spans="2:51" s="160" customFormat="1" ht="11.25">
      <c r="B171" s="161"/>
      <c r="D171" s="150" t="s">
        <v>251</v>
      </c>
      <c r="E171" s="162" t="s">
        <v>1</v>
      </c>
      <c r="F171" s="163" t="s">
        <v>303</v>
      </c>
      <c r="H171" s="164">
        <v>10.83</v>
      </c>
      <c r="L171" s="161"/>
      <c r="M171" s="165"/>
      <c r="N171" s="166"/>
      <c r="O171" s="166"/>
      <c r="P171" s="166"/>
      <c r="Q171" s="166"/>
      <c r="R171" s="166"/>
      <c r="S171" s="166"/>
      <c r="T171" s="167"/>
      <c r="AT171" s="162" t="s">
        <v>251</v>
      </c>
      <c r="AU171" s="162" t="s">
        <v>89</v>
      </c>
      <c r="AV171" s="160" t="s">
        <v>89</v>
      </c>
      <c r="AW171" s="160" t="s">
        <v>34</v>
      </c>
      <c r="AX171" s="160" t="s">
        <v>79</v>
      </c>
      <c r="AY171" s="162" t="s">
        <v>149</v>
      </c>
    </row>
    <row r="172" spans="2:51" s="160" customFormat="1" ht="11.25">
      <c r="B172" s="161"/>
      <c r="D172" s="150" t="s">
        <v>251</v>
      </c>
      <c r="E172" s="162" t="s">
        <v>1</v>
      </c>
      <c r="F172" s="163" t="s">
        <v>304</v>
      </c>
      <c r="H172" s="164">
        <v>12.342</v>
      </c>
      <c r="L172" s="161"/>
      <c r="M172" s="165"/>
      <c r="N172" s="166"/>
      <c r="O172" s="166"/>
      <c r="P172" s="166"/>
      <c r="Q172" s="166"/>
      <c r="R172" s="166"/>
      <c r="S172" s="166"/>
      <c r="T172" s="167"/>
      <c r="AT172" s="162" t="s">
        <v>251</v>
      </c>
      <c r="AU172" s="162" t="s">
        <v>89</v>
      </c>
      <c r="AV172" s="160" t="s">
        <v>89</v>
      </c>
      <c r="AW172" s="160" t="s">
        <v>34</v>
      </c>
      <c r="AX172" s="160" t="s">
        <v>79</v>
      </c>
      <c r="AY172" s="162" t="s">
        <v>149</v>
      </c>
    </row>
    <row r="173" spans="2:51" s="183" customFormat="1" ht="11.25">
      <c r="B173" s="184"/>
      <c r="D173" s="150" t="s">
        <v>251</v>
      </c>
      <c r="E173" s="185" t="s">
        <v>1</v>
      </c>
      <c r="F173" s="186" t="s">
        <v>305</v>
      </c>
      <c r="H173" s="187">
        <v>57.971999999999994</v>
      </c>
      <c r="L173" s="184"/>
      <c r="M173" s="188"/>
      <c r="N173" s="189"/>
      <c r="O173" s="189"/>
      <c r="P173" s="189"/>
      <c r="Q173" s="189"/>
      <c r="R173" s="189"/>
      <c r="S173" s="189"/>
      <c r="T173" s="190"/>
      <c r="AT173" s="185" t="s">
        <v>251</v>
      </c>
      <c r="AU173" s="185" t="s">
        <v>89</v>
      </c>
      <c r="AV173" s="183" t="s">
        <v>163</v>
      </c>
      <c r="AW173" s="183" t="s">
        <v>34</v>
      </c>
      <c r="AX173" s="183" t="s">
        <v>79</v>
      </c>
      <c r="AY173" s="185" t="s">
        <v>149</v>
      </c>
    </row>
    <row r="174" spans="2:51" s="176" customFormat="1" ht="11.25">
      <c r="B174" s="177"/>
      <c r="D174" s="150" t="s">
        <v>251</v>
      </c>
      <c r="E174" s="178" t="s">
        <v>1</v>
      </c>
      <c r="F174" s="179" t="s">
        <v>306</v>
      </c>
      <c r="H174" s="178" t="s">
        <v>1</v>
      </c>
      <c r="L174" s="177"/>
      <c r="M174" s="180"/>
      <c r="N174" s="181"/>
      <c r="O174" s="181"/>
      <c r="P174" s="181"/>
      <c r="Q174" s="181"/>
      <c r="R174" s="181"/>
      <c r="S174" s="181"/>
      <c r="T174" s="182"/>
      <c r="AT174" s="178" t="s">
        <v>251</v>
      </c>
      <c r="AU174" s="178" t="s">
        <v>89</v>
      </c>
      <c r="AV174" s="176" t="s">
        <v>87</v>
      </c>
      <c r="AW174" s="176" t="s">
        <v>34</v>
      </c>
      <c r="AX174" s="176" t="s">
        <v>79</v>
      </c>
      <c r="AY174" s="178" t="s">
        <v>149</v>
      </c>
    </row>
    <row r="175" spans="2:51" s="160" customFormat="1" ht="11.25">
      <c r="B175" s="161"/>
      <c r="D175" s="150" t="s">
        <v>251</v>
      </c>
      <c r="E175" s="162" t="s">
        <v>1</v>
      </c>
      <c r="F175" s="163" t="s">
        <v>307</v>
      </c>
      <c r="H175" s="164">
        <v>72.6</v>
      </c>
      <c r="L175" s="161"/>
      <c r="M175" s="165"/>
      <c r="N175" s="166"/>
      <c r="O175" s="166"/>
      <c r="P175" s="166"/>
      <c r="Q175" s="166"/>
      <c r="R175" s="166"/>
      <c r="S175" s="166"/>
      <c r="T175" s="167"/>
      <c r="AT175" s="162" t="s">
        <v>251</v>
      </c>
      <c r="AU175" s="162" t="s">
        <v>89</v>
      </c>
      <c r="AV175" s="160" t="s">
        <v>89</v>
      </c>
      <c r="AW175" s="160" t="s">
        <v>34</v>
      </c>
      <c r="AX175" s="160" t="s">
        <v>79</v>
      </c>
      <c r="AY175" s="162" t="s">
        <v>149</v>
      </c>
    </row>
    <row r="176" spans="2:51" s="160" customFormat="1" ht="11.25">
      <c r="B176" s="161"/>
      <c r="D176" s="150" t="s">
        <v>251</v>
      </c>
      <c r="E176" s="162" t="s">
        <v>1</v>
      </c>
      <c r="F176" s="163" t="s">
        <v>308</v>
      </c>
      <c r="H176" s="164">
        <v>4.2</v>
      </c>
      <c r="L176" s="161"/>
      <c r="M176" s="165"/>
      <c r="N176" s="166"/>
      <c r="O176" s="166"/>
      <c r="P176" s="166"/>
      <c r="Q176" s="166"/>
      <c r="R176" s="166"/>
      <c r="S176" s="166"/>
      <c r="T176" s="167"/>
      <c r="AT176" s="162" t="s">
        <v>251</v>
      </c>
      <c r="AU176" s="162" t="s">
        <v>89</v>
      </c>
      <c r="AV176" s="160" t="s">
        <v>89</v>
      </c>
      <c r="AW176" s="160" t="s">
        <v>34</v>
      </c>
      <c r="AX176" s="160" t="s">
        <v>79</v>
      </c>
      <c r="AY176" s="162" t="s">
        <v>149</v>
      </c>
    </row>
    <row r="177" spans="2:51" s="160" customFormat="1" ht="11.25">
      <c r="B177" s="161"/>
      <c r="D177" s="150" t="s">
        <v>251</v>
      </c>
      <c r="E177" s="162" t="s">
        <v>1</v>
      </c>
      <c r="F177" s="163" t="s">
        <v>309</v>
      </c>
      <c r="H177" s="164">
        <v>1.6</v>
      </c>
      <c r="L177" s="161"/>
      <c r="M177" s="165"/>
      <c r="N177" s="166"/>
      <c r="O177" s="166"/>
      <c r="P177" s="166"/>
      <c r="Q177" s="166"/>
      <c r="R177" s="166"/>
      <c r="S177" s="166"/>
      <c r="T177" s="167"/>
      <c r="AT177" s="162" t="s">
        <v>251</v>
      </c>
      <c r="AU177" s="162" t="s">
        <v>89</v>
      </c>
      <c r="AV177" s="160" t="s">
        <v>89</v>
      </c>
      <c r="AW177" s="160" t="s">
        <v>34</v>
      </c>
      <c r="AX177" s="160" t="s">
        <v>79</v>
      </c>
      <c r="AY177" s="162" t="s">
        <v>149</v>
      </c>
    </row>
    <row r="178" spans="2:51" s="160" customFormat="1" ht="11.25">
      <c r="B178" s="161"/>
      <c r="D178" s="150" t="s">
        <v>251</v>
      </c>
      <c r="E178" s="162" t="s">
        <v>1</v>
      </c>
      <c r="F178" s="163" t="s">
        <v>310</v>
      </c>
      <c r="H178" s="164">
        <v>2.8</v>
      </c>
      <c r="L178" s="161"/>
      <c r="M178" s="165"/>
      <c r="N178" s="166"/>
      <c r="O178" s="166"/>
      <c r="P178" s="166"/>
      <c r="Q178" s="166"/>
      <c r="R178" s="166"/>
      <c r="S178" s="166"/>
      <c r="T178" s="167"/>
      <c r="AT178" s="162" t="s">
        <v>251</v>
      </c>
      <c r="AU178" s="162" t="s">
        <v>89</v>
      </c>
      <c r="AV178" s="160" t="s">
        <v>89</v>
      </c>
      <c r="AW178" s="160" t="s">
        <v>34</v>
      </c>
      <c r="AX178" s="160" t="s">
        <v>79</v>
      </c>
      <c r="AY178" s="162" t="s">
        <v>149</v>
      </c>
    </row>
    <row r="179" spans="2:51" s="183" customFormat="1" ht="11.25">
      <c r="B179" s="184"/>
      <c r="D179" s="150" t="s">
        <v>251</v>
      </c>
      <c r="E179" s="185" t="s">
        <v>1</v>
      </c>
      <c r="F179" s="186" t="s">
        <v>305</v>
      </c>
      <c r="H179" s="187">
        <v>81.19999999999999</v>
      </c>
      <c r="L179" s="184"/>
      <c r="M179" s="188"/>
      <c r="N179" s="189"/>
      <c r="O179" s="189"/>
      <c r="P179" s="189"/>
      <c r="Q179" s="189"/>
      <c r="R179" s="189"/>
      <c r="S179" s="189"/>
      <c r="T179" s="190"/>
      <c r="AT179" s="185" t="s">
        <v>251</v>
      </c>
      <c r="AU179" s="185" t="s">
        <v>89</v>
      </c>
      <c r="AV179" s="183" t="s">
        <v>163</v>
      </c>
      <c r="AW179" s="183" t="s">
        <v>34</v>
      </c>
      <c r="AX179" s="183" t="s">
        <v>79</v>
      </c>
      <c r="AY179" s="185" t="s">
        <v>149</v>
      </c>
    </row>
    <row r="180" spans="2:51" s="176" customFormat="1" ht="11.25">
      <c r="B180" s="177"/>
      <c r="D180" s="150" t="s">
        <v>251</v>
      </c>
      <c r="E180" s="178" t="s">
        <v>1</v>
      </c>
      <c r="F180" s="179" t="s">
        <v>311</v>
      </c>
      <c r="H180" s="178" t="s">
        <v>1</v>
      </c>
      <c r="L180" s="177"/>
      <c r="M180" s="180"/>
      <c r="N180" s="181"/>
      <c r="O180" s="181"/>
      <c r="P180" s="181"/>
      <c r="Q180" s="181"/>
      <c r="R180" s="181"/>
      <c r="S180" s="181"/>
      <c r="T180" s="182"/>
      <c r="AT180" s="178" t="s">
        <v>251</v>
      </c>
      <c r="AU180" s="178" t="s">
        <v>89</v>
      </c>
      <c r="AV180" s="176" t="s">
        <v>87</v>
      </c>
      <c r="AW180" s="176" t="s">
        <v>34</v>
      </c>
      <c r="AX180" s="176" t="s">
        <v>79</v>
      </c>
      <c r="AY180" s="178" t="s">
        <v>149</v>
      </c>
    </row>
    <row r="181" spans="2:51" s="160" customFormat="1" ht="11.25">
      <c r="B181" s="161"/>
      <c r="D181" s="150" t="s">
        <v>251</v>
      </c>
      <c r="E181" s="162" t="s">
        <v>1</v>
      </c>
      <c r="F181" s="163" t="s">
        <v>312</v>
      </c>
      <c r="H181" s="164">
        <v>129.9</v>
      </c>
      <c r="L181" s="161"/>
      <c r="M181" s="165"/>
      <c r="N181" s="166"/>
      <c r="O181" s="166"/>
      <c r="P181" s="166"/>
      <c r="Q181" s="166"/>
      <c r="R181" s="166"/>
      <c r="S181" s="166"/>
      <c r="T181" s="167"/>
      <c r="AT181" s="162" t="s">
        <v>251</v>
      </c>
      <c r="AU181" s="162" t="s">
        <v>89</v>
      </c>
      <c r="AV181" s="160" t="s">
        <v>89</v>
      </c>
      <c r="AW181" s="160" t="s">
        <v>34</v>
      </c>
      <c r="AX181" s="160" t="s">
        <v>79</v>
      </c>
      <c r="AY181" s="162" t="s">
        <v>149</v>
      </c>
    </row>
    <row r="182" spans="2:51" s="160" customFormat="1" ht="11.25">
      <c r="B182" s="161"/>
      <c r="D182" s="150" t="s">
        <v>251</v>
      </c>
      <c r="E182" s="162" t="s">
        <v>1</v>
      </c>
      <c r="F182" s="163" t="s">
        <v>313</v>
      </c>
      <c r="H182" s="164">
        <v>4.94</v>
      </c>
      <c r="L182" s="161"/>
      <c r="M182" s="165"/>
      <c r="N182" s="166"/>
      <c r="O182" s="166"/>
      <c r="P182" s="166"/>
      <c r="Q182" s="166"/>
      <c r="R182" s="166"/>
      <c r="S182" s="166"/>
      <c r="T182" s="167"/>
      <c r="AT182" s="162" t="s">
        <v>251</v>
      </c>
      <c r="AU182" s="162" t="s">
        <v>89</v>
      </c>
      <c r="AV182" s="160" t="s">
        <v>89</v>
      </c>
      <c r="AW182" s="160" t="s">
        <v>34</v>
      </c>
      <c r="AX182" s="160" t="s">
        <v>79</v>
      </c>
      <c r="AY182" s="162" t="s">
        <v>149</v>
      </c>
    </row>
    <row r="183" spans="2:51" s="160" customFormat="1" ht="11.25">
      <c r="B183" s="161"/>
      <c r="D183" s="150" t="s">
        <v>251</v>
      </c>
      <c r="E183" s="162" t="s">
        <v>1</v>
      </c>
      <c r="F183" s="163" t="s">
        <v>314</v>
      </c>
      <c r="H183" s="164">
        <v>-16.48</v>
      </c>
      <c r="L183" s="161"/>
      <c r="M183" s="165"/>
      <c r="N183" s="166"/>
      <c r="O183" s="166"/>
      <c r="P183" s="166"/>
      <c r="Q183" s="166"/>
      <c r="R183" s="166"/>
      <c r="S183" s="166"/>
      <c r="T183" s="167"/>
      <c r="AT183" s="162" t="s">
        <v>251</v>
      </c>
      <c r="AU183" s="162" t="s">
        <v>89</v>
      </c>
      <c r="AV183" s="160" t="s">
        <v>89</v>
      </c>
      <c r="AW183" s="160" t="s">
        <v>34</v>
      </c>
      <c r="AX183" s="160" t="s">
        <v>79</v>
      </c>
      <c r="AY183" s="162" t="s">
        <v>149</v>
      </c>
    </row>
    <row r="184" spans="2:51" s="183" customFormat="1" ht="11.25">
      <c r="B184" s="184"/>
      <c r="D184" s="150" t="s">
        <v>251</v>
      </c>
      <c r="E184" s="185" t="s">
        <v>1</v>
      </c>
      <c r="F184" s="186" t="s">
        <v>305</v>
      </c>
      <c r="H184" s="187">
        <v>118.36</v>
      </c>
      <c r="L184" s="184"/>
      <c r="M184" s="188"/>
      <c r="N184" s="189"/>
      <c r="O184" s="189"/>
      <c r="P184" s="189"/>
      <c r="Q184" s="189"/>
      <c r="R184" s="189"/>
      <c r="S184" s="189"/>
      <c r="T184" s="190"/>
      <c r="AT184" s="185" t="s">
        <v>251</v>
      </c>
      <c r="AU184" s="185" t="s">
        <v>89</v>
      </c>
      <c r="AV184" s="183" t="s">
        <v>163</v>
      </c>
      <c r="AW184" s="183" t="s">
        <v>34</v>
      </c>
      <c r="AX184" s="183" t="s">
        <v>79</v>
      </c>
      <c r="AY184" s="185" t="s">
        <v>149</v>
      </c>
    </row>
    <row r="185" spans="2:51" s="176" customFormat="1" ht="11.25">
      <c r="B185" s="177"/>
      <c r="D185" s="150" t="s">
        <v>251</v>
      </c>
      <c r="E185" s="178" t="s">
        <v>1</v>
      </c>
      <c r="F185" s="179" t="s">
        <v>315</v>
      </c>
      <c r="H185" s="178" t="s">
        <v>1</v>
      </c>
      <c r="L185" s="177"/>
      <c r="M185" s="180"/>
      <c r="N185" s="181"/>
      <c r="O185" s="181"/>
      <c r="P185" s="181"/>
      <c r="Q185" s="181"/>
      <c r="R185" s="181"/>
      <c r="S185" s="181"/>
      <c r="T185" s="182"/>
      <c r="AT185" s="178" t="s">
        <v>251</v>
      </c>
      <c r="AU185" s="178" t="s">
        <v>89</v>
      </c>
      <c r="AV185" s="176" t="s">
        <v>87</v>
      </c>
      <c r="AW185" s="176" t="s">
        <v>34</v>
      </c>
      <c r="AX185" s="176" t="s">
        <v>79</v>
      </c>
      <c r="AY185" s="178" t="s">
        <v>149</v>
      </c>
    </row>
    <row r="186" spans="2:51" s="160" customFormat="1" ht="11.25">
      <c r="B186" s="161"/>
      <c r="D186" s="150" t="s">
        <v>251</v>
      </c>
      <c r="E186" s="162" t="s">
        <v>1</v>
      </c>
      <c r="F186" s="163" t="s">
        <v>316</v>
      </c>
      <c r="H186" s="164">
        <v>9.03</v>
      </c>
      <c r="L186" s="161"/>
      <c r="M186" s="165"/>
      <c r="N186" s="166"/>
      <c r="O186" s="166"/>
      <c r="P186" s="166"/>
      <c r="Q186" s="166"/>
      <c r="R186" s="166"/>
      <c r="S186" s="166"/>
      <c r="T186" s="167"/>
      <c r="AT186" s="162" t="s">
        <v>251</v>
      </c>
      <c r="AU186" s="162" t="s">
        <v>89</v>
      </c>
      <c r="AV186" s="160" t="s">
        <v>89</v>
      </c>
      <c r="AW186" s="160" t="s">
        <v>34</v>
      </c>
      <c r="AX186" s="160" t="s">
        <v>79</v>
      </c>
      <c r="AY186" s="162" t="s">
        <v>149</v>
      </c>
    </row>
    <row r="187" spans="2:51" s="160" customFormat="1" ht="11.25">
      <c r="B187" s="161"/>
      <c r="D187" s="150" t="s">
        <v>251</v>
      </c>
      <c r="E187" s="162" t="s">
        <v>1</v>
      </c>
      <c r="F187" s="163" t="s">
        <v>317</v>
      </c>
      <c r="H187" s="164">
        <v>2.21</v>
      </c>
      <c r="L187" s="161"/>
      <c r="M187" s="165"/>
      <c r="N187" s="166"/>
      <c r="O187" s="166"/>
      <c r="P187" s="166"/>
      <c r="Q187" s="166"/>
      <c r="R187" s="166"/>
      <c r="S187" s="166"/>
      <c r="T187" s="167"/>
      <c r="AT187" s="162" t="s">
        <v>251</v>
      </c>
      <c r="AU187" s="162" t="s">
        <v>89</v>
      </c>
      <c r="AV187" s="160" t="s">
        <v>89</v>
      </c>
      <c r="AW187" s="160" t="s">
        <v>34</v>
      </c>
      <c r="AX187" s="160" t="s">
        <v>79</v>
      </c>
      <c r="AY187" s="162" t="s">
        <v>149</v>
      </c>
    </row>
    <row r="188" spans="2:51" s="183" customFormat="1" ht="11.25">
      <c r="B188" s="184"/>
      <c r="D188" s="150" t="s">
        <v>251</v>
      </c>
      <c r="E188" s="185" t="s">
        <v>1</v>
      </c>
      <c r="F188" s="186" t="s">
        <v>305</v>
      </c>
      <c r="H188" s="187">
        <v>11.239999999999998</v>
      </c>
      <c r="L188" s="184"/>
      <c r="M188" s="188"/>
      <c r="N188" s="189"/>
      <c r="O188" s="189"/>
      <c r="P188" s="189"/>
      <c r="Q188" s="189"/>
      <c r="R188" s="189"/>
      <c r="S188" s="189"/>
      <c r="T188" s="190"/>
      <c r="AT188" s="185" t="s">
        <v>251</v>
      </c>
      <c r="AU188" s="185" t="s">
        <v>89</v>
      </c>
      <c r="AV188" s="183" t="s">
        <v>163</v>
      </c>
      <c r="AW188" s="183" t="s">
        <v>34</v>
      </c>
      <c r="AX188" s="183" t="s">
        <v>79</v>
      </c>
      <c r="AY188" s="185" t="s">
        <v>149</v>
      </c>
    </row>
    <row r="189" spans="2:51" s="168" customFormat="1" ht="11.25">
      <c r="B189" s="169"/>
      <c r="D189" s="150" t="s">
        <v>251</v>
      </c>
      <c r="E189" s="170" t="s">
        <v>1</v>
      </c>
      <c r="F189" s="171" t="s">
        <v>254</v>
      </c>
      <c r="H189" s="172">
        <v>268.77199999999993</v>
      </c>
      <c r="L189" s="169"/>
      <c r="M189" s="173"/>
      <c r="N189" s="174"/>
      <c r="O189" s="174"/>
      <c r="P189" s="174"/>
      <c r="Q189" s="174"/>
      <c r="R189" s="174"/>
      <c r="S189" s="174"/>
      <c r="T189" s="175"/>
      <c r="AT189" s="170" t="s">
        <v>251</v>
      </c>
      <c r="AU189" s="170" t="s">
        <v>89</v>
      </c>
      <c r="AV189" s="168" t="s">
        <v>167</v>
      </c>
      <c r="AW189" s="168" t="s">
        <v>34</v>
      </c>
      <c r="AX189" s="168" t="s">
        <v>87</v>
      </c>
      <c r="AY189" s="170" t="s">
        <v>149</v>
      </c>
    </row>
    <row r="190" spans="1:65" s="56" customFormat="1" ht="16.5" customHeight="1">
      <c r="A190" s="53"/>
      <c r="B190" s="54"/>
      <c r="C190" s="138" t="s">
        <v>190</v>
      </c>
      <c r="D190" s="138" t="s">
        <v>152</v>
      </c>
      <c r="E190" s="139" t="s">
        <v>318</v>
      </c>
      <c r="F190" s="140" t="s">
        <v>319</v>
      </c>
      <c r="G190" s="141" t="s">
        <v>268</v>
      </c>
      <c r="H190" s="40">
        <v>2.57</v>
      </c>
      <c r="I190" s="24"/>
      <c r="J190" s="142">
        <f>ROUND(I190*H190,2)</f>
        <v>0</v>
      </c>
      <c r="K190" s="140" t="s">
        <v>257</v>
      </c>
      <c r="L190" s="54"/>
      <c r="M190" s="143" t="s">
        <v>1</v>
      </c>
      <c r="N190" s="144" t="s">
        <v>44</v>
      </c>
      <c r="O190" s="145"/>
      <c r="P190" s="146">
        <f>O190*H190</f>
        <v>0</v>
      </c>
      <c r="Q190" s="146">
        <v>0</v>
      </c>
      <c r="R190" s="146">
        <f>Q190*H190</f>
        <v>0</v>
      </c>
      <c r="S190" s="146">
        <v>0.261</v>
      </c>
      <c r="T190" s="147">
        <f>S190*H190</f>
        <v>0.67077</v>
      </c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R190" s="148" t="s">
        <v>167</v>
      </c>
      <c r="AT190" s="148" t="s">
        <v>152</v>
      </c>
      <c r="AU190" s="148" t="s">
        <v>89</v>
      </c>
      <c r="AY190" s="44" t="s">
        <v>149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44" t="s">
        <v>87</v>
      </c>
      <c r="BK190" s="149">
        <f>ROUND(I190*H190,2)</f>
        <v>0</v>
      </c>
      <c r="BL190" s="44" t="s">
        <v>167</v>
      </c>
      <c r="BM190" s="148" t="s">
        <v>320</v>
      </c>
    </row>
    <row r="191" spans="2:51" s="176" customFormat="1" ht="11.25">
      <c r="B191" s="177"/>
      <c r="D191" s="150" t="s">
        <v>251</v>
      </c>
      <c r="E191" s="178" t="s">
        <v>1</v>
      </c>
      <c r="F191" s="179" t="s">
        <v>298</v>
      </c>
      <c r="H191" s="178" t="s">
        <v>1</v>
      </c>
      <c r="L191" s="177"/>
      <c r="M191" s="180"/>
      <c r="N191" s="181"/>
      <c r="O191" s="181"/>
      <c r="P191" s="181"/>
      <c r="Q191" s="181"/>
      <c r="R191" s="181"/>
      <c r="S191" s="181"/>
      <c r="T191" s="182"/>
      <c r="AT191" s="178" t="s">
        <v>251</v>
      </c>
      <c r="AU191" s="178" t="s">
        <v>89</v>
      </c>
      <c r="AV191" s="176" t="s">
        <v>87</v>
      </c>
      <c r="AW191" s="176" t="s">
        <v>34</v>
      </c>
      <c r="AX191" s="176" t="s">
        <v>79</v>
      </c>
      <c r="AY191" s="178" t="s">
        <v>149</v>
      </c>
    </row>
    <row r="192" spans="2:51" s="160" customFormat="1" ht="11.25">
      <c r="B192" s="161"/>
      <c r="D192" s="150" t="s">
        <v>251</v>
      </c>
      <c r="E192" s="162" t="s">
        <v>1</v>
      </c>
      <c r="F192" s="163" t="s">
        <v>321</v>
      </c>
      <c r="H192" s="164">
        <v>3.77</v>
      </c>
      <c r="L192" s="161"/>
      <c r="M192" s="165"/>
      <c r="N192" s="166"/>
      <c r="O192" s="166"/>
      <c r="P192" s="166"/>
      <c r="Q192" s="166"/>
      <c r="R192" s="166"/>
      <c r="S192" s="166"/>
      <c r="T192" s="167"/>
      <c r="AT192" s="162" t="s">
        <v>251</v>
      </c>
      <c r="AU192" s="162" t="s">
        <v>89</v>
      </c>
      <c r="AV192" s="160" t="s">
        <v>89</v>
      </c>
      <c r="AW192" s="160" t="s">
        <v>34</v>
      </c>
      <c r="AX192" s="160" t="s">
        <v>79</v>
      </c>
      <c r="AY192" s="162" t="s">
        <v>149</v>
      </c>
    </row>
    <row r="193" spans="2:51" s="160" customFormat="1" ht="11.25">
      <c r="B193" s="161"/>
      <c r="D193" s="150" t="s">
        <v>251</v>
      </c>
      <c r="E193" s="162" t="s">
        <v>1</v>
      </c>
      <c r="F193" s="163" t="s">
        <v>322</v>
      </c>
      <c r="H193" s="164">
        <v>-1.2</v>
      </c>
      <c r="L193" s="161"/>
      <c r="M193" s="165"/>
      <c r="N193" s="166"/>
      <c r="O193" s="166"/>
      <c r="P193" s="166"/>
      <c r="Q193" s="166"/>
      <c r="R193" s="166"/>
      <c r="S193" s="166"/>
      <c r="T193" s="167"/>
      <c r="AT193" s="162" t="s">
        <v>251</v>
      </c>
      <c r="AU193" s="162" t="s">
        <v>89</v>
      </c>
      <c r="AV193" s="160" t="s">
        <v>89</v>
      </c>
      <c r="AW193" s="160" t="s">
        <v>34</v>
      </c>
      <c r="AX193" s="160" t="s">
        <v>79</v>
      </c>
      <c r="AY193" s="162" t="s">
        <v>149</v>
      </c>
    </row>
    <row r="194" spans="2:51" s="168" customFormat="1" ht="11.25">
      <c r="B194" s="169"/>
      <c r="D194" s="150" t="s">
        <v>251</v>
      </c>
      <c r="E194" s="170" t="s">
        <v>1</v>
      </c>
      <c r="F194" s="171" t="s">
        <v>254</v>
      </c>
      <c r="H194" s="172">
        <v>2.5700000000000003</v>
      </c>
      <c r="L194" s="169"/>
      <c r="M194" s="173"/>
      <c r="N194" s="174"/>
      <c r="O194" s="174"/>
      <c r="P194" s="174"/>
      <c r="Q194" s="174"/>
      <c r="R194" s="174"/>
      <c r="S194" s="174"/>
      <c r="T194" s="175"/>
      <c r="AT194" s="170" t="s">
        <v>251</v>
      </c>
      <c r="AU194" s="170" t="s">
        <v>89</v>
      </c>
      <c r="AV194" s="168" t="s">
        <v>167</v>
      </c>
      <c r="AW194" s="168" t="s">
        <v>34</v>
      </c>
      <c r="AX194" s="168" t="s">
        <v>87</v>
      </c>
      <c r="AY194" s="170" t="s">
        <v>149</v>
      </c>
    </row>
    <row r="195" spans="1:65" s="56" customFormat="1" ht="16.5" customHeight="1">
      <c r="A195" s="53"/>
      <c r="B195" s="54"/>
      <c r="C195" s="138" t="s">
        <v>114</v>
      </c>
      <c r="D195" s="138" t="s">
        <v>152</v>
      </c>
      <c r="E195" s="139" t="s">
        <v>323</v>
      </c>
      <c r="F195" s="140" t="s">
        <v>324</v>
      </c>
      <c r="G195" s="141" t="s">
        <v>249</v>
      </c>
      <c r="H195" s="40">
        <v>8.257</v>
      </c>
      <c r="I195" s="24"/>
      <c r="J195" s="142">
        <f>ROUND(I195*H195,2)</f>
        <v>0</v>
      </c>
      <c r="K195" s="140" t="s">
        <v>257</v>
      </c>
      <c r="L195" s="54"/>
      <c r="M195" s="143" t="s">
        <v>1</v>
      </c>
      <c r="N195" s="144" t="s">
        <v>44</v>
      </c>
      <c r="O195" s="145"/>
      <c r="P195" s="146">
        <f>O195*H195</f>
        <v>0</v>
      </c>
      <c r="Q195" s="146">
        <v>0</v>
      </c>
      <c r="R195" s="146">
        <f>Q195*H195</f>
        <v>0</v>
      </c>
      <c r="S195" s="146">
        <v>1.8</v>
      </c>
      <c r="T195" s="147">
        <f>S195*H195</f>
        <v>14.8626</v>
      </c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R195" s="148" t="s">
        <v>167</v>
      </c>
      <c r="AT195" s="148" t="s">
        <v>152</v>
      </c>
      <c r="AU195" s="148" t="s">
        <v>89</v>
      </c>
      <c r="AY195" s="44" t="s">
        <v>149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44" t="s">
        <v>87</v>
      </c>
      <c r="BK195" s="149">
        <f>ROUND(I195*H195,2)</f>
        <v>0</v>
      </c>
      <c r="BL195" s="44" t="s">
        <v>167</v>
      </c>
      <c r="BM195" s="148" t="s">
        <v>325</v>
      </c>
    </row>
    <row r="196" spans="2:51" s="160" customFormat="1" ht="11.25">
      <c r="B196" s="161"/>
      <c r="D196" s="150" t="s">
        <v>251</v>
      </c>
      <c r="E196" s="162" t="s">
        <v>1</v>
      </c>
      <c r="F196" s="163" t="s">
        <v>326</v>
      </c>
      <c r="H196" s="164">
        <v>3.996</v>
      </c>
      <c r="L196" s="161"/>
      <c r="M196" s="165"/>
      <c r="N196" s="166"/>
      <c r="O196" s="166"/>
      <c r="P196" s="166"/>
      <c r="Q196" s="166"/>
      <c r="R196" s="166"/>
      <c r="S196" s="166"/>
      <c r="T196" s="167"/>
      <c r="AT196" s="162" t="s">
        <v>251</v>
      </c>
      <c r="AU196" s="162" t="s">
        <v>89</v>
      </c>
      <c r="AV196" s="160" t="s">
        <v>89</v>
      </c>
      <c r="AW196" s="160" t="s">
        <v>34</v>
      </c>
      <c r="AX196" s="160" t="s">
        <v>79</v>
      </c>
      <c r="AY196" s="162" t="s">
        <v>149</v>
      </c>
    </row>
    <row r="197" spans="2:51" s="160" customFormat="1" ht="11.25">
      <c r="B197" s="161"/>
      <c r="D197" s="150" t="s">
        <v>251</v>
      </c>
      <c r="E197" s="162" t="s">
        <v>1</v>
      </c>
      <c r="F197" s="163" t="s">
        <v>327</v>
      </c>
      <c r="H197" s="164">
        <v>2.261</v>
      </c>
      <c r="L197" s="161"/>
      <c r="M197" s="165"/>
      <c r="N197" s="166"/>
      <c r="O197" s="166"/>
      <c r="P197" s="166"/>
      <c r="Q197" s="166"/>
      <c r="R197" s="166"/>
      <c r="S197" s="166"/>
      <c r="T197" s="167"/>
      <c r="AT197" s="162" t="s">
        <v>251</v>
      </c>
      <c r="AU197" s="162" t="s">
        <v>89</v>
      </c>
      <c r="AV197" s="160" t="s">
        <v>89</v>
      </c>
      <c r="AW197" s="160" t="s">
        <v>34</v>
      </c>
      <c r="AX197" s="160" t="s">
        <v>79</v>
      </c>
      <c r="AY197" s="162" t="s">
        <v>149</v>
      </c>
    </row>
    <row r="198" spans="2:51" s="160" customFormat="1" ht="11.25">
      <c r="B198" s="161"/>
      <c r="D198" s="150" t="s">
        <v>251</v>
      </c>
      <c r="E198" s="162" t="s">
        <v>1</v>
      </c>
      <c r="F198" s="163" t="s">
        <v>328</v>
      </c>
      <c r="H198" s="164">
        <v>2</v>
      </c>
      <c r="L198" s="161"/>
      <c r="M198" s="165"/>
      <c r="N198" s="166"/>
      <c r="O198" s="166"/>
      <c r="P198" s="166"/>
      <c r="Q198" s="166"/>
      <c r="R198" s="166"/>
      <c r="S198" s="166"/>
      <c r="T198" s="167"/>
      <c r="AT198" s="162" t="s">
        <v>251</v>
      </c>
      <c r="AU198" s="162" t="s">
        <v>89</v>
      </c>
      <c r="AV198" s="160" t="s">
        <v>89</v>
      </c>
      <c r="AW198" s="160" t="s">
        <v>34</v>
      </c>
      <c r="AX198" s="160" t="s">
        <v>79</v>
      </c>
      <c r="AY198" s="162" t="s">
        <v>149</v>
      </c>
    </row>
    <row r="199" spans="2:51" s="168" customFormat="1" ht="11.25">
      <c r="B199" s="169"/>
      <c r="D199" s="150" t="s">
        <v>251</v>
      </c>
      <c r="E199" s="170" t="s">
        <v>1</v>
      </c>
      <c r="F199" s="171" t="s">
        <v>254</v>
      </c>
      <c r="H199" s="172">
        <v>8.257</v>
      </c>
      <c r="L199" s="169"/>
      <c r="M199" s="173"/>
      <c r="N199" s="174"/>
      <c r="O199" s="174"/>
      <c r="P199" s="174"/>
      <c r="Q199" s="174"/>
      <c r="R199" s="174"/>
      <c r="S199" s="174"/>
      <c r="T199" s="175"/>
      <c r="AT199" s="170" t="s">
        <v>251</v>
      </c>
      <c r="AU199" s="170" t="s">
        <v>89</v>
      </c>
      <c r="AV199" s="168" t="s">
        <v>167</v>
      </c>
      <c r="AW199" s="168" t="s">
        <v>34</v>
      </c>
      <c r="AX199" s="168" t="s">
        <v>87</v>
      </c>
      <c r="AY199" s="170" t="s">
        <v>149</v>
      </c>
    </row>
    <row r="200" spans="1:65" s="56" customFormat="1" ht="16.5" customHeight="1">
      <c r="A200" s="53"/>
      <c r="B200" s="54"/>
      <c r="C200" s="138" t="s">
        <v>117</v>
      </c>
      <c r="D200" s="138" t="s">
        <v>152</v>
      </c>
      <c r="E200" s="139" t="s">
        <v>329</v>
      </c>
      <c r="F200" s="140" t="s">
        <v>330</v>
      </c>
      <c r="G200" s="141" t="s">
        <v>331</v>
      </c>
      <c r="H200" s="40">
        <v>84</v>
      </c>
      <c r="I200" s="24"/>
      <c r="J200" s="142">
        <f>ROUND(I200*H200,2)</f>
        <v>0</v>
      </c>
      <c r="K200" s="140" t="s">
        <v>1</v>
      </c>
      <c r="L200" s="54"/>
      <c r="M200" s="143" t="s">
        <v>1</v>
      </c>
      <c r="N200" s="144" t="s">
        <v>44</v>
      </c>
      <c r="O200" s="145"/>
      <c r="P200" s="146">
        <f>O200*H200</f>
        <v>0</v>
      </c>
      <c r="Q200" s="146">
        <v>0</v>
      </c>
      <c r="R200" s="146">
        <f>Q200*H200</f>
        <v>0</v>
      </c>
      <c r="S200" s="146">
        <v>0.022</v>
      </c>
      <c r="T200" s="147">
        <f>S200*H200</f>
        <v>1.8479999999999999</v>
      </c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R200" s="148" t="s">
        <v>167</v>
      </c>
      <c r="AT200" s="148" t="s">
        <v>152</v>
      </c>
      <c r="AU200" s="148" t="s">
        <v>89</v>
      </c>
      <c r="AY200" s="44" t="s">
        <v>149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44" t="s">
        <v>87</v>
      </c>
      <c r="BK200" s="149">
        <f>ROUND(I200*H200,2)</f>
        <v>0</v>
      </c>
      <c r="BL200" s="44" t="s">
        <v>167</v>
      </c>
      <c r="BM200" s="148" t="s">
        <v>332</v>
      </c>
    </row>
    <row r="201" spans="2:51" s="160" customFormat="1" ht="11.25">
      <c r="B201" s="161"/>
      <c r="D201" s="150" t="s">
        <v>251</v>
      </c>
      <c r="E201" s="162" t="s">
        <v>1</v>
      </c>
      <c r="F201" s="163" t="s">
        <v>333</v>
      </c>
      <c r="H201" s="164">
        <v>84</v>
      </c>
      <c r="L201" s="161"/>
      <c r="M201" s="165"/>
      <c r="N201" s="166"/>
      <c r="O201" s="166"/>
      <c r="P201" s="166"/>
      <c r="Q201" s="166"/>
      <c r="R201" s="166"/>
      <c r="S201" s="166"/>
      <c r="T201" s="167"/>
      <c r="AT201" s="162" t="s">
        <v>251</v>
      </c>
      <c r="AU201" s="162" t="s">
        <v>89</v>
      </c>
      <c r="AV201" s="160" t="s">
        <v>89</v>
      </c>
      <c r="AW201" s="160" t="s">
        <v>34</v>
      </c>
      <c r="AX201" s="160" t="s">
        <v>87</v>
      </c>
      <c r="AY201" s="162" t="s">
        <v>149</v>
      </c>
    </row>
    <row r="202" spans="1:65" s="56" customFormat="1" ht="16.5" customHeight="1">
      <c r="A202" s="53"/>
      <c r="B202" s="54"/>
      <c r="C202" s="138" t="s">
        <v>201</v>
      </c>
      <c r="D202" s="138" t="s">
        <v>152</v>
      </c>
      <c r="E202" s="139" t="s">
        <v>334</v>
      </c>
      <c r="F202" s="140" t="s">
        <v>335</v>
      </c>
      <c r="G202" s="141" t="s">
        <v>249</v>
      </c>
      <c r="H202" s="40">
        <v>4.5</v>
      </c>
      <c r="I202" s="24"/>
      <c r="J202" s="142">
        <f>ROUND(I202*H202,2)</f>
        <v>0</v>
      </c>
      <c r="K202" s="140" t="s">
        <v>1</v>
      </c>
      <c r="L202" s="54"/>
      <c r="M202" s="143" t="s">
        <v>1</v>
      </c>
      <c r="N202" s="144" t="s">
        <v>44</v>
      </c>
      <c r="O202" s="145"/>
      <c r="P202" s="146">
        <f>O202*H202</f>
        <v>0</v>
      </c>
      <c r="Q202" s="146">
        <v>0</v>
      </c>
      <c r="R202" s="146">
        <f>Q202*H202</f>
        <v>0</v>
      </c>
      <c r="S202" s="146">
        <v>2.4</v>
      </c>
      <c r="T202" s="147">
        <f>S202*H202</f>
        <v>10.799999999999999</v>
      </c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R202" s="148" t="s">
        <v>167</v>
      </c>
      <c r="AT202" s="148" t="s">
        <v>152</v>
      </c>
      <c r="AU202" s="148" t="s">
        <v>89</v>
      </c>
      <c r="AY202" s="44" t="s">
        <v>149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44" t="s">
        <v>87</v>
      </c>
      <c r="BK202" s="149">
        <f>ROUND(I202*H202,2)</f>
        <v>0</v>
      </c>
      <c r="BL202" s="44" t="s">
        <v>167</v>
      </c>
      <c r="BM202" s="148" t="s">
        <v>336</v>
      </c>
    </row>
    <row r="203" spans="1:65" s="56" customFormat="1" ht="16.5" customHeight="1">
      <c r="A203" s="53"/>
      <c r="B203" s="54"/>
      <c r="C203" s="138" t="s">
        <v>207</v>
      </c>
      <c r="D203" s="138" t="s">
        <v>152</v>
      </c>
      <c r="E203" s="139" t="s">
        <v>337</v>
      </c>
      <c r="F203" s="140" t="s">
        <v>338</v>
      </c>
      <c r="G203" s="141" t="s">
        <v>339</v>
      </c>
      <c r="H203" s="40">
        <v>1</v>
      </c>
      <c r="I203" s="24"/>
      <c r="J203" s="142">
        <f>ROUND(I203*H203,2)</f>
        <v>0</v>
      </c>
      <c r="K203" s="140" t="s">
        <v>1</v>
      </c>
      <c r="L203" s="54"/>
      <c r="M203" s="143" t="s">
        <v>1</v>
      </c>
      <c r="N203" s="144" t="s">
        <v>44</v>
      </c>
      <c r="O203" s="145"/>
      <c r="P203" s="146">
        <f>O203*H203</f>
        <v>0</v>
      </c>
      <c r="Q203" s="146">
        <v>0</v>
      </c>
      <c r="R203" s="146">
        <f>Q203*H203</f>
        <v>0</v>
      </c>
      <c r="S203" s="146">
        <v>0.1</v>
      </c>
      <c r="T203" s="147">
        <f>S203*H203</f>
        <v>0.1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R203" s="148" t="s">
        <v>167</v>
      </c>
      <c r="AT203" s="148" t="s">
        <v>152</v>
      </c>
      <c r="AU203" s="148" t="s">
        <v>89</v>
      </c>
      <c r="AY203" s="44" t="s">
        <v>149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44" t="s">
        <v>87</v>
      </c>
      <c r="BK203" s="149">
        <f>ROUND(I203*H203,2)</f>
        <v>0</v>
      </c>
      <c r="BL203" s="44" t="s">
        <v>167</v>
      </c>
      <c r="BM203" s="148" t="s">
        <v>340</v>
      </c>
    </row>
    <row r="204" spans="1:65" s="56" customFormat="1" ht="16.5" customHeight="1">
      <c r="A204" s="53"/>
      <c r="B204" s="54"/>
      <c r="C204" s="138" t="s">
        <v>212</v>
      </c>
      <c r="D204" s="138" t="s">
        <v>152</v>
      </c>
      <c r="E204" s="139" t="s">
        <v>341</v>
      </c>
      <c r="F204" s="140" t="s">
        <v>342</v>
      </c>
      <c r="G204" s="141" t="s">
        <v>331</v>
      </c>
      <c r="H204" s="40">
        <v>12.2</v>
      </c>
      <c r="I204" s="24"/>
      <c r="J204" s="142">
        <f>ROUND(I204*H204,2)</f>
        <v>0</v>
      </c>
      <c r="K204" s="140" t="s">
        <v>1</v>
      </c>
      <c r="L204" s="54"/>
      <c r="M204" s="143" t="s">
        <v>1</v>
      </c>
      <c r="N204" s="144" t="s">
        <v>44</v>
      </c>
      <c r="O204" s="145"/>
      <c r="P204" s="146">
        <f>O204*H204</f>
        <v>0</v>
      </c>
      <c r="Q204" s="146">
        <v>0</v>
      </c>
      <c r="R204" s="146">
        <f>Q204*H204</f>
        <v>0</v>
      </c>
      <c r="S204" s="146">
        <v>0.1</v>
      </c>
      <c r="T204" s="147">
        <f>S204*H204</f>
        <v>1.22</v>
      </c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R204" s="148" t="s">
        <v>167</v>
      </c>
      <c r="AT204" s="148" t="s">
        <v>152</v>
      </c>
      <c r="AU204" s="148" t="s">
        <v>89</v>
      </c>
      <c r="AY204" s="44" t="s">
        <v>149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44" t="s">
        <v>87</v>
      </c>
      <c r="BK204" s="149">
        <f>ROUND(I204*H204,2)</f>
        <v>0</v>
      </c>
      <c r="BL204" s="44" t="s">
        <v>167</v>
      </c>
      <c r="BM204" s="148" t="s">
        <v>343</v>
      </c>
    </row>
    <row r="205" spans="2:51" s="160" customFormat="1" ht="11.25">
      <c r="B205" s="161"/>
      <c r="D205" s="150" t="s">
        <v>251</v>
      </c>
      <c r="E205" s="162" t="s">
        <v>1</v>
      </c>
      <c r="F205" s="163" t="s">
        <v>344</v>
      </c>
      <c r="H205" s="164">
        <v>12.2</v>
      </c>
      <c r="L205" s="161"/>
      <c r="M205" s="165"/>
      <c r="N205" s="166"/>
      <c r="O205" s="166"/>
      <c r="P205" s="166"/>
      <c r="Q205" s="166"/>
      <c r="R205" s="166"/>
      <c r="S205" s="166"/>
      <c r="T205" s="167"/>
      <c r="AT205" s="162" t="s">
        <v>251</v>
      </c>
      <c r="AU205" s="162" t="s">
        <v>89</v>
      </c>
      <c r="AV205" s="160" t="s">
        <v>89</v>
      </c>
      <c r="AW205" s="160" t="s">
        <v>34</v>
      </c>
      <c r="AX205" s="160" t="s">
        <v>87</v>
      </c>
      <c r="AY205" s="162" t="s">
        <v>149</v>
      </c>
    </row>
    <row r="206" spans="1:65" s="56" customFormat="1" ht="16.5" customHeight="1">
      <c r="A206" s="53"/>
      <c r="B206" s="54"/>
      <c r="C206" s="138" t="s">
        <v>8</v>
      </c>
      <c r="D206" s="138" t="s">
        <v>152</v>
      </c>
      <c r="E206" s="139" t="s">
        <v>345</v>
      </c>
      <c r="F206" s="140" t="s">
        <v>346</v>
      </c>
      <c r="G206" s="141" t="s">
        <v>339</v>
      </c>
      <c r="H206" s="40">
        <v>1</v>
      </c>
      <c r="I206" s="24"/>
      <c r="J206" s="142">
        <f>ROUND(I206*H206,2)</f>
        <v>0</v>
      </c>
      <c r="K206" s="140" t="s">
        <v>1</v>
      </c>
      <c r="L206" s="54"/>
      <c r="M206" s="143" t="s">
        <v>1</v>
      </c>
      <c r="N206" s="144" t="s">
        <v>44</v>
      </c>
      <c r="O206" s="145"/>
      <c r="P206" s="146">
        <f>O206*H206</f>
        <v>0</v>
      </c>
      <c r="Q206" s="146">
        <v>0</v>
      </c>
      <c r="R206" s="146">
        <f>Q206*H206</f>
        <v>0</v>
      </c>
      <c r="S206" s="146">
        <v>0.1</v>
      </c>
      <c r="T206" s="147">
        <f>S206*H206</f>
        <v>0.1</v>
      </c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R206" s="148" t="s">
        <v>167</v>
      </c>
      <c r="AT206" s="148" t="s">
        <v>152</v>
      </c>
      <c r="AU206" s="148" t="s">
        <v>89</v>
      </c>
      <c r="AY206" s="44" t="s">
        <v>149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44" t="s">
        <v>87</v>
      </c>
      <c r="BK206" s="149">
        <f>ROUND(I206*H206,2)</f>
        <v>0</v>
      </c>
      <c r="BL206" s="44" t="s">
        <v>167</v>
      </c>
      <c r="BM206" s="148" t="s">
        <v>347</v>
      </c>
    </row>
    <row r="207" spans="1:65" s="56" customFormat="1" ht="16.5" customHeight="1">
      <c r="A207" s="53"/>
      <c r="B207" s="54"/>
      <c r="C207" s="138" t="s">
        <v>219</v>
      </c>
      <c r="D207" s="138" t="s">
        <v>152</v>
      </c>
      <c r="E207" s="139" t="s">
        <v>348</v>
      </c>
      <c r="F207" s="140" t="s">
        <v>349</v>
      </c>
      <c r="G207" s="141" t="s">
        <v>268</v>
      </c>
      <c r="H207" s="40">
        <v>15.8</v>
      </c>
      <c r="I207" s="24"/>
      <c r="J207" s="142">
        <f>ROUND(I207*H207,2)</f>
        <v>0</v>
      </c>
      <c r="K207" s="140" t="s">
        <v>1</v>
      </c>
      <c r="L207" s="54"/>
      <c r="M207" s="143" t="s">
        <v>1</v>
      </c>
      <c r="N207" s="144" t="s">
        <v>44</v>
      </c>
      <c r="O207" s="145"/>
      <c r="P207" s="146">
        <f>O207*H207</f>
        <v>0</v>
      </c>
      <c r="Q207" s="146">
        <v>0</v>
      </c>
      <c r="R207" s="146">
        <f>Q207*H207</f>
        <v>0</v>
      </c>
      <c r="S207" s="146">
        <v>0.01</v>
      </c>
      <c r="T207" s="147">
        <f>S207*H207</f>
        <v>0.158</v>
      </c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R207" s="148" t="s">
        <v>167</v>
      </c>
      <c r="AT207" s="148" t="s">
        <v>152</v>
      </c>
      <c r="AU207" s="148" t="s">
        <v>89</v>
      </c>
      <c r="AY207" s="44" t="s">
        <v>149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44" t="s">
        <v>87</v>
      </c>
      <c r="BK207" s="149">
        <f>ROUND(I207*H207,2)</f>
        <v>0</v>
      </c>
      <c r="BL207" s="44" t="s">
        <v>167</v>
      </c>
      <c r="BM207" s="148" t="s">
        <v>350</v>
      </c>
    </row>
    <row r="208" spans="2:51" s="160" customFormat="1" ht="11.25">
      <c r="B208" s="161"/>
      <c r="D208" s="150" t="s">
        <v>251</v>
      </c>
      <c r="E208" s="162" t="s">
        <v>1</v>
      </c>
      <c r="F208" s="163" t="s">
        <v>351</v>
      </c>
      <c r="H208" s="164">
        <v>15.8</v>
      </c>
      <c r="L208" s="161"/>
      <c r="M208" s="165"/>
      <c r="N208" s="166"/>
      <c r="O208" s="166"/>
      <c r="P208" s="166"/>
      <c r="Q208" s="166"/>
      <c r="R208" s="166"/>
      <c r="S208" s="166"/>
      <c r="T208" s="167"/>
      <c r="AT208" s="162" t="s">
        <v>251</v>
      </c>
      <c r="AU208" s="162" t="s">
        <v>89</v>
      </c>
      <c r="AV208" s="160" t="s">
        <v>89</v>
      </c>
      <c r="AW208" s="160" t="s">
        <v>34</v>
      </c>
      <c r="AX208" s="160" t="s">
        <v>87</v>
      </c>
      <c r="AY208" s="162" t="s">
        <v>149</v>
      </c>
    </row>
    <row r="209" spans="1:65" s="56" customFormat="1" ht="16.5" customHeight="1">
      <c r="A209" s="53"/>
      <c r="B209" s="54"/>
      <c r="C209" s="138" t="s">
        <v>223</v>
      </c>
      <c r="D209" s="138" t="s">
        <v>152</v>
      </c>
      <c r="E209" s="139" t="s">
        <v>352</v>
      </c>
      <c r="F209" s="140" t="s">
        <v>353</v>
      </c>
      <c r="G209" s="141" t="s">
        <v>331</v>
      </c>
      <c r="H209" s="40">
        <v>6</v>
      </c>
      <c r="I209" s="24"/>
      <c r="J209" s="142">
        <f>ROUND(I209*H209,2)</f>
        <v>0</v>
      </c>
      <c r="K209" s="140" t="s">
        <v>257</v>
      </c>
      <c r="L209" s="54"/>
      <c r="M209" s="143" t="s">
        <v>1</v>
      </c>
      <c r="N209" s="144" t="s">
        <v>44</v>
      </c>
      <c r="O209" s="145"/>
      <c r="P209" s="146">
        <f>O209*H209</f>
        <v>0</v>
      </c>
      <c r="Q209" s="146">
        <v>0</v>
      </c>
      <c r="R209" s="146">
        <f>Q209*H209</f>
        <v>0</v>
      </c>
      <c r="S209" s="146">
        <v>0.03</v>
      </c>
      <c r="T209" s="147">
        <f>S209*H209</f>
        <v>0.18</v>
      </c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R209" s="148" t="s">
        <v>167</v>
      </c>
      <c r="AT209" s="148" t="s">
        <v>152</v>
      </c>
      <c r="AU209" s="148" t="s">
        <v>89</v>
      </c>
      <c r="AY209" s="44" t="s">
        <v>149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44" t="s">
        <v>87</v>
      </c>
      <c r="BK209" s="149">
        <f>ROUND(I209*H209,2)</f>
        <v>0</v>
      </c>
      <c r="BL209" s="44" t="s">
        <v>167</v>
      </c>
      <c r="BM209" s="148" t="s">
        <v>354</v>
      </c>
    </row>
    <row r="210" spans="2:51" s="160" customFormat="1" ht="11.25">
      <c r="B210" s="161"/>
      <c r="D210" s="150" t="s">
        <v>251</v>
      </c>
      <c r="E210" s="162" t="s">
        <v>1</v>
      </c>
      <c r="F210" s="163" t="s">
        <v>355</v>
      </c>
      <c r="H210" s="164">
        <v>6</v>
      </c>
      <c r="L210" s="161"/>
      <c r="M210" s="165"/>
      <c r="N210" s="166"/>
      <c r="O210" s="166"/>
      <c r="P210" s="166"/>
      <c r="Q210" s="166"/>
      <c r="R210" s="166"/>
      <c r="S210" s="166"/>
      <c r="T210" s="167"/>
      <c r="AT210" s="162" t="s">
        <v>251</v>
      </c>
      <c r="AU210" s="162" t="s">
        <v>89</v>
      </c>
      <c r="AV210" s="160" t="s">
        <v>89</v>
      </c>
      <c r="AW210" s="160" t="s">
        <v>34</v>
      </c>
      <c r="AX210" s="160" t="s">
        <v>87</v>
      </c>
      <c r="AY210" s="162" t="s">
        <v>149</v>
      </c>
    </row>
    <row r="211" spans="1:65" s="56" customFormat="1" ht="16.5" customHeight="1">
      <c r="A211" s="53"/>
      <c r="B211" s="54"/>
      <c r="C211" s="138" t="s">
        <v>227</v>
      </c>
      <c r="D211" s="138" t="s">
        <v>152</v>
      </c>
      <c r="E211" s="139" t="s">
        <v>356</v>
      </c>
      <c r="F211" s="140" t="s">
        <v>357</v>
      </c>
      <c r="G211" s="141" t="s">
        <v>339</v>
      </c>
      <c r="H211" s="40">
        <v>1</v>
      </c>
      <c r="I211" s="24"/>
      <c r="J211" s="142">
        <f aca="true" t="shared" si="0" ref="J211:J219">ROUND(I211*H211,2)</f>
        <v>0</v>
      </c>
      <c r="K211" s="140" t="s">
        <v>1</v>
      </c>
      <c r="L211" s="54"/>
      <c r="M211" s="143" t="s">
        <v>1</v>
      </c>
      <c r="N211" s="144" t="s">
        <v>44</v>
      </c>
      <c r="O211" s="145"/>
      <c r="P211" s="146">
        <f aca="true" t="shared" si="1" ref="P211:P219">O211*H211</f>
        <v>0</v>
      </c>
      <c r="Q211" s="146">
        <v>0</v>
      </c>
      <c r="R211" s="146">
        <f aca="true" t="shared" si="2" ref="R211:R219">Q211*H211</f>
        <v>0</v>
      </c>
      <c r="S211" s="146">
        <v>0.03</v>
      </c>
      <c r="T211" s="147">
        <f aca="true" t="shared" si="3" ref="T211:T219">S211*H211</f>
        <v>0.03</v>
      </c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R211" s="148" t="s">
        <v>167</v>
      </c>
      <c r="AT211" s="148" t="s">
        <v>152</v>
      </c>
      <c r="AU211" s="148" t="s">
        <v>89</v>
      </c>
      <c r="AY211" s="44" t="s">
        <v>149</v>
      </c>
      <c r="BE211" s="149">
        <f aca="true" t="shared" si="4" ref="BE211:BE219">IF(N211="základní",J211,0)</f>
        <v>0</v>
      </c>
      <c r="BF211" s="149">
        <f aca="true" t="shared" si="5" ref="BF211:BF219">IF(N211="snížená",J211,0)</f>
        <v>0</v>
      </c>
      <c r="BG211" s="149">
        <f aca="true" t="shared" si="6" ref="BG211:BG219">IF(N211="zákl. přenesená",J211,0)</f>
        <v>0</v>
      </c>
      <c r="BH211" s="149">
        <f aca="true" t="shared" si="7" ref="BH211:BH219">IF(N211="sníž. přenesená",J211,0)</f>
        <v>0</v>
      </c>
      <c r="BI211" s="149">
        <f aca="true" t="shared" si="8" ref="BI211:BI219">IF(N211="nulová",J211,0)</f>
        <v>0</v>
      </c>
      <c r="BJ211" s="44" t="s">
        <v>87</v>
      </c>
      <c r="BK211" s="149">
        <f aca="true" t="shared" si="9" ref="BK211:BK219">ROUND(I211*H211,2)</f>
        <v>0</v>
      </c>
      <c r="BL211" s="44" t="s">
        <v>167</v>
      </c>
      <c r="BM211" s="148" t="s">
        <v>358</v>
      </c>
    </row>
    <row r="212" spans="1:65" s="56" customFormat="1" ht="16.5" customHeight="1">
      <c r="A212" s="53"/>
      <c r="B212" s="54"/>
      <c r="C212" s="138" t="s">
        <v>359</v>
      </c>
      <c r="D212" s="138" t="s">
        <v>152</v>
      </c>
      <c r="E212" s="139" t="s">
        <v>360</v>
      </c>
      <c r="F212" s="140" t="s">
        <v>361</v>
      </c>
      <c r="G212" s="141" t="s">
        <v>339</v>
      </c>
      <c r="H212" s="40">
        <v>1</v>
      </c>
      <c r="I212" s="24"/>
      <c r="J212" s="142">
        <f t="shared" si="0"/>
        <v>0</v>
      </c>
      <c r="K212" s="140" t="s">
        <v>1</v>
      </c>
      <c r="L212" s="54"/>
      <c r="M212" s="143" t="s">
        <v>1</v>
      </c>
      <c r="N212" s="144" t="s">
        <v>44</v>
      </c>
      <c r="O212" s="145"/>
      <c r="P212" s="146">
        <f t="shared" si="1"/>
        <v>0</v>
      </c>
      <c r="Q212" s="146">
        <v>0</v>
      </c>
      <c r="R212" s="146">
        <f t="shared" si="2"/>
        <v>0</v>
      </c>
      <c r="S212" s="146">
        <v>0.03</v>
      </c>
      <c r="T212" s="147">
        <f t="shared" si="3"/>
        <v>0.03</v>
      </c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R212" s="148" t="s">
        <v>167</v>
      </c>
      <c r="AT212" s="148" t="s">
        <v>152</v>
      </c>
      <c r="AU212" s="148" t="s">
        <v>89</v>
      </c>
      <c r="AY212" s="44" t="s">
        <v>149</v>
      </c>
      <c r="BE212" s="149">
        <f t="shared" si="4"/>
        <v>0</v>
      </c>
      <c r="BF212" s="149">
        <f t="shared" si="5"/>
        <v>0</v>
      </c>
      <c r="BG212" s="149">
        <f t="shared" si="6"/>
        <v>0</v>
      </c>
      <c r="BH212" s="149">
        <f t="shared" si="7"/>
        <v>0</v>
      </c>
      <c r="BI212" s="149">
        <f t="shared" si="8"/>
        <v>0</v>
      </c>
      <c r="BJ212" s="44" t="s">
        <v>87</v>
      </c>
      <c r="BK212" s="149">
        <f t="shared" si="9"/>
        <v>0</v>
      </c>
      <c r="BL212" s="44" t="s">
        <v>167</v>
      </c>
      <c r="BM212" s="148" t="s">
        <v>362</v>
      </c>
    </row>
    <row r="213" spans="1:65" s="56" customFormat="1" ht="16.5" customHeight="1">
      <c r="A213" s="53"/>
      <c r="B213" s="54"/>
      <c r="C213" s="138" t="s">
        <v>363</v>
      </c>
      <c r="D213" s="138" t="s">
        <v>152</v>
      </c>
      <c r="E213" s="139" t="s">
        <v>364</v>
      </c>
      <c r="F213" s="140" t="s">
        <v>365</v>
      </c>
      <c r="G213" s="141" t="s">
        <v>339</v>
      </c>
      <c r="H213" s="40">
        <v>1</v>
      </c>
      <c r="I213" s="24"/>
      <c r="J213" s="142">
        <f t="shared" si="0"/>
        <v>0</v>
      </c>
      <c r="K213" s="140" t="s">
        <v>1</v>
      </c>
      <c r="L213" s="54"/>
      <c r="M213" s="143" t="s">
        <v>1</v>
      </c>
      <c r="N213" s="144" t="s">
        <v>44</v>
      </c>
      <c r="O213" s="145"/>
      <c r="P213" s="146">
        <f t="shared" si="1"/>
        <v>0</v>
      </c>
      <c r="Q213" s="146">
        <v>0</v>
      </c>
      <c r="R213" s="146">
        <f t="shared" si="2"/>
        <v>0</v>
      </c>
      <c r="S213" s="146">
        <v>0.03</v>
      </c>
      <c r="T213" s="147">
        <f t="shared" si="3"/>
        <v>0.03</v>
      </c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R213" s="148" t="s">
        <v>167</v>
      </c>
      <c r="AT213" s="148" t="s">
        <v>152</v>
      </c>
      <c r="AU213" s="148" t="s">
        <v>89</v>
      </c>
      <c r="AY213" s="44" t="s">
        <v>149</v>
      </c>
      <c r="BE213" s="149">
        <f t="shared" si="4"/>
        <v>0</v>
      </c>
      <c r="BF213" s="149">
        <f t="shared" si="5"/>
        <v>0</v>
      </c>
      <c r="BG213" s="149">
        <f t="shared" si="6"/>
        <v>0</v>
      </c>
      <c r="BH213" s="149">
        <f t="shared" si="7"/>
        <v>0</v>
      </c>
      <c r="BI213" s="149">
        <f t="shared" si="8"/>
        <v>0</v>
      </c>
      <c r="BJ213" s="44" t="s">
        <v>87</v>
      </c>
      <c r="BK213" s="149">
        <f t="shared" si="9"/>
        <v>0</v>
      </c>
      <c r="BL213" s="44" t="s">
        <v>167</v>
      </c>
      <c r="BM213" s="148" t="s">
        <v>366</v>
      </c>
    </row>
    <row r="214" spans="1:65" s="56" customFormat="1" ht="16.5" customHeight="1">
      <c r="A214" s="53"/>
      <c r="B214" s="54"/>
      <c r="C214" s="138" t="s">
        <v>7</v>
      </c>
      <c r="D214" s="138" t="s">
        <v>152</v>
      </c>
      <c r="E214" s="139" t="s">
        <v>367</v>
      </c>
      <c r="F214" s="140" t="s">
        <v>368</v>
      </c>
      <c r="G214" s="141" t="s">
        <v>339</v>
      </c>
      <c r="H214" s="40">
        <v>2</v>
      </c>
      <c r="I214" s="24"/>
      <c r="J214" s="142">
        <f t="shared" si="0"/>
        <v>0</v>
      </c>
      <c r="K214" s="140" t="s">
        <v>1</v>
      </c>
      <c r="L214" s="54"/>
      <c r="M214" s="143" t="s">
        <v>1</v>
      </c>
      <c r="N214" s="144" t="s">
        <v>44</v>
      </c>
      <c r="O214" s="145"/>
      <c r="P214" s="146">
        <f t="shared" si="1"/>
        <v>0</v>
      </c>
      <c r="Q214" s="146">
        <v>0</v>
      </c>
      <c r="R214" s="146">
        <f t="shared" si="2"/>
        <v>0</v>
      </c>
      <c r="S214" s="146">
        <v>0.05</v>
      </c>
      <c r="T214" s="147">
        <f t="shared" si="3"/>
        <v>0.1</v>
      </c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R214" s="148" t="s">
        <v>167</v>
      </c>
      <c r="AT214" s="148" t="s">
        <v>152</v>
      </c>
      <c r="AU214" s="148" t="s">
        <v>89</v>
      </c>
      <c r="AY214" s="44" t="s">
        <v>149</v>
      </c>
      <c r="BE214" s="149">
        <f t="shared" si="4"/>
        <v>0</v>
      </c>
      <c r="BF214" s="149">
        <f t="shared" si="5"/>
        <v>0</v>
      </c>
      <c r="BG214" s="149">
        <f t="shared" si="6"/>
        <v>0</v>
      </c>
      <c r="BH214" s="149">
        <f t="shared" si="7"/>
        <v>0</v>
      </c>
      <c r="BI214" s="149">
        <f t="shared" si="8"/>
        <v>0</v>
      </c>
      <c r="BJ214" s="44" t="s">
        <v>87</v>
      </c>
      <c r="BK214" s="149">
        <f t="shared" si="9"/>
        <v>0</v>
      </c>
      <c r="BL214" s="44" t="s">
        <v>167</v>
      </c>
      <c r="BM214" s="148" t="s">
        <v>369</v>
      </c>
    </row>
    <row r="215" spans="1:65" s="56" customFormat="1" ht="16.5" customHeight="1">
      <c r="A215" s="53"/>
      <c r="B215" s="54"/>
      <c r="C215" s="138" t="s">
        <v>370</v>
      </c>
      <c r="D215" s="138" t="s">
        <v>152</v>
      </c>
      <c r="E215" s="139" t="s">
        <v>371</v>
      </c>
      <c r="F215" s="140" t="s">
        <v>372</v>
      </c>
      <c r="G215" s="141" t="s">
        <v>339</v>
      </c>
      <c r="H215" s="40">
        <v>2</v>
      </c>
      <c r="I215" s="24"/>
      <c r="J215" s="142">
        <f t="shared" si="0"/>
        <v>0</v>
      </c>
      <c r="K215" s="140" t="s">
        <v>1</v>
      </c>
      <c r="L215" s="54"/>
      <c r="M215" s="143" t="s">
        <v>1</v>
      </c>
      <c r="N215" s="144" t="s">
        <v>44</v>
      </c>
      <c r="O215" s="145"/>
      <c r="P215" s="146">
        <f t="shared" si="1"/>
        <v>0</v>
      </c>
      <c r="Q215" s="146">
        <v>0</v>
      </c>
      <c r="R215" s="146">
        <f t="shared" si="2"/>
        <v>0</v>
      </c>
      <c r="S215" s="146">
        <v>0.08</v>
      </c>
      <c r="T215" s="147">
        <f t="shared" si="3"/>
        <v>0.16</v>
      </c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R215" s="148" t="s">
        <v>167</v>
      </c>
      <c r="AT215" s="148" t="s">
        <v>152</v>
      </c>
      <c r="AU215" s="148" t="s">
        <v>89</v>
      </c>
      <c r="AY215" s="44" t="s">
        <v>149</v>
      </c>
      <c r="BE215" s="149">
        <f t="shared" si="4"/>
        <v>0</v>
      </c>
      <c r="BF215" s="149">
        <f t="shared" si="5"/>
        <v>0</v>
      </c>
      <c r="BG215" s="149">
        <f t="shared" si="6"/>
        <v>0</v>
      </c>
      <c r="BH215" s="149">
        <f t="shared" si="7"/>
        <v>0</v>
      </c>
      <c r="BI215" s="149">
        <f t="shared" si="8"/>
        <v>0</v>
      </c>
      <c r="BJ215" s="44" t="s">
        <v>87</v>
      </c>
      <c r="BK215" s="149">
        <f t="shared" si="9"/>
        <v>0</v>
      </c>
      <c r="BL215" s="44" t="s">
        <v>167</v>
      </c>
      <c r="BM215" s="148" t="s">
        <v>373</v>
      </c>
    </row>
    <row r="216" spans="1:65" s="56" customFormat="1" ht="16.5" customHeight="1">
      <c r="A216" s="53"/>
      <c r="B216" s="54"/>
      <c r="C216" s="138" t="s">
        <v>374</v>
      </c>
      <c r="D216" s="138" t="s">
        <v>152</v>
      </c>
      <c r="E216" s="139" t="s">
        <v>375</v>
      </c>
      <c r="F216" s="140" t="s">
        <v>376</v>
      </c>
      <c r="G216" s="141" t="s">
        <v>339</v>
      </c>
      <c r="H216" s="40">
        <v>1</v>
      </c>
      <c r="I216" s="24"/>
      <c r="J216" s="142">
        <f t="shared" si="0"/>
        <v>0</v>
      </c>
      <c r="K216" s="140" t="s">
        <v>1</v>
      </c>
      <c r="L216" s="54"/>
      <c r="M216" s="143" t="s">
        <v>1</v>
      </c>
      <c r="N216" s="144" t="s">
        <v>44</v>
      </c>
      <c r="O216" s="145"/>
      <c r="P216" s="146">
        <f t="shared" si="1"/>
        <v>0</v>
      </c>
      <c r="Q216" s="146">
        <v>0</v>
      </c>
      <c r="R216" s="146">
        <f t="shared" si="2"/>
        <v>0</v>
      </c>
      <c r="S216" s="146">
        <v>0.08</v>
      </c>
      <c r="T216" s="147">
        <f t="shared" si="3"/>
        <v>0.08</v>
      </c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R216" s="148" t="s">
        <v>167</v>
      </c>
      <c r="AT216" s="148" t="s">
        <v>152</v>
      </c>
      <c r="AU216" s="148" t="s">
        <v>89</v>
      </c>
      <c r="AY216" s="44" t="s">
        <v>149</v>
      </c>
      <c r="BE216" s="149">
        <f t="shared" si="4"/>
        <v>0</v>
      </c>
      <c r="BF216" s="149">
        <f t="shared" si="5"/>
        <v>0</v>
      </c>
      <c r="BG216" s="149">
        <f t="shared" si="6"/>
        <v>0</v>
      </c>
      <c r="BH216" s="149">
        <f t="shared" si="7"/>
        <v>0</v>
      </c>
      <c r="BI216" s="149">
        <f t="shared" si="8"/>
        <v>0</v>
      </c>
      <c r="BJ216" s="44" t="s">
        <v>87</v>
      </c>
      <c r="BK216" s="149">
        <f t="shared" si="9"/>
        <v>0</v>
      </c>
      <c r="BL216" s="44" t="s">
        <v>167</v>
      </c>
      <c r="BM216" s="148" t="s">
        <v>377</v>
      </c>
    </row>
    <row r="217" spans="1:65" s="56" customFormat="1" ht="16.5" customHeight="1">
      <c r="A217" s="53"/>
      <c r="B217" s="54"/>
      <c r="C217" s="138" t="s">
        <v>378</v>
      </c>
      <c r="D217" s="138" t="s">
        <v>152</v>
      </c>
      <c r="E217" s="139" t="s">
        <v>379</v>
      </c>
      <c r="F217" s="140" t="s">
        <v>380</v>
      </c>
      <c r="G217" s="141" t="s">
        <v>339</v>
      </c>
      <c r="H217" s="40">
        <v>1</v>
      </c>
      <c r="I217" s="24"/>
      <c r="J217" s="142">
        <f t="shared" si="0"/>
        <v>0</v>
      </c>
      <c r="K217" s="140" t="s">
        <v>1</v>
      </c>
      <c r="L217" s="54"/>
      <c r="M217" s="143" t="s">
        <v>1</v>
      </c>
      <c r="N217" s="144" t="s">
        <v>44</v>
      </c>
      <c r="O217" s="145"/>
      <c r="P217" s="146">
        <f t="shared" si="1"/>
        <v>0</v>
      </c>
      <c r="Q217" s="146">
        <v>0</v>
      </c>
      <c r="R217" s="146">
        <f t="shared" si="2"/>
        <v>0</v>
      </c>
      <c r="S217" s="146">
        <v>0.08</v>
      </c>
      <c r="T217" s="147">
        <f t="shared" si="3"/>
        <v>0.08</v>
      </c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R217" s="148" t="s">
        <v>167</v>
      </c>
      <c r="AT217" s="148" t="s">
        <v>152</v>
      </c>
      <c r="AU217" s="148" t="s">
        <v>89</v>
      </c>
      <c r="AY217" s="44" t="s">
        <v>149</v>
      </c>
      <c r="BE217" s="149">
        <f t="shared" si="4"/>
        <v>0</v>
      </c>
      <c r="BF217" s="149">
        <f t="shared" si="5"/>
        <v>0</v>
      </c>
      <c r="BG217" s="149">
        <f t="shared" si="6"/>
        <v>0</v>
      </c>
      <c r="BH217" s="149">
        <f t="shared" si="7"/>
        <v>0</v>
      </c>
      <c r="BI217" s="149">
        <f t="shared" si="8"/>
        <v>0</v>
      </c>
      <c r="BJ217" s="44" t="s">
        <v>87</v>
      </c>
      <c r="BK217" s="149">
        <f t="shared" si="9"/>
        <v>0</v>
      </c>
      <c r="BL217" s="44" t="s">
        <v>167</v>
      </c>
      <c r="BM217" s="148" t="s">
        <v>381</v>
      </c>
    </row>
    <row r="218" spans="1:65" s="56" customFormat="1" ht="16.5" customHeight="1">
      <c r="A218" s="53"/>
      <c r="B218" s="54"/>
      <c r="C218" s="138" t="s">
        <v>382</v>
      </c>
      <c r="D218" s="138" t="s">
        <v>152</v>
      </c>
      <c r="E218" s="139" t="s">
        <v>383</v>
      </c>
      <c r="F218" s="140" t="s">
        <v>384</v>
      </c>
      <c r="G218" s="141" t="s">
        <v>339</v>
      </c>
      <c r="H218" s="40">
        <v>1</v>
      </c>
      <c r="I218" s="24"/>
      <c r="J218" s="142">
        <f t="shared" si="0"/>
        <v>0</v>
      </c>
      <c r="K218" s="140" t="s">
        <v>1</v>
      </c>
      <c r="L218" s="54"/>
      <c r="M218" s="143" t="s">
        <v>1</v>
      </c>
      <c r="N218" s="144" t="s">
        <v>44</v>
      </c>
      <c r="O218" s="145"/>
      <c r="P218" s="146">
        <f t="shared" si="1"/>
        <v>0</v>
      </c>
      <c r="Q218" s="146">
        <v>0</v>
      </c>
      <c r="R218" s="146">
        <f t="shared" si="2"/>
        <v>0</v>
      </c>
      <c r="S218" s="146">
        <v>0.1</v>
      </c>
      <c r="T218" s="147">
        <f t="shared" si="3"/>
        <v>0.1</v>
      </c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R218" s="148" t="s">
        <v>167</v>
      </c>
      <c r="AT218" s="148" t="s">
        <v>152</v>
      </c>
      <c r="AU218" s="148" t="s">
        <v>89</v>
      </c>
      <c r="AY218" s="44" t="s">
        <v>149</v>
      </c>
      <c r="BE218" s="149">
        <f t="shared" si="4"/>
        <v>0</v>
      </c>
      <c r="BF218" s="149">
        <f t="shared" si="5"/>
        <v>0</v>
      </c>
      <c r="BG218" s="149">
        <f t="shared" si="6"/>
        <v>0</v>
      </c>
      <c r="BH218" s="149">
        <f t="shared" si="7"/>
        <v>0</v>
      </c>
      <c r="BI218" s="149">
        <f t="shared" si="8"/>
        <v>0</v>
      </c>
      <c r="BJ218" s="44" t="s">
        <v>87</v>
      </c>
      <c r="BK218" s="149">
        <f t="shared" si="9"/>
        <v>0</v>
      </c>
      <c r="BL218" s="44" t="s">
        <v>167</v>
      </c>
      <c r="BM218" s="148" t="s">
        <v>385</v>
      </c>
    </row>
    <row r="219" spans="1:65" s="56" customFormat="1" ht="16.5" customHeight="1">
      <c r="A219" s="53"/>
      <c r="B219" s="54"/>
      <c r="C219" s="138" t="s">
        <v>386</v>
      </c>
      <c r="D219" s="138" t="s">
        <v>152</v>
      </c>
      <c r="E219" s="139" t="s">
        <v>387</v>
      </c>
      <c r="F219" s="140" t="s">
        <v>388</v>
      </c>
      <c r="G219" s="141" t="s">
        <v>249</v>
      </c>
      <c r="H219" s="40">
        <v>0.506</v>
      </c>
      <c r="I219" s="24"/>
      <c r="J219" s="142">
        <f t="shared" si="0"/>
        <v>0</v>
      </c>
      <c r="K219" s="140" t="s">
        <v>257</v>
      </c>
      <c r="L219" s="54"/>
      <c r="M219" s="143" t="s">
        <v>1</v>
      </c>
      <c r="N219" s="144" t="s">
        <v>44</v>
      </c>
      <c r="O219" s="145"/>
      <c r="P219" s="146">
        <f t="shared" si="1"/>
        <v>0</v>
      </c>
      <c r="Q219" s="146">
        <v>0</v>
      </c>
      <c r="R219" s="146">
        <f t="shared" si="2"/>
        <v>0</v>
      </c>
      <c r="S219" s="146">
        <v>1.8</v>
      </c>
      <c r="T219" s="147">
        <f t="shared" si="3"/>
        <v>0.9108</v>
      </c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R219" s="148" t="s">
        <v>167</v>
      </c>
      <c r="AT219" s="148" t="s">
        <v>152</v>
      </c>
      <c r="AU219" s="148" t="s">
        <v>89</v>
      </c>
      <c r="AY219" s="44" t="s">
        <v>149</v>
      </c>
      <c r="BE219" s="149">
        <f t="shared" si="4"/>
        <v>0</v>
      </c>
      <c r="BF219" s="149">
        <f t="shared" si="5"/>
        <v>0</v>
      </c>
      <c r="BG219" s="149">
        <f t="shared" si="6"/>
        <v>0</v>
      </c>
      <c r="BH219" s="149">
        <f t="shared" si="7"/>
        <v>0</v>
      </c>
      <c r="BI219" s="149">
        <f t="shared" si="8"/>
        <v>0</v>
      </c>
      <c r="BJ219" s="44" t="s">
        <v>87</v>
      </c>
      <c r="BK219" s="149">
        <f t="shared" si="9"/>
        <v>0</v>
      </c>
      <c r="BL219" s="44" t="s">
        <v>167</v>
      </c>
      <c r="BM219" s="148" t="s">
        <v>389</v>
      </c>
    </row>
    <row r="220" spans="2:51" s="176" customFormat="1" ht="11.25">
      <c r="B220" s="177"/>
      <c r="D220" s="150" t="s">
        <v>251</v>
      </c>
      <c r="E220" s="178" t="s">
        <v>1</v>
      </c>
      <c r="F220" s="179" t="s">
        <v>298</v>
      </c>
      <c r="H220" s="178" t="s">
        <v>1</v>
      </c>
      <c r="L220" s="177"/>
      <c r="M220" s="180"/>
      <c r="N220" s="181"/>
      <c r="O220" s="181"/>
      <c r="P220" s="181"/>
      <c r="Q220" s="181"/>
      <c r="R220" s="181"/>
      <c r="S220" s="181"/>
      <c r="T220" s="182"/>
      <c r="AT220" s="178" t="s">
        <v>251</v>
      </c>
      <c r="AU220" s="178" t="s">
        <v>89</v>
      </c>
      <c r="AV220" s="176" t="s">
        <v>87</v>
      </c>
      <c r="AW220" s="176" t="s">
        <v>34</v>
      </c>
      <c r="AX220" s="176" t="s">
        <v>79</v>
      </c>
      <c r="AY220" s="178" t="s">
        <v>149</v>
      </c>
    </row>
    <row r="221" spans="2:51" s="160" customFormat="1" ht="11.25">
      <c r="B221" s="161"/>
      <c r="D221" s="150" t="s">
        <v>251</v>
      </c>
      <c r="E221" s="162" t="s">
        <v>1</v>
      </c>
      <c r="F221" s="163" t="s">
        <v>390</v>
      </c>
      <c r="H221" s="164">
        <v>0.506</v>
      </c>
      <c r="L221" s="161"/>
      <c r="M221" s="165"/>
      <c r="N221" s="166"/>
      <c r="O221" s="166"/>
      <c r="P221" s="166"/>
      <c r="Q221" s="166"/>
      <c r="R221" s="166"/>
      <c r="S221" s="166"/>
      <c r="T221" s="167"/>
      <c r="AT221" s="162" t="s">
        <v>251</v>
      </c>
      <c r="AU221" s="162" t="s">
        <v>89</v>
      </c>
      <c r="AV221" s="160" t="s">
        <v>89</v>
      </c>
      <c r="AW221" s="160" t="s">
        <v>34</v>
      </c>
      <c r="AX221" s="160" t="s">
        <v>87</v>
      </c>
      <c r="AY221" s="162" t="s">
        <v>149</v>
      </c>
    </row>
    <row r="222" spans="1:65" s="56" customFormat="1" ht="16.5" customHeight="1">
      <c r="A222" s="53"/>
      <c r="B222" s="54"/>
      <c r="C222" s="138" t="s">
        <v>391</v>
      </c>
      <c r="D222" s="138" t="s">
        <v>152</v>
      </c>
      <c r="E222" s="139" t="s">
        <v>392</v>
      </c>
      <c r="F222" s="140" t="s">
        <v>393</v>
      </c>
      <c r="G222" s="141" t="s">
        <v>249</v>
      </c>
      <c r="H222" s="40">
        <v>3.42</v>
      </c>
      <c r="I222" s="24"/>
      <c r="J222" s="142">
        <f>ROUND(I222*H222,2)</f>
        <v>0</v>
      </c>
      <c r="K222" s="140" t="s">
        <v>257</v>
      </c>
      <c r="L222" s="54"/>
      <c r="M222" s="143" t="s">
        <v>1</v>
      </c>
      <c r="N222" s="144" t="s">
        <v>44</v>
      </c>
      <c r="O222" s="145"/>
      <c r="P222" s="146">
        <f>O222*H222</f>
        <v>0</v>
      </c>
      <c r="Q222" s="146">
        <v>0</v>
      </c>
      <c r="R222" s="146">
        <f>Q222*H222</f>
        <v>0</v>
      </c>
      <c r="S222" s="146">
        <v>1.8</v>
      </c>
      <c r="T222" s="147">
        <f>S222*H222</f>
        <v>6.156</v>
      </c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R222" s="148" t="s">
        <v>167</v>
      </c>
      <c r="AT222" s="148" t="s">
        <v>152</v>
      </c>
      <c r="AU222" s="148" t="s">
        <v>89</v>
      </c>
      <c r="AY222" s="44" t="s">
        <v>149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44" t="s">
        <v>87</v>
      </c>
      <c r="BK222" s="149">
        <f>ROUND(I222*H222,2)</f>
        <v>0</v>
      </c>
      <c r="BL222" s="44" t="s">
        <v>167</v>
      </c>
      <c r="BM222" s="148" t="s">
        <v>394</v>
      </c>
    </row>
    <row r="223" spans="2:51" s="160" customFormat="1" ht="11.25">
      <c r="B223" s="161"/>
      <c r="D223" s="150" t="s">
        <v>251</v>
      </c>
      <c r="E223" s="162" t="s">
        <v>1</v>
      </c>
      <c r="F223" s="163" t="s">
        <v>395</v>
      </c>
      <c r="H223" s="164">
        <v>0.18</v>
      </c>
      <c r="L223" s="161"/>
      <c r="M223" s="165"/>
      <c r="N223" s="166"/>
      <c r="O223" s="166"/>
      <c r="P223" s="166"/>
      <c r="Q223" s="166"/>
      <c r="R223" s="166"/>
      <c r="S223" s="166"/>
      <c r="T223" s="167"/>
      <c r="AT223" s="162" t="s">
        <v>251</v>
      </c>
      <c r="AU223" s="162" t="s">
        <v>89</v>
      </c>
      <c r="AV223" s="160" t="s">
        <v>89</v>
      </c>
      <c r="AW223" s="160" t="s">
        <v>34</v>
      </c>
      <c r="AX223" s="160" t="s">
        <v>79</v>
      </c>
      <c r="AY223" s="162" t="s">
        <v>149</v>
      </c>
    </row>
    <row r="224" spans="2:51" s="160" customFormat="1" ht="11.25">
      <c r="B224" s="161"/>
      <c r="D224" s="150" t="s">
        <v>251</v>
      </c>
      <c r="E224" s="162" t="s">
        <v>1</v>
      </c>
      <c r="F224" s="163" t="s">
        <v>396</v>
      </c>
      <c r="H224" s="164">
        <v>1.62</v>
      </c>
      <c r="L224" s="161"/>
      <c r="M224" s="165"/>
      <c r="N224" s="166"/>
      <c r="O224" s="166"/>
      <c r="P224" s="166"/>
      <c r="Q224" s="166"/>
      <c r="R224" s="166"/>
      <c r="S224" s="166"/>
      <c r="T224" s="167"/>
      <c r="AT224" s="162" t="s">
        <v>251</v>
      </c>
      <c r="AU224" s="162" t="s">
        <v>89</v>
      </c>
      <c r="AV224" s="160" t="s">
        <v>89</v>
      </c>
      <c r="AW224" s="160" t="s">
        <v>34</v>
      </c>
      <c r="AX224" s="160" t="s">
        <v>79</v>
      </c>
      <c r="AY224" s="162" t="s">
        <v>149</v>
      </c>
    </row>
    <row r="225" spans="2:51" s="160" customFormat="1" ht="11.25">
      <c r="B225" s="161"/>
      <c r="D225" s="150" t="s">
        <v>251</v>
      </c>
      <c r="E225" s="162" t="s">
        <v>1</v>
      </c>
      <c r="F225" s="163" t="s">
        <v>397</v>
      </c>
      <c r="H225" s="164">
        <v>1.62</v>
      </c>
      <c r="L225" s="161"/>
      <c r="M225" s="165"/>
      <c r="N225" s="166"/>
      <c r="O225" s="166"/>
      <c r="P225" s="166"/>
      <c r="Q225" s="166"/>
      <c r="R225" s="166"/>
      <c r="S225" s="166"/>
      <c r="T225" s="167"/>
      <c r="AT225" s="162" t="s">
        <v>251</v>
      </c>
      <c r="AU225" s="162" t="s">
        <v>89</v>
      </c>
      <c r="AV225" s="160" t="s">
        <v>89</v>
      </c>
      <c r="AW225" s="160" t="s">
        <v>34</v>
      </c>
      <c r="AX225" s="160" t="s">
        <v>79</v>
      </c>
      <c r="AY225" s="162" t="s">
        <v>149</v>
      </c>
    </row>
    <row r="226" spans="2:51" s="168" customFormat="1" ht="11.25">
      <c r="B226" s="169"/>
      <c r="D226" s="150" t="s">
        <v>251</v>
      </c>
      <c r="E226" s="170" t="s">
        <v>1</v>
      </c>
      <c r="F226" s="171" t="s">
        <v>254</v>
      </c>
      <c r="H226" s="172">
        <v>3.42</v>
      </c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251</v>
      </c>
      <c r="AU226" s="170" t="s">
        <v>89</v>
      </c>
      <c r="AV226" s="168" t="s">
        <v>167</v>
      </c>
      <c r="AW226" s="168" t="s">
        <v>34</v>
      </c>
      <c r="AX226" s="168" t="s">
        <v>87</v>
      </c>
      <c r="AY226" s="170" t="s">
        <v>149</v>
      </c>
    </row>
    <row r="227" spans="1:65" s="56" customFormat="1" ht="16.5" customHeight="1">
      <c r="A227" s="53"/>
      <c r="B227" s="54"/>
      <c r="C227" s="138" t="s">
        <v>398</v>
      </c>
      <c r="D227" s="138" t="s">
        <v>152</v>
      </c>
      <c r="E227" s="139" t="s">
        <v>399</v>
      </c>
      <c r="F227" s="140" t="s">
        <v>400</v>
      </c>
      <c r="G227" s="141" t="s">
        <v>249</v>
      </c>
      <c r="H227" s="40">
        <v>0.594</v>
      </c>
      <c r="I227" s="24"/>
      <c r="J227" s="142">
        <f>ROUND(I227*H227,2)</f>
        <v>0</v>
      </c>
      <c r="K227" s="140" t="s">
        <v>257</v>
      </c>
      <c r="L227" s="54"/>
      <c r="M227" s="143" t="s">
        <v>1</v>
      </c>
      <c r="N227" s="144" t="s">
        <v>44</v>
      </c>
      <c r="O227" s="145"/>
      <c r="P227" s="146">
        <f>O227*H227</f>
        <v>0</v>
      </c>
      <c r="Q227" s="146">
        <v>0</v>
      </c>
      <c r="R227" s="146">
        <f>Q227*H227</f>
        <v>0</v>
      </c>
      <c r="S227" s="146">
        <v>1.8</v>
      </c>
      <c r="T227" s="147">
        <f>S227*H227</f>
        <v>1.0692</v>
      </c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R227" s="148" t="s">
        <v>167</v>
      </c>
      <c r="AT227" s="148" t="s">
        <v>152</v>
      </c>
      <c r="AU227" s="148" t="s">
        <v>89</v>
      </c>
      <c r="AY227" s="44" t="s">
        <v>149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44" t="s">
        <v>87</v>
      </c>
      <c r="BK227" s="149">
        <f>ROUND(I227*H227,2)</f>
        <v>0</v>
      </c>
      <c r="BL227" s="44" t="s">
        <v>167</v>
      </c>
      <c r="BM227" s="148" t="s">
        <v>401</v>
      </c>
    </row>
    <row r="228" spans="2:51" s="160" customFormat="1" ht="11.25">
      <c r="B228" s="161"/>
      <c r="D228" s="150" t="s">
        <v>251</v>
      </c>
      <c r="E228" s="162" t="s">
        <v>1</v>
      </c>
      <c r="F228" s="163" t="s">
        <v>402</v>
      </c>
      <c r="H228" s="164">
        <v>0.594</v>
      </c>
      <c r="L228" s="161"/>
      <c r="M228" s="165"/>
      <c r="N228" s="166"/>
      <c r="O228" s="166"/>
      <c r="P228" s="166"/>
      <c r="Q228" s="166"/>
      <c r="R228" s="166"/>
      <c r="S228" s="166"/>
      <c r="T228" s="167"/>
      <c r="AT228" s="162" t="s">
        <v>251</v>
      </c>
      <c r="AU228" s="162" t="s">
        <v>89</v>
      </c>
      <c r="AV228" s="160" t="s">
        <v>89</v>
      </c>
      <c r="AW228" s="160" t="s">
        <v>34</v>
      </c>
      <c r="AX228" s="160" t="s">
        <v>87</v>
      </c>
      <c r="AY228" s="162" t="s">
        <v>149</v>
      </c>
    </row>
    <row r="229" spans="1:65" s="56" customFormat="1" ht="16.5" customHeight="1">
      <c r="A229" s="53"/>
      <c r="B229" s="54"/>
      <c r="C229" s="138" t="s">
        <v>403</v>
      </c>
      <c r="D229" s="138" t="s">
        <v>152</v>
      </c>
      <c r="E229" s="139" t="s">
        <v>404</v>
      </c>
      <c r="F229" s="140" t="s">
        <v>405</v>
      </c>
      <c r="G229" s="141" t="s">
        <v>249</v>
      </c>
      <c r="H229" s="40">
        <v>2.516</v>
      </c>
      <c r="I229" s="24"/>
      <c r="J229" s="142">
        <f>ROUND(I229*H229,2)</f>
        <v>0</v>
      </c>
      <c r="K229" s="140" t="s">
        <v>257</v>
      </c>
      <c r="L229" s="54"/>
      <c r="M229" s="143" t="s">
        <v>1</v>
      </c>
      <c r="N229" s="144" t="s">
        <v>44</v>
      </c>
      <c r="O229" s="145"/>
      <c r="P229" s="146">
        <f>O229*H229</f>
        <v>0</v>
      </c>
      <c r="Q229" s="146">
        <v>0</v>
      </c>
      <c r="R229" s="146">
        <f>Q229*H229</f>
        <v>0</v>
      </c>
      <c r="S229" s="146">
        <v>1.8</v>
      </c>
      <c r="T229" s="147">
        <f>S229*H229</f>
        <v>4.5288</v>
      </c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R229" s="148" t="s">
        <v>167</v>
      </c>
      <c r="AT229" s="148" t="s">
        <v>152</v>
      </c>
      <c r="AU229" s="148" t="s">
        <v>89</v>
      </c>
      <c r="AY229" s="44" t="s">
        <v>149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44" t="s">
        <v>87</v>
      </c>
      <c r="BK229" s="149">
        <f>ROUND(I229*H229,2)</f>
        <v>0</v>
      </c>
      <c r="BL229" s="44" t="s">
        <v>167</v>
      </c>
      <c r="BM229" s="148" t="s">
        <v>406</v>
      </c>
    </row>
    <row r="230" spans="2:51" s="160" customFormat="1" ht="11.25">
      <c r="B230" s="161"/>
      <c r="D230" s="150" t="s">
        <v>251</v>
      </c>
      <c r="E230" s="162" t="s">
        <v>1</v>
      </c>
      <c r="F230" s="163" t="s">
        <v>407</v>
      </c>
      <c r="H230" s="164">
        <v>1.258</v>
      </c>
      <c r="L230" s="161"/>
      <c r="M230" s="165"/>
      <c r="N230" s="166"/>
      <c r="O230" s="166"/>
      <c r="P230" s="166"/>
      <c r="Q230" s="166"/>
      <c r="R230" s="166"/>
      <c r="S230" s="166"/>
      <c r="T230" s="167"/>
      <c r="AT230" s="162" t="s">
        <v>251</v>
      </c>
      <c r="AU230" s="162" t="s">
        <v>89</v>
      </c>
      <c r="AV230" s="160" t="s">
        <v>89</v>
      </c>
      <c r="AW230" s="160" t="s">
        <v>34</v>
      </c>
      <c r="AX230" s="160" t="s">
        <v>79</v>
      </c>
      <c r="AY230" s="162" t="s">
        <v>149</v>
      </c>
    </row>
    <row r="231" spans="2:51" s="160" customFormat="1" ht="11.25">
      <c r="B231" s="161"/>
      <c r="D231" s="150" t="s">
        <v>251</v>
      </c>
      <c r="E231" s="162" t="s">
        <v>1</v>
      </c>
      <c r="F231" s="163" t="s">
        <v>408</v>
      </c>
      <c r="H231" s="164">
        <v>1.258</v>
      </c>
      <c r="L231" s="161"/>
      <c r="M231" s="165"/>
      <c r="N231" s="166"/>
      <c r="O231" s="166"/>
      <c r="P231" s="166"/>
      <c r="Q231" s="166"/>
      <c r="R231" s="166"/>
      <c r="S231" s="166"/>
      <c r="T231" s="167"/>
      <c r="AT231" s="162" t="s">
        <v>251</v>
      </c>
      <c r="AU231" s="162" t="s">
        <v>89</v>
      </c>
      <c r="AV231" s="160" t="s">
        <v>89</v>
      </c>
      <c r="AW231" s="160" t="s">
        <v>34</v>
      </c>
      <c r="AX231" s="160" t="s">
        <v>79</v>
      </c>
      <c r="AY231" s="162" t="s">
        <v>149</v>
      </c>
    </row>
    <row r="232" spans="2:51" s="168" customFormat="1" ht="11.25">
      <c r="B232" s="169"/>
      <c r="D232" s="150" t="s">
        <v>251</v>
      </c>
      <c r="E232" s="170" t="s">
        <v>1</v>
      </c>
      <c r="F232" s="171" t="s">
        <v>254</v>
      </c>
      <c r="H232" s="172">
        <v>2.516</v>
      </c>
      <c r="L232" s="169"/>
      <c r="M232" s="173"/>
      <c r="N232" s="174"/>
      <c r="O232" s="174"/>
      <c r="P232" s="174"/>
      <c r="Q232" s="174"/>
      <c r="R232" s="174"/>
      <c r="S232" s="174"/>
      <c r="T232" s="175"/>
      <c r="AT232" s="170" t="s">
        <v>251</v>
      </c>
      <c r="AU232" s="170" t="s">
        <v>89</v>
      </c>
      <c r="AV232" s="168" t="s">
        <v>167</v>
      </c>
      <c r="AW232" s="168" t="s">
        <v>34</v>
      </c>
      <c r="AX232" s="168" t="s">
        <v>87</v>
      </c>
      <c r="AY232" s="170" t="s">
        <v>149</v>
      </c>
    </row>
    <row r="233" spans="1:65" s="56" customFormat="1" ht="16.5" customHeight="1">
      <c r="A233" s="53"/>
      <c r="B233" s="54"/>
      <c r="C233" s="138" t="s">
        <v>409</v>
      </c>
      <c r="D233" s="138" t="s">
        <v>152</v>
      </c>
      <c r="E233" s="139" t="s">
        <v>410</v>
      </c>
      <c r="F233" s="140" t="s">
        <v>411</v>
      </c>
      <c r="G233" s="141" t="s">
        <v>268</v>
      </c>
      <c r="H233" s="40">
        <v>115.7</v>
      </c>
      <c r="I233" s="24"/>
      <c r="J233" s="142">
        <f>ROUND(I233*H233,2)</f>
        <v>0</v>
      </c>
      <c r="K233" s="140" t="s">
        <v>1</v>
      </c>
      <c r="L233" s="54"/>
      <c r="M233" s="143" t="s">
        <v>1</v>
      </c>
      <c r="N233" s="144" t="s">
        <v>44</v>
      </c>
      <c r="O233" s="145"/>
      <c r="P233" s="146">
        <f>O233*H233</f>
        <v>0</v>
      </c>
      <c r="Q233" s="146">
        <v>0</v>
      </c>
      <c r="R233" s="146">
        <f>Q233*H233</f>
        <v>0</v>
      </c>
      <c r="S233" s="146">
        <v>0.088</v>
      </c>
      <c r="T233" s="147">
        <f>S233*H233</f>
        <v>10.1816</v>
      </c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R233" s="148" t="s">
        <v>167</v>
      </c>
      <c r="AT233" s="148" t="s">
        <v>152</v>
      </c>
      <c r="AU233" s="148" t="s">
        <v>89</v>
      </c>
      <c r="AY233" s="44" t="s">
        <v>149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44" t="s">
        <v>87</v>
      </c>
      <c r="BK233" s="149">
        <f>ROUND(I233*H233,2)</f>
        <v>0</v>
      </c>
      <c r="BL233" s="44" t="s">
        <v>167</v>
      </c>
      <c r="BM233" s="148" t="s">
        <v>412</v>
      </c>
    </row>
    <row r="234" spans="2:51" s="160" customFormat="1" ht="11.25">
      <c r="B234" s="161"/>
      <c r="D234" s="150" t="s">
        <v>251</v>
      </c>
      <c r="E234" s="162" t="s">
        <v>1</v>
      </c>
      <c r="F234" s="163" t="s">
        <v>413</v>
      </c>
      <c r="H234" s="164">
        <v>115.7</v>
      </c>
      <c r="L234" s="161"/>
      <c r="M234" s="165"/>
      <c r="N234" s="166"/>
      <c r="O234" s="166"/>
      <c r="P234" s="166"/>
      <c r="Q234" s="166"/>
      <c r="R234" s="166"/>
      <c r="S234" s="166"/>
      <c r="T234" s="167"/>
      <c r="AT234" s="162" t="s">
        <v>251</v>
      </c>
      <c r="AU234" s="162" t="s">
        <v>89</v>
      </c>
      <c r="AV234" s="160" t="s">
        <v>89</v>
      </c>
      <c r="AW234" s="160" t="s">
        <v>34</v>
      </c>
      <c r="AX234" s="160" t="s">
        <v>87</v>
      </c>
      <c r="AY234" s="162" t="s">
        <v>149</v>
      </c>
    </row>
    <row r="235" spans="1:65" s="56" customFormat="1" ht="21.75" customHeight="1">
      <c r="A235" s="53"/>
      <c r="B235" s="54"/>
      <c r="C235" s="138" t="s">
        <v>414</v>
      </c>
      <c r="D235" s="138" t="s">
        <v>152</v>
      </c>
      <c r="E235" s="139" t="s">
        <v>415</v>
      </c>
      <c r="F235" s="140" t="s">
        <v>416</v>
      </c>
      <c r="G235" s="141" t="s">
        <v>249</v>
      </c>
      <c r="H235" s="40">
        <v>0.024</v>
      </c>
      <c r="I235" s="24"/>
      <c r="J235" s="142">
        <f>ROUND(I235*H235,2)</f>
        <v>0</v>
      </c>
      <c r="K235" s="140" t="s">
        <v>257</v>
      </c>
      <c r="L235" s="54"/>
      <c r="M235" s="143" t="s">
        <v>1</v>
      </c>
      <c r="N235" s="144" t="s">
        <v>44</v>
      </c>
      <c r="O235" s="145"/>
      <c r="P235" s="146">
        <f>O235*H235</f>
        <v>0</v>
      </c>
      <c r="Q235" s="146">
        <v>0</v>
      </c>
      <c r="R235" s="146">
        <f>Q235*H235</f>
        <v>0</v>
      </c>
      <c r="S235" s="146">
        <v>2.2</v>
      </c>
      <c r="T235" s="147">
        <f>S235*H235</f>
        <v>0.05280000000000001</v>
      </c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R235" s="148" t="s">
        <v>167</v>
      </c>
      <c r="AT235" s="148" t="s">
        <v>152</v>
      </c>
      <c r="AU235" s="148" t="s">
        <v>89</v>
      </c>
      <c r="AY235" s="44" t="s">
        <v>149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44" t="s">
        <v>87</v>
      </c>
      <c r="BK235" s="149">
        <f>ROUND(I235*H235,2)</f>
        <v>0</v>
      </c>
      <c r="BL235" s="44" t="s">
        <v>167</v>
      </c>
      <c r="BM235" s="148" t="s">
        <v>417</v>
      </c>
    </row>
    <row r="236" spans="2:51" s="160" customFormat="1" ht="11.25">
      <c r="B236" s="161"/>
      <c r="D236" s="150" t="s">
        <v>251</v>
      </c>
      <c r="E236" s="162" t="s">
        <v>1</v>
      </c>
      <c r="F236" s="163" t="s">
        <v>418</v>
      </c>
      <c r="H236" s="164">
        <v>0.024</v>
      </c>
      <c r="L236" s="161"/>
      <c r="M236" s="165"/>
      <c r="N236" s="166"/>
      <c r="O236" s="166"/>
      <c r="P236" s="166"/>
      <c r="Q236" s="166"/>
      <c r="R236" s="166"/>
      <c r="S236" s="166"/>
      <c r="T236" s="167"/>
      <c r="AT236" s="162" t="s">
        <v>251</v>
      </c>
      <c r="AU236" s="162" t="s">
        <v>89</v>
      </c>
      <c r="AV236" s="160" t="s">
        <v>89</v>
      </c>
      <c r="AW236" s="160" t="s">
        <v>34</v>
      </c>
      <c r="AX236" s="160" t="s">
        <v>87</v>
      </c>
      <c r="AY236" s="162" t="s">
        <v>149</v>
      </c>
    </row>
    <row r="237" spans="1:65" s="56" customFormat="1" ht="21.75" customHeight="1">
      <c r="A237" s="53"/>
      <c r="B237" s="54"/>
      <c r="C237" s="138" t="s">
        <v>419</v>
      </c>
      <c r="D237" s="138" t="s">
        <v>152</v>
      </c>
      <c r="E237" s="139" t="s">
        <v>420</v>
      </c>
      <c r="F237" s="140" t="s">
        <v>421</v>
      </c>
      <c r="G237" s="141" t="s">
        <v>249</v>
      </c>
      <c r="H237" s="40">
        <v>0.192</v>
      </c>
      <c r="I237" s="24"/>
      <c r="J237" s="142">
        <f>ROUND(I237*H237,2)</f>
        <v>0</v>
      </c>
      <c r="K237" s="140" t="s">
        <v>257</v>
      </c>
      <c r="L237" s="54"/>
      <c r="M237" s="143" t="s">
        <v>1</v>
      </c>
      <c r="N237" s="144" t="s">
        <v>44</v>
      </c>
      <c r="O237" s="145"/>
      <c r="P237" s="146">
        <f>O237*H237</f>
        <v>0</v>
      </c>
      <c r="Q237" s="146">
        <v>0</v>
      </c>
      <c r="R237" s="146">
        <f>Q237*H237</f>
        <v>0</v>
      </c>
      <c r="S237" s="146">
        <v>2.2</v>
      </c>
      <c r="T237" s="147">
        <f>S237*H237</f>
        <v>0.42240000000000005</v>
      </c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R237" s="148" t="s">
        <v>167</v>
      </c>
      <c r="AT237" s="148" t="s">
        <v>152</v>
      </c>
      <c r="AU237" s="148" t="s">
        <v>89</v>
      </c>
      <c r="AY237" s="44" t="s">
        <v>149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44" t="s">
        <v>87</v>
      </c>
      <c r="BK237" s="149">
        <f>ROUND(I237*H237,2)</f>
        <v>0</v>
      </c>
      <c r="BL237" s="44" t="s">
        <v>167</v>
      </c>
      <c r="BM237" s="148" t="s">
        <v>422</v>
      </c>
    </row>
    <row r="238" spans="2:51" s="160" customFormat="1" ht="11.25">
      <c r="B238" s="161"/>
      <c r="D238" s="150" t="s">
        <v>251</v>
      </c>
      <c r="E238" s="162" t="s">
        <v>1</v>
      </c>
      <c r="F238" s="163" t="s">
        <v>423</v>
      </c>
      <c r="H238" s="164">
        <v>0.09</v>
      </c>
      <c r="L238" s="161"/>
      <c r="M238" s="165"/>
      <c r="N238" s="166"/>
      <c r="O238" s="166"/>
      <c r="P238" s="166"/>
      <c r="Q238" s="166"/>
      <c r="R238" s="166"/>
      <c r="S238" s="166"/>
      <c r="T238" s="167"/>
      <c r="AT238" s="162" t="s">
        <v>251</v>
      </c>
      <c r="AU238" s="162" t="s">
        <v>89</v>
      </c>
      <c r="AV238" s="160" t="s">
        <v>89</v>
      </c>
      <c r="AW238" s="160" t="s">
        <v>34</v>
      </c>
      <c r="AX238" s="160" t="s">
        <v>79</v>
      </c>
      <c r="AY238" s="162" t="s">
        <v>149</v>
      </c>
    </row>
    <row r="239" spans="2:51" s="160" customFormat="1" ht="11.25">
      <c r="B239" s="161"/>
      <c r="D239" s="150" t="s">
        <v>251</v>
      </c>
      <c r="E239" s="162" t="s">
        <v>1</v>
      </c>
      <c r="F239" s="163" t="s">
        <v>424</v>
      </c>
      <c r="H239" s="164">
        <v>0.102</v>
      </c>
      <c r="L239" s="161"/>
      <c r="M239" s="165"/>
      <c r="N239" s="166"/>
      <c r="O239" s="166"/>
      <c r="P239" s="166"/>
      <c r="Q239" s="166"/>
      <c r="R239" s="166"/>
      <c r="S239" s="166"/>
      <c r="T239" s="167"/>
      <c r="AT239" s="162" t="s">
        <v>251</v>
      </c>
      <c r="AU239" s="162" t="s">
        <v>89</v>
      </c>
      <c r="AV239" s="160" t="s">
        <v>89</v>
      </c>
      <c r="AW239" s="160" t="s">
        <v>34</v>
      </c>
      <c r="AX239" s="160" t="s">
        <v>79</v>
      </c>
      <c r="AY239" s="162" t="s">
        <v>149</v>
      </c>
    </row>
    <row r="240" spans="2:51" s="168" customFormat="1" ht="11.25">
      <c r="B240" s="169"/>
      <c r="D240" s="150" t="s">
        <v>251</v>
      </c>
      <c r="E240" s="170" t="s">
        <v>1</v>
      </c>
      <c r="F240" s="171" t="s">
        <v>254</v>
      </c>
      <c r="H240" s="172">
        <v>0.192</v>
      </c>
      <c r="L240" s="169"/>
      <c r="M240" s="173"/>
      <c r="N240" s="174"/>
      <c r="O240" s="174"/>
      <c r="P240" s="174"/>
      <c r="Q240" s="174"/>
      <c r="R240" s="174"/>
      <c r="S240" s="174"/>
      <c r="T240" s="175"/>
      <c r="AT240" s="170" t="s">
        <v>251</v>
      </c>
      <c r="AU240" s="170" t="s">
        <v>89</v>
      </c>
      <c r="AV240" s="168" t="s">
        <v>167</v>
      </c>
      <c r="AW240" s="168" t="s">
        <v>34</v>
      </c>
      <c r="AX240" s="168" t="s">
        <v>87</v>
      </c>
      <c r="AY240" s="170" t="s">
        <v>149</v>
      </c>
    </row>
    <row r="241" spans="1:65" s="56" customFormat="1" ht="21.75" customHeight="1">
      <c r="A241" s="53"/>
      <c r="B241" s="54"/>
      <c r="C241" s="138" t="s">
        <v>425</v>
      </c>
      <c r="D241" s="138" t="s">
        <v>152</v>
      </c>
      <c r="E241" s="139" t="s">
        <v>426</v>
      </c>
      <c r="F241" s="140" t="s">
        <v>427</v>
      </c>
      <c r="G241" s="141" t="s">
        <v>249</v>
      </c>
      <c r="H241" s="40">
        <v>31.593</v>
      </c>
      <c r="I241" s="24"/>
      <c r="J241" s="142">
        <f>ROUND(I241*H241,2)</f>
        <v>0</v>
      </c>
      <c r="K241" s="140" t="s">
        <v>257</v>
      </c>
      <c r="L241" s="54"/>
      <c r="M241" s="143" t="s">
        <v>1</v>
      </c>
      <c r="N241" s="144" t="s">
        <v>44</v>
      </c>
      <c r="O241" s="145"/>
      <c r="P241" s="146">
        <f>O241*H241</f>
        <v>0</v>
      </c>
      <c r="Q241" s="146">
        <v>0</v>
      </c>
      <c r="R241" s="146">
        <f>Q241*H241</f>
        <v>0</v>
      </c>
      <c r="S241" s="146">
        <v>2.2</v>
      </c>
      <c r="T241" s="147">
        <f>S241*H241</f>
        <v>69.50460000000001</v>
      </c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R241" s="148" t="s">
        <v>167</v>
      </c>
      <c r="AT241" s="148" t="s">
        <v>152</v>
      </c>
      <c r="AU241" s="148" t="s">
        <v>89</v>
      </c>
      <c r="AY241" s="44" t="s">
        <v>149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44" t="s">
        <v>87</v>
      </c>
      <c r="BK241" s="149">
        <f>ROUND(I241*H241,2)</f>
        <v>0</v>
      </c>
      <c r="BL241" s="44" t="s">
        <v>167</v>
      </c>
      <c r="BM241" s="148" t="s">
        <v>428</v>
      </c>
    </row>
    <row r="242" spans="2:51" s="160" customFormat="1" ht="11.25">
      <c r="B242" s="161"/>
      <c r="D242" s="150" t="s">
        <v>251</v>
      </c>
      <c r="E242" s="162" t="s">
        <v>1</v>
      </c>
      <c r="F242" s="163" t="s">
        <v>429</v>
      </c>
      <c r="H242" s="164">
        <v>8.543</v>
      </c>
      <c r="L242" s="161"/>
      <c r="M242" s="165"/>
      <c r="N242" s="166"/>
      <c r="O242" s="166"/>
      <c r="P242" s="166"/>
      <c r="Q242" s="166"/>
      <c r="R242" s="166"/>
      <c r="S242" s="166"/>
      <c r="T242" s="167"/>
      <c r="AT242" s="162" t="s">
        <v>251</v>
      </c>
      <c r="AU242" s="162" t="s">
        <v>89</v>
      </c>
      <c r="AV242" s="160" t="s">
        <v>89</v>
      </c>
      <c r="AW242" s="160" t="s">
        <v>34</v>
      </c>
      <c r="AX242" s="160" t="s">
        <v>79</v>
      </c>
      <c r="AY242" s="162" t="s">
        <v>149</v>
      </c>
    </row>
    <row r="243" spans="2:51" s="160" customFormat="1" ht="11.25">
      <c r="B243" s="161"/>
      <c r="D243" s="150" t="s">
        <v>251</v>
      </c>
      <c r="E243" s="162" t="s">
        <v>1</v>
      </c>
      <c r="F243" s="163" t="s">
        <v>430</v>
      </c>
      <c r="H243" s="164">
        <v>11.57</v>
      </c>
      <c r="L243" s="161"/>
      <c r="M243" s="165"/>
      <c r="N243" s="166"/>
      <c r="O243" s="166"/>
      <c r="P243" s="166"/>
      <c r="Q243" s="166"/>
      <c r="R243" s="166"/>
      <c r="S243" s="166"/>
      <c r="T243" s="167"/>
      <c r="AT243" s="162" t="s">
        <v>251</v>
      </c>
      <c r="AU243" s="162" t="s">
        <v>89</v>
      </c>
      <c r="AV243" s="160" t="s">
        <v>89</v>
      </c>
      <c r="AW243" s="160" t="s">
        <v>34</v>
      </c>
      <c r="AX243" s="160" t="s">
        <v>79</v>
      </c>
      <c r="AY243" s="162" t="s">
        <v>149</v>
      </c>
    </row>
    <row r="244" spans="2:51" s="160" customFormat="1" ht="11.25">
      <c r="B244" s="161"/>
      <c r="D244" s="150" t="s">
        <v>251</v>
      </c>
      <c r="E244" s="162" t="s">
        <v>1</v>
      </c>
      <c r="F244" s="163" t="s">
        <v>431</v>
      </c>
      <c r="H244" s="164">
        <v>11.48</v>
      </c>
      <c r="L244" s="161"/>
      <c r="M244" s="165"/>
      <c r="N244" s="166"/>
      <c r="O244" s="166"/>
      <c r="P244" s="166"/>
      <c r="Q244" s="166"/>
      <c r="R244" s="166"/>
      <c r="S244" s="166"/>
      <c r="T244" s="167"/>
      <c r="AT244" s="162" t="s">
        <v>251</v>
      </c>
      <c r="AU244" s="162" t="s">
        <v>89</v>
      </c>
      <c r="AV244" s="160" t="s">
        <v>89</v>
      </c>
      <c r="AW244" s="160" t="s">
        <v>34</v>
      </c>
      <c r="AX244" s="160" t="s">
        <v>79</v>
      </c>
      <c r="AY244" s="162" t="s">
        <v>149</v>
      </c>
    </row>
    <row r="245" spans="2:51" s="168" customFormat="1" ht="11.25">
      <c r="B245" s="169"/>
      <c r="D245" s="150" t="s">
        <v>251</v>
      </c>
      <c r="E245" s="170" t="s">
        <v>1</v>
      </c>
      <c r="F245" s="171" t="s">
        <v>254</v>
      </c>
      <c r="H245" s="172">
        <v>31.593</v>
      </c>
      <c r="L245" s="169"/>
      <c r="M245" s="173"/>
      <c r="N245" s="174"/>
      <c r="O245" s="174"/>
      <c r="P245" s="174"/>
      <c r="Q245" s="174"/>
      <c r="R245" s="174"/>
      <c r="S245" s="174"/>
      <c r="T245" s="175"/>
      <c r="AT245" s="170" t="s">
        <v>251</v>
      </c>
      <c r="AU245" s="170" t="s">
        <v>89</v>
      </c>
      <c r="AV245" s="168" t="s">
        <v>167</v>
      </c>
      <c r="AW245" s="168" t="s">
        <v>34</v>
      </c>
      <c r="AX245" s="168" t="s">
        <v>87</v>
      </c>
      <c r="AY245" s="170" t="s">
        <v>149</v>
      </c>
    </row>
    <row r="246" spans="1:65" s="56" customFormat="1" ht="16.5" customHeight="1">
      <c r="A246" s="53"/>
      <c r="B246" s="54"/>
      <c r="C246" s="138" t="s">
        <v>432</v>
      </c>
      <c r="D246" s="138" t="s">
        <v>152</v>
      </c>
      <c r="E246" s="139" t="s">
        <v>433</v>
      </c>
      <c r="F246" s="140" t="s">
        <v>434</v>
      </c>
      <c r="G246" s="141" t="s">
        <v>249</v>
      </c>
      <c r="H246" s="40">
        <v>23.05</v>
      </c>
      <c r="I246" s="24"/>
      <c r="J246" s="142">
        <f>ROUND(I246*H246,2)</f>
        <v>0</v>
      </c>
      <c r="K246" s="140" t="s">
        <v>257</v>
      </c>
      <c r="L246" s="54"/>
      <c r="M246" s="143" t="s">
        <v>1</v>
      </c>
      <c r="N246" s="144" t="s">
        <v>44</v>
      </c>
      <c r="O246" s="145"/>
      <c r="P246" s="146">
        <f>O246*H246</f>
        <v>0</v>
      </c>
      <c r="Q246" s="146">
        <v>0</v>
      </c>
      <c r="R246" s="146">
        <f>Q246*H246</f>
        <v>0</v>
      </c>
      <c r="S246" s="146">
        <v>0.044</v>
      </c>
      <c r="T246" s="147">
        <f>S246*H246</f>
        <v>1.0142</v>
      </c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R246" s="148" t="s">
        <v>167</v>
      </c>
      <c r="AT246" s="148" t="s">
        <v>152</v>
      </c>
      <c r="AU246" s="148" t="s">
        <v>89</v>
      </c>
      <c r="AY246" s="44" t="s">
        <v>149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44" t="s">
        <v>87</v>
      </c>
      <c r="BK246" s="149">
        <f>ROUND(I246*H246,2)</f>
        <v>0</v>
      </c>
      <c r="BL246" s="44" t="s">
        <v>167</v>
      </c>
      <c r="BM246" s="148" t="s">
        <v>435</v>
      </c>
    </row>
    <row r="247" spans="2:51" s="160" customFormat="1" ht="11.25">
      <c r="B247" s="161"/>
      <c r="D247" s="150" t="s">
        <v>251</v>
      </c>
      <c r="E247" s="162" t="s">
        <v>1</v>
      </c>
      <c r="F247" s="163" t="s">
        <v>436</v>
      </c>
      <c r="H247" s="164">
        <v>11.57</v>
      </c>
      <c r="L247" s="161"/>
      <c r="M247" s="165"/>
      <c r="N247" s="166"/>
      <c r="O247" s="166"/>
      <c r="P247" s="166"/>
      <c r="Q247" s="166"/>
      <c r="R247" s="166"/>
      <c r="S247" s="166"/>
      <c r="T247" s="167"/>
      <c r="AT247" s="162" t="s">
        <v>251</v>
      </c>
      <c r="AU247" s="162" t="s">
        <v>89</v>
      </c>
      <c r="AV247" s="160" t="s">
        <v>89</v>
      </c>
      <c r="AW247" s="160" t="s">
        <v>34</v>
      </c>
      <c r="AX247" s="160" t="s">
        <v>79</v>
      </c>
      <c r="AY247" s="162" t="s">
        <v>149</v>
      </c>
    </row>
    <row r="248" spans="2:51" s="160" customFormat="1" ht="11.25">
      <c r="B248" s="161"/>
      <c r="D248" s="150" t="s">
        <v>251</v>
      </c>
      <c r="E248" s="162" t="s">
        <v>1</v>
      </c>
      <c r="F248" s="163" t="s">
        <v>431</v>
      </c>
      <c r="H248" s="164">
        <v>11.48</v>
      </c>
      <c r="L248" s="161"/>
      <c r="M248" s="165"/>
      <c r="N248" s="166"/>
      <c r="O248" s="166"/>
      <c r="P248" s="166"/>
      <c r="Q248" s="166"/>
      <c r="R248" s="166"/>
      <c r="S248" s="166"/>
      <c r="T248" s="167"/>
      <c r="AT248" s="162" t="s">
        <v>251</v>
      </c>
      <c r="AU248" s="162" t="s">
        <v>89</v>
      </c>
      <c r="AV248" s="160" t="s">
        <v>89</v>
      </c>
      <c r="AW248" s="160" t="s">
        <v>34</v>
      </c>
      <c r="AX248" s="160" t="s">
        <v>79</v>
      </c>
      <c r="AY248" s="162" t="s">
        <v>149</v>
      </c>
    </row>
    <row r="249" spans="2:51" s="168" customFormat="1" ht="11.25">
      <c r="B249" s="169"/>
      <c r="D249" s="150" t="s">
        <v>251</v>
      </c>
      <c r="E249" s="170" t="s">
        <v>1</v>
      </c>
      <c r="F249" s="171" t="s">
        <v>254</v>
      </c>
      <c r="H249" s="172">
        <v>23.05</v>
      </c>
      <c r="L249" s="169"/>
      <c r="M249" s="173"/>
      <c r="N249" s="174"/>
      <c r="O249" s="174"/>
      <c r="P249" s="174"/>
      <c r="Q249" s="174"/>
      <c r="R249" s="174"/>
      <c r="S249" s="174"/>
      <c r="T249" s="175"/>
      <c r="AT249" s="170" t="s">
        <v>251</v>
      </c>
      <c r="AU249" s="170" t="s">
        <v>89</v>
      </c>
      <c r="AV249" s="168" t="s">
        <v>167</v>
      </c>
      <c r="AW249" s="168" t="s">
        <v>34</v>
      </c>
      <c r="AX249" s="168" t="s">
        <v>87</v>
      </c>
      <c r="AY249" s="170" t="s">
        <v>149</v>
      </c>
    </row>
    <row r="250" spans="1:65" s="56" customFormat="1" ht="16.5" customHeight="1">
      <c r="A250" s="53"/>
      <c r="B250" s="54"/>
      <c r="C250" s="138" t="s">
        <v>437</v>
      </c>
      <c r="D250" s="138" t="s">
        <v>152</v>
      </c>
      <c r="E250" s="139" t="s">
        <v>438</v>
      </c>
      <c r="F250" s="140" t="s">
        <v>439</v>
      </c>
      <c r="G250" s="141" t="s">
        <v>268</v>
      </c>
      <c r="H250" s="40">
        <v>91.46</v>
      </c>
      <c r="I250" s="24"/>
      <c r="J250" s="142">
        <f>ROUND(I250*H250,2)</f>
        <v>0</v>
      </c>
      <c r="K250" s="140" t="s">
        <v>257</v>
      </c>
      <c r="L250" s="54"/>
      <c r="M250" s="143" t="s">
        <v>1</v>
      </c>
      <c r="N250" s="144" t="s">
        <v>44</v>
      </c>
      <c r="O250" s="145"/>
      <c r="P250" s="146">
        <f>O250*H250</f>
        <v>0</v>
      </c>
      <c r="Q250" s="146">
        <v>0</v>
      </c>
      <c r="R250" s="146">
        <f>Q250*H250</f>
        <v>0</v>
      </c>
      <c r="S250" s="146">
        <v>0.035</v>
      </c>
      <c r="T250" s="147">
        <f>S250*H250</f>
        <v>3.2011000000000003</v>
      </c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R250" s="148" t="s">
        <v>167</v>
      </c>
      <c r="AT250" s="148" t="s">
        <v>152</v>
      </c>
      <c r="AU250" s="148" t="s">
        <v>89</v>
      </c>
      <c r="AY250" s="44" t="s">
        <v>149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44" t="s">
        <v>87</v>
      </c>
      <c r="BK250" s="149">
        <f>ROUND(I250*H250,2)</f>
        <v>0</v>
      </c>
      <c r="BL250" s="44" t="s">
        <v>167</v>
      </c>
      <c r="BM250" s="148" t="s">
        <v>440</v>
      </c>
    </row>
    <row r="251" spans="2:51" s="160" customFormat="1" ht="11.25">
      <c r="B251" s="161"/>
      <c r="D251" s="150" t="s">
        <v>251</v>
      </c>
      <c r="E251" s="162" t="s">
        <v>1</v>
      </c>
      <c r="F251" s="163" t="s">
        <v>441</v>
      </c>
      <c r="H251" s="164">
        <v>27.08</v>
      </c>
      <c r="L251" s="161"/>
      <c r="M251" s="165"/>
      <c r="N251" s="166"/>
      <c r="O251" s="166"/>
      <c r="P251" s="166"/>
      <c r="Q251" s="166"/>
      <c r="R251" s="166"/>
      <c r="S251" s="166"/>
      <c r="T251" s="167"/>
      <c r="AT251" s="162" t="s">
        <v>251</v>
      </c>
      <c r="AU251" s="162" t="s">
        <v>89</v>
      </c>
      <c r="AV251" s="160" t="s">
        <v>89</v>
      </c>
      <c r="AW251" s="160" t="s">
        <v>34</v>
      </c>
      <c r="AX251" s="160" t="s">
        <v>79</v>
      </c>
      <c r="AY251" s="162" t="s">
        <v>149</v>
      </c>
    </row>
    <row r="252" spans="2:51" s="160" customFormat="1" ht="11.25">
      <c r="B252" s="161"/>
      <c r="D252" s="150" t="s">
        <v>251</v>
      </c>
      <c r="E252" s="162" t="s">
        <v>1</v>
      </c>
      <c r="F252" s="163" t="s">
        <v>442</v>
      </c>
      <c r="H252" s="164">
        <v>5.68</v>
      </c>
      <c r="L252" s="161"/>
      <c r="M252" s="165"/>
      <c r="N252" s="166"/>
      <c r="O252" s="166"/>
      <c r="P252" s="166"/>
      <c r="Q252" s="166"/>
      <c r="R252" s="166"/>
      <c r="S252" s="166"/>
      <c r="T252" s="167"/>
      <c r="AT252" s="162" t="s">
        <v>251</v>
      </c>
      <c r="AU252" s="162" t="s">
        <v>89</v>
      </c>
      <c r="AV252" s="160" t="s">
        <v>89</v>
      </c>
      <c r="AW252" s="160" t="s">
        <v>34</v>
      </c>
      <c r="AX252" s="160" t="s">
        <v>79</v>
      </c>
      <c r="AY252" s="162" t="s">
        <v>149</v>
      </c>
    </row>
    <row r="253" spans="2:51" s="160" customFormat="1" ht="11.25">
      <c r="B253" s="161"/>
      <c r="D253" s="150" t="s">
        <v>251</v>
      </c>
      <c r="E253" s="162" t="s">
        <v>1</v>
      </c>
      <c r="F253" s="163" t="s">
        <v>443</v>
      </c>
      <c r="H253" s="164">
        <v>33.5</v>
      </c>
      <c r="L253" s="161"/>
      <c r="M253" s="165"/>
      <c r="N253" s="166"/>
      <c r="O253" s="166"/>
      <c r="P253" s="166"/>
      <c r="Q253" s="166"/>
      <c r="R253" s="166"/>
      <c r="S253" s="166"/>
      <c r="T253" s="167"/>
      <c r="AT253" s="162" t="s">
        <v>251</v>
      </c>
      <c r="AU253" s="162" t="s">
        <v>89</v>
      </c>
      <c r="AV253" s="160" t="s">
        <v>89</v>
      </c>
      <c r="AW253" s="160" t="s">
        <v>34</v>
      </c>
      <c r="AX253" s="160" t="s">
        <v>79</v>
      </c>
      <c r="AY253" s="162" t="s">
        <v>149</v>
      </c>
    </row>
    <row r="254" spans="2:51" s="160" customFormat="1" ht="11.25">
      <c r="B254" s="161"/>
      <c r="D254" s="150" t="s">
        <v>251</v>
      </c>
      <c r="E254" s="162" t="s">
        <v>1</v>
      </c>
      <c r="F254" s="163" t="s">
        <v>444</v>
      </c>
      <c r="H254" s="164">
        <v>25.2</v>
      </c>
      <c r="L254" s="161"/>
      <c r="M254" s="165"/>
      <c r="N254" s="166"/>
      <c r="O254" s="166"/>
      <c r="P254" s="166"/>
      <c r="Q254" s="166"/>
      <c r="R254" s="166"/>
      <c r="S254" s="166"/>
      <c r="T254" s="167"/>
      <c r="AT254" s="162" t="s">
        <v>251</v>
      </c>
      <c r="AU254" s="162" t="s">
        <v>89</v>
      </c>
      <c r="AV254" s="160" t="s">
        <v>89</v>
      </c>
      <c r="AW254" s="160" t="s">
        <v>34</v>
      </c>
      <c r="AX254" s="160" t="s">
        <v>79</v>
      </c>
      <c r="AY254" s="162" t="s">
        <v>149</v>
      </c>
    </row>
    <row r="255" spans="2:51" s="168" customFormat="1" ht="11.25">
      <c r="B255" s="169"/>
      <c r="D255" s="150" t="s">
        <v>251</v>
      </c>
      <c r="E255" s="170" t="s">
        <v>1</v>
      </c>
      <c r="F255" s="171" t="s">
        <v>254</v>
      </c>
      <c r="H255" s="172">
        <v>91.46</v>
      </c>
      <c r="L255" s="169"/>
      <c r="M255" s="173"/>
      <c r="N255" s="174"/>
      <c r="O255" s="174"/>
      <c r="P255" s="174"/>
      <c r="Q255" s="174"/>
      <c r="R255" s="174"/>
      <c r="S255" s="174"/>
      <c r="T255" s="175"/>
      <c r="AT255" s="170" t="s">
        <v>251</v>
      </c>
      <c r="AU255" s="170" t="s">
        <v>89</v>
      </c>
      <c r="AV255" s="168" t="s">
        <v>167</v>
      </c>
      <c r="AW255" s="168" t="s">
        <v>34</v>
      </c>
      <c r="AX255" s="168" t="s">
        <v>87</v>
      </c>
      <c r="AY255" s="170" t="s">
        <v>149</v>
      </c>
    </row>
    <row r="256" spans="1:65" s="56" customFormat="1" ht="16.5" customHeight="1">
      <c r="A256" s="53"/>
      <c r="B256" s="54"/>
      <c r="C256" s="138" t="s">
        <v>445</v>
      </c>
      <c r="D256" s="138" t="s">
        <v>152</v>
      </c>
      <c r="E256" s="139" t="s">
        <v>446</v>
      </c>
      <c r="F256" s="140" t="s">
        <v>447</v>
      </c>
      <c r="G256" s="141" t="s">
        <v>249</v>
      </c>
      <c r="H256" s="40">
        <v>11.57</v>
      </c>
      <c r="I256" s="24"/>
      <c r="J256" s="142">
        <f>ROUND(I256*H256,2)</f>
        <v>0</v>
      </c>
      <c r="K256" s="140" t="s">
        <v>257</v>
      </c>
      <c r="L256" s="54"/>
      <c r="M256" s="143" t="s">
        <v>1</v>
      </c>
      <c r="N256" s="144" t="s">
        <v>44</v>
      </c>
      <c r="O256" s="145"/>
      <c r="P256" s="146">
        <f>O256*H256</f>
        <v>0</v>
      </c>
      <c r="Q256" s="146">
        <v>0</v>
      </c>
      <c r="R256" s="146">
        <f>Q256*H256</f>
        <v>0</v>
      </c>
      <c r="S256" s="146">
        <v>1.4</v>
      </c>
      <c r="T256" s="147">
        <f>S256*H256</f>
        <v>16.198</v>
      </c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R256" s="148" t="s">
        <v>167</v>
      </c>
      <c r="AT256" s="148" t="s">
        <v>152</v>
      </c>
      <c r="AU256" s="148" t="s">
        <v>89</v>
      </c>
      <c r="AY256" s="44" t="s">
        <v>149</v>
      </c>
      <c r="BE256" s="149">
        <f>IF(N256="základní",J256,0)</f>
        <v>0</v>
      </c>
      <c r="BF256" s="149">
        <f>IF(N256="snížená",J256,0)</f>
        <v>0</v>
      </c>
      <c r="BG256" s="149">
        <f>IF(N256="zákl. přenesená",J256,0)</f>
        <v>0</v>
      </c>
      <c r="BH256" s="149">
        <f>IF(N256="sníž. přenesená",J256,0)</f>
        <v>0</v>
      </c>
      <c r="BI256" s="149">
        <f>IF(N256="nulová",J256,0)</f>
        <v>0</v>
      </c>
      <c r="BJ256" s="44" t="s">
        <v>87</v>
      </c>
      <c r="BK256" s="149">
        <f>ROUND(I256*H256,2)</f>
        <v>0</v>
      </c>
      <c r="BL256" s="44" t="s">
        <v>167</v>
      </c>
      <c r="BM256" s="148" t="s">
        <v>448</v>
      </c>
    </row>
    <row r="257" spans="2:51" s="160" customFormat="1" ht="11.25">
      <c r="B257" s="161"/>
      <c r="D257" s="150" t="s">
        <v>251</v>
      </c>
      <c r="E257" s="162" t="s">
        <v>1</v>
      </c>
      <c r="F257" s="163" t="s">
        <v>436</v>
      </c>
      <c r="H257" s="164">
        <v>11.57</v>
      </c>
      <c r="L257" s="161"/>
      <c r="M257" s="165"/>
      <c r="N257" s="166"/>
      <c r="O257" s="166"/>
      <c r="P257" s="166"/>
      <c r="Q257" s="166"/>
      <c r="R257" s="166"/>
      <c r="S257" s="166"/>
      <c r="T257" s="167"/>
      <c r="AT257" s="162" t="s">
        <v>251</v>
      </c>
      <c r="AU257" s="162" t="s">
        <v>89</v>
      </c>
      <c r="AV257" s="160" t="s">
        <v>89</v>
      </c>
      <c r="AW257" s="160" t="s">
        <v>34</v>
      </c>
      <c r="AX257" s="160" t="s">
        <v>87</v>
      </c>
      <c r="AY257" s="162" t="s">
        <v>149</v>
      </c>
    </row>
    <row r="258" spans="1:65" s="56" customFormat="1" ht="16.5" customHeight="1">
      <c r="A258" s="53"/>
      <c r="B258" s="54"/>
      <c r="C258" s="138" t="s">
        <v>449</v>
      </c>
      <c r="D258" s="138" t="s">
        <v>152</v>
      </c>
      <c r="E258" s="139" t="s">
        <v>450</v>
      </c>
      <c r="F258" s="140" t="s">
        <v>451</v>
      </c>
      <c r="G258" s="141" t="s">
        <v>268</v>
      </c>
      <c r="H258" s="40">
        <v>20.79</v>
      </c>
      <c r="I258" s="24"/>
      <c r="J258" s="142">
        <f>ROUND(I258*H258,2)</f>
        <v>0</v>
      </c>
      <c r="K258" s="140" t="s">
        <v>1</v>
      </c>
      <c r="L258" s="54"/>
      <c r="M258" s="143" t="s">
        <v>1</v>
      </c>
      <c r="N258" s="144" t="s">
        <v>44</v>
      </c>
      <c r="O258" s="145"/>
      <c r="P258" s="146">
        <f>O258*H258</f>
        <v>0</v>
      </c>
      <c r="Q258" s="146">
        <v>0</v>
      </c>
      <c r="R258" s="146">
        <f>Q258*H258</f>
        <v>0</v>
      </c>
      <c r="S258" s="146">
        <v>0.183</v>
      </c>
      <c r="T258" s="147">
        <f>S258*H258</f>
        <v>3.8045699999999996</v>
      </c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R258" s="148" t="s">
        <v>167</v>
      </c>
      <c r="AT258" s="148" t="s">
        <v>152</v>
      </c>
      <c r="AU258" s="148" t="s">
        <v>89</v>
      </c>
      <c r="AY258" s="44" t="s">
        <v>149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44" t="s">
        <v>87</v>
      </c>
      <c r="BK258" s="149">
        <f>ROUND(I258*H258,2)</f>
        <v>0</v>
      </c>
      <c r="BL258" s="44" t="s">
        <v>167</v>
      </c>
      <c r="BM258" s="148" t="s">
        <v>452</v>
      </c>
    </row>
    <row r="259" spans="2:51" s="176" customFormat="1" ht="11.25">
      <c r="B259" s="177"/>
      <c r="D259" s="150" t="s">
        <v>251</v>
      </c>
      <c r="E259" s="178" t="s">
        <v>1</v>
      </c>
      <c r="F259" s="179" t="s">
        <v>298</v>
      </c>
      <c r="H259" s="178" t="s">
        <v>1</v>
      </c>
      <c r="L259" s="177"/>
      <c r="M259" s="180"/>
      <c r="N259" s="181"/>
      <c r="O259" s="181"/>
      <c r="P259" s="181"/>
      <c r="Q259" s="181"/>
      <c r="R259" s="181"/>
      <c r="S259" s="181"/>
      <c r="T259" s="182"/>
      <c r="AT259" s="178" t="s">
        <v>251</v>
      </c>
      <c r="AU259" s="178" t="s">
        <v>89</v>
      </c>
      <c r="AV259" s="176" t="s">
        <v>87</v>
      </c>
      <c r="AW259" s="176" t="s">
        <v>34</v>
      </c>
      <c r="AX259" s="176" t="s">
        <v>79</v>
      </c>
      <c r="AY259" s="178" t="s">
        <v>149</v>
      </c>
    </row>
    <row r="260" spans="2:51" s="160" customFormat="1" ht="11.25">
      <c r="B260" s="161"/>
      <c r="D260" s="150" t="s">
        <v>251</v>
      </c>
      <c r="E260" s="162" t="s">
        <v>1</v>
      </c>
      <c r="F260" s="163" t="s">
        <v>453</v>
      </c>
      <c r="H260" s="164">
        <v>9.57</v>
      </c>
      <c r="L260" s="161"/>
      <c r="M260" s="165"/>
      <c r="N260" s="166"/>
      <c r="O260" s="166"/>
      <c r="P260" s="166"/>
      <c r="Q260" s="166"/>
      <c r="R260" s="166"/>
      <c r="S260" s="166"/>
      <c r="T260" s="167"/>
      <c r="AT260" s="162" t="s">
        <v>251</v>
      </c>
      <c r="AU260" s="162" t="s">
        <v>89</v>
      </c>
      <c r="AV260" s="160" t="s">
        <v>89</v>
      </c>
      <c r="AW260" s="160" t="s">
        <v>34</v>
      </c>
      <c r="AX260" s="160" t="s">
        <v>79</v>
      </c>
      <c r="AY260" s="162" t="s">
        <v>149</v>
      </c>
    </row>
    <row r="261" spans="2:51" s="160" customFormat="1" ht="11.25">
      <c r="B261" s="161"/>
      <c r="D261" s="150" t="s">
        <v>251</v>
      </c>
      <c r="E261" s="162" t="s">
        <v>1</v>
      </c>
      <c r="F261" s="163" t="s">
        <v>454</v>
      </c>
      <c r="H261" s="164">
        <v>11.22</v>
      </c>
      <c r="L261" s="161"/>
      <c r="M261" s="165"/>
      <c r="N261" s="166"/>
      <c r="O261" s="166"/>
      <c r="P261" s="166"/>
      <c r="Q261" s="166"/>
      <c r="R261" s="166"/>
      <c r="S261" s="166"/>
      <c r="T261" s="167"/>
      <c r="AT261" s="162" t="s">
        <v>251</v>
      </c>
      <c r="AU261" s="162" t="s">
        <v>89</v>
      </c>
      <c r="AV261" s="160" t="s">
        <v>89</v>
      </c>
      <c r="AW261" s="160" t="s">
        <v>34</v>
      </c>
      <c r="AX261" s="160" t="s">
        <v>79</v>
      </c>
      <c r="AY261" s="162" t="s">
        <v>149</v>
      </c>
    </row>
    <row r="262" spans="2:51" s="168" customFormat="1" ht="11.25">
      <c r="B262" s="169"/>
      <c r="D262" s="150" t="s">
        <v>251</v>
      </c>
      <c r="E262" s="170" t="s">
        <v>1</v>
      </c>
      <c r="F262" s="171" t="s">
        <v>254</v>
      </c>
      <c r="H262" s="172">
        <v>20.79</v>
      </c>
      <c r="L262" s="169"/>
      <c r="M262" s="173"/>
      <c r="N262" s="174"/>
      <c r="O262" s="174"/>
      <c r="P262" s="174"/>
      <c r="Q262" s="174"/>
      <c r="R262" s="174"/>
      <c r="S262" s="174"/>
      <c r="T262" s="175"/>
      <c r="AT262" s="170" t="s">
        <v>251</v>
      </c>
      <c r="AU262" s="170" t="s">
        <v>89</v>
      </c>
      <c r="AV262" s="168" t="s">
        <v>167</v>
      </c>
      <c r="AW262" s="168" t="s">
        <v>34</v>
      </c>
      <c r="AX262" s="168" t="s">
        <v>87</v>
      </c>
      <c r="AY262" s="170" t="s">
        <v>149</v>
      </c>
    </row>
    <row r="263" spans="1:65" s="56" customFormat="1" ht="16.5" customHeight="1">
      <c r="A263" s="53"/>
      <c r="B263" s="54"/>
      <c r="C263" s="138" t="s">
        <v>455</v>
      </c>
      <c r="D263" s="138" t="s">
        <v>152</v>
      </c>
      <c r="E263" s="139" t="s">
        <v>456</v>
      </c>
      <c r="F263" s="140" t="s">
        <v>457</v>
      </c>
      <c r="G263" s="141" t="s">
        <v>268</v>
      </c>
      <c r="H263" s="40">
        <v>2.31</v>
      </c>
      <c r="I263" s="24"/>
      <c r="J263" s="142">
        <f>ROUND(I263*H263,2)</f>
        <v>0</v>
      </c>
      <c r="K263" s="140" t="s">
        <v>257</v>
      </c>
      <c r="L263" s="54"/>
      <c r="M263" s="143" t="s">
        <v>1</v>
      </c>
      <c r="N263" s="144" t="s">
        <v>44</v>
      </c>
      <c r="O263" s="145"/>
      <c r="P263" s="146">
        <f>O263*H263</f>
        <v>0</v>
      </c>
      <c r="Q263" s="146">
        <v>0</v>
      </c>
      <c r="R263" s="146">
        <f>Q263*H263</f>
        <v>0</v>
      </c>
      <c r="S263" s="146">
        <v>0.545</v>
      </c>
      <c r="T263" s="147">
        <f>S263*H263</f>
        <v>1.25895</v>
      </c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R263" s="148" t="s">
        <v>167</v>
      </c>
      <c r="AT263" s="148" t="s">
        <v>152</v>
      </c>
      <c r="AU263" s="148" t="s">
        <v>89</v>
      </c>
      <c r="AY263" s="44" t="s">
        <v>149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44" t="s">
        <v>87</v>
      </c>
      <c r="BK263" s="149">
        <f>ROUND(I263*H263,2)</f>
        <v>0</v>
      </c>
      <c r="BL263" s="44" t="s">
        <v>167</v>
      </c>
      <c r="BM263" s="148" t="s">
        <v>458</v>
      </c>
    </row>
    <row r="264" spans="2:51" s="160" customFormat="1" ht="11.25">
      <c r="B264" s="161"/>
      <c r="D264" s="150" t="s">
        <v>251</v>
      </c>
      <c r="E264" s="162" t="s">
        <v>1</v>
      </c>
      <c r="F264" s="163" t="s">
        <v>459</v>
      </c>
      <c r="H264" s="164">
        <v>2.31</v>
      </c>
      <c r="L264" s="161"/>
      <c r="M264" s="165"/>
      <c r="N264" s="166"/>
      <c r="O264" s="166"/>
      <c r="P264" s="166"/>
      <c r="Q264" s="166"/>
      <c r="R264" s="166"/>
      <c r="S264" s="166"/>
      <c r="T264" s="167"/>
      <c r="AT264" s="162" t="s">
        <v>251</v>
      </c>
      <c r="AU264" s="162" t="s">
        <v>89</v>
      </c>
      <c r="AV264" s="160" t="s">
        <v>89</v>
      </c>
      <c r="AW264" s="160" t="s">
        <v>34</v>
      </c>
      <c r="AX264" s="160" t="s">
        <v>87</v>
      </c>
      <c r="AY264" s="162" t="s">
        <v>149</v>
      </c>
    </row>
    <row r="265" spans="1:65" s="56" customFormat="1" ht="16.5" customHeight="1">
      <c r="A265" s="53"/>
      <c r="B265" s="54"/>
      <c r="C265" s="138" t="s">
        <v>460</v>
      </c>
      <c r="D265" s="138" t="s">
        <v>152</v>
      </c>
      <c r="E265" s="139" t="s">
        <v>461</v>
      </c>
      <c r="F265" s="140" t="s">
        <v>462</v>
      </c>
      <c r="G265" s="141" t="s">
        <v>339</v>
      </c>
      <c r="H265" s="40">
        <v>42</v>
      </c>
      <c r="I265" s="24"/>
      <c r="J265" s="142">
        <f>ROUND(I265*H265,2)</f>
        <v>0</v>
      </c>
      <c r="K265" s="140" t="s">
        <v>1</v>
      </c>
      <c r="L265" s="54"/>
      <c r="M265" s="143" t="s">
        <v>1</v>
      </c>
      <c r="N265" s="144" t="s">
        <v>44</v>
      </c>
      <c r="O265" s="145"/>
      <c r="P265" s="146">
        <f>O265*H265</f>
        <v>0</v>
      </c>
      <c r="Q265" s="146">
        <v>0</v>
      </c>
      <c r="R265" s="146">
        <f>Q265*H265</f>
        <v>0</v>
      </c>
      <c r="S265" s="146">
        <v>0.05</v>
      </c>
      <c r="T265" s="147">
        <f>S265*H265</f>
        <v>2.1</v>
      </c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R265" s="148" t="s">
        <v>167</v>
      </c>
      <c r="AT265" s="148" t="s">
        <v>152</v>
      </c>
      <c r="AU265" s="148" t="s">
        <v>89</v>
      </c>
      <c r="AY265" s="44" t="s">
        <v>149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44" t="s">
        <v>87</v>
      </c>
      <c r="BK265" s="149">
        <f>ROUND(I265*H265,2)</f>
        <v>0</v>
      </c>
      <c r="BL265" s="44" t="s">
        <v>167</v>
      </c>
      <c r="BM265" s="148" t="s">
        <v>463</v>
      </c>
    </row>
    <row r="266" spans="2:51" s="160" customFormat="1" ht="11.25">
      <c r="B266" s="161"/>
      <c r="D266" s="150" t="s">
        <v>251</v>
      </c>
      <c r="E266" s="162" t="s">
        <v>1</v>
      </c>
      <c r="F266" s="163" t="s">
        <v>464</v>
      </c>
      <c r="H266" s="164">
        <v>13</v>
      </c>
      <c r="L266" s="161"/>
      <c r="M266" s="165"/>
      <c r="N266" s="166"/>
      <c r="O266" s="166"/>
      <c r="P266" s="166"/>
      <c r="Q266" s="166"/>
      <c r="R266" s="166"/>
      <c r="S266" s="166"/>
      <c r="T266" s="167"/>
      <c r="AT266" s="162" t="s">
        <v>251</v>
      </c>
      <c r="AU266" s="162" t="s">
        <v>89</v>
      </c>
      <c r="AV266" s="160" t="s">
        <v>89</v>
      </c>
      <c r="AW266" s="160" t="s">
        <v>34</v>
      </c>
      <c r="AX266" s="160" t="s">
        <v>79</v>
      </c>
      <c r="AY266" s="162" t="s">
        <v>149</v>
      </c>
    </row>
    <row r="267" spans="2:51" s="160" customFormat="1" ht="11.25">
      <c r="B267" s="161"/>
      <c r="D267" s="150" t="s">
        <v>251</v>
      </c>
      <c r="E267" s="162" t="s">
        <v>1</v>
      </c>
      <c r="F267" s="163" t="s">
        <v>465</v>
      </c>
      <c r="H267" s="164">
        <v>9</v>
      </c>
      <c r="L267" s="161"/>
      <c r="M267" s="165"/>
      <c r="N267" s="166"/>
      <c r="O267" s="166"/>
      <c r="P267" s="166"/>
      <c r="Q267" s="166"/>
      <c r="R267" s="166"/>
      <c r="S267" s="166"/>
      <c r="T267" s="167"/>
      <c r="AT267" s="162" t="s">
        <v>251</v>
      </c>
      <c r="AU267" s="162" t="s">
        <v>89</v>
      </c>
      <c r="AV267" s="160" t="s">
        <v>89</v>
      </c>
      <c r="AW267" s="160" t="s">
        <v>34</v>
      </c>
      <c r="AX267" s="160" t="s">
        <v>79</v>
      </c>
      <c r="AY267" s="162" t="s">
        <v>149</v>
      </c>
    </row>
    <row r="268" spans="2:51" s="160" customFormat="1" ht="11.25">
      <c r="B268" s="161"/>
      <c r="D268" s="150" t="s">
        <v>251</v>
      </c>
      <c r="E268" s="162" t="s">
        <v>1</v>
      </c>
      <c r="F268" s="163" t="s">
        <v>466</v>
      </c>
      <c r="H268" s="164">
        <v>17</v>
      </c>
      <c r="L268" s="161"/>
      <c r="M268" s="165"/>
      <c r="N268" s="166"/>
      <c r="O268" s="166"/>
      <c r="P268" s="166"/>
      <c r="Q268" s="166"/>
      <c r="R268" s="166"/>
      <c r="S268" s="166"/>
      <c r="T268" s="167"/>
      <c r="AT268" s="162" t="s">
        <v>251</v>
      </c>
      <c r="AU268" s="162" t="s">
        <v>89</v>
      </c>
      <c r="AV268" s="160" t="s">
        <v>89</v>
      </c>
      <c r="AW268" s="160" t="s">
        <v>34</v>
      </c>
      <c r="AX268" s="160" t="s">
        <v>79</v>
      </c>
      <c r="AY268" s="162" t="s">
        <v>149</v>
      </c>
    </row>
    <row r="269" spans="2:51" s="160" customFormat="1" ht="11.25">
      <c r="B269" s="161"/>
      <c r="D269" s="150" t="s">
        <v>251</v>
      </c>
      <c r="E269" s="162" t="s">
        <v>1</v>
      </c>
      <c r="F269" s="163" t="s">
        <v>467</v>
      </c>
      <c r="H269" s="164">
        <v>3</v>
      </c>
      <c r="L269" s="161"/>
      <c r="M269" s="165"/>
      <c r="N269" s="166"/>
      <c r="O269" s="166"/>
      <c r="P269" s="166"/>
      <c r="Q269" s="166"/>
      <c r="R269" s="166"/>
      <c r="S269" s="166"/>
      <c r="T269" s="167"/>
      <c r="AT269" s="162" t="s">
        <v>251</v>
      </c>
      <c r="AU269" s="162" t="s">
        <v>89</v>
      </c>
      <c r="AV269" s="160" t="s">
        <v>89</v>
      </c>
      <c r="AW269" s="160" t="s">
        <v>34</v>
      </c>
      <c r="AX269" s="160" t="s">
        <v>79</v>
      </c>
      <c r="AY269" s="162" t="s">
        <v>149</v>
      </c>
    </row>
    <row r="270" spans="2:51" s="168" customFormat="1" ht="11.25">
      <c r="B270" s="169"/>
      <c r="D270" s="150" t="s">
        <v>251</v>
      </c>
      <c r="E270" s="170" t="s">
        <v>1</v>
      </c>
      <c r="F270" s="171" t="s">
        <v>254</v>
      </c>
      <c r="H270" s="172">
        <v>42</v>
      </c>
      <c r="L270" s="169"/>
      <c r="M270" s="173"/>
      <c r="N270" s="174"/>
      <c r="O270" s="174"/>
      <c r="P270" s="174"/>
      <c r="Q270" s="174"/>
      <c r="R270" s="174"/>
      <c r="S270" s="174"/>
      <c r="T270" s="175"/>
      <c r="AT270" s="170" t="s">
        <v>251</v>
      </c>
      <c r="AU270" s="170" t="s">
        <v>89</v>
      </c>
      <c r="AV270" s="168" t="s">
        <v>167</v>
      </c>
      <c r="AW270" s="168" t="s">
        <v>34</v>
      </c>
      <c r="AX270" s="168" t="s">
        <v>87</v>
      </c>
      <c r="AY270" s="170" t="s">
        <v>149</v>
      </c>
    </row>
    <row r="271" spans="1:65" s="56" customFormat="1" ht="16.5" customHeight="1">
      <c r="A271" s="53"/>
      <c r="B271" s="54"/>
      <c r="C271" s="138" t="s">
        <v>468</v>
      </c>
      <c r="D271" s="138" t="s">
        <v>152</v>
      </c>
      <c r="E271" s="139" t="s">
        <v>469</v>
      </c>
      <c r="F271" s="140" t="s">
        <v>470</v>
      </c>
      <c r="G271" s="141" t="s">
        <v>339</v>
      </c>
      <c r="H271" s="40">
        <v>1</v>
      </c>
      <c r="I271" s="24"/>
      <c r="J271" s="142">
        <f>ROUND(I271*H271,2)</f>
        <v>0</v>
      </c>
      <c r="K271" s="140" t="s">
        <v>1</v>
      </c>
      <c r="L271" s="54"/>
      <c r="M271" s="143" t="s">
        <v>1</v>
      </c>
      <c r="N271" s="144" t="s">
        <v>44</v>
      </c>
      <c r="O271" s="145"/>
      <c r="P271" s="146">
        <f>O271*H271</f>
        <v>0</v>
      </c>
      <c r="Q271" s="146">
        <v>0</v>
      </c>
      <c r="R271" s="146">
        <f>Q271*H271</f>
        <v>0</v>
      </c>
      <c r="S271" s="146">
        <v>0.07</v>
      </c>
      <c r="T271" s="147">
        <f>S271*H271</f>
        <v>0.07</v>
      </c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R271" s="148" t="s">
        <v>167</v>
      </c>
      <c r="AT271" s="148" t="s">
        <v>152</v>
      </c>
      <c r="AU271" s="148" t="s">
        <v>89</v>
      </c>
      <c r="AY271" s="44" t="s">
        <v>149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44" t="s">
        <v>87</v>
      </c>
      <c r="BK271" s="149">
        <f>ROUND(I271*H271,2)</f>
        <v>0</v>
      </c>
      <c r="BL271" s="44" t="s">
        <v>167</v>
      </c>
      <c r="BM271" s="148" t="s">
        <v>471</v>
      </c>
    </row>
    <row r="272" spans="2:51" s="160" customFormat="1" ht="11.25">
      <c r="B272" s="161"/>
      <c r="D272" s="150" t="s">
        <v>251</v>
      </c>
      <c r="E272" s="162" t="s">
        <v>1</v>
      </c>
      <c r="F272" s="163" t="s">
        <v>472</v>
      </c>
      <c r="H272" s="164">
        <v>1</v>
      </c>
      <c r="L272" s="161"/>
      <c r="M272" s="165"/>
      <c r="N272" s="166"/>
      <c r="O272" s="166"/>
      <c r="P272" s="166"/>
      <c r="Q272" s="166"/>
      <c r="R272" s="166"/>
      <c r="S272" s="166"/>
      <c r="T272" s="167"/>
      <c r="AT272" s="162" t="s">
        <v>251</v>
      </c>
      <c r="AU272" s="162" t="s">
        <v>89</v>
      </c>
      <c r="AV272" s="160" t="s">
        <v>89</v>
      </c>
      <c r="AW272" s="160" t="s">
        <v>34</v>
      </c>
      <c r="AX272" s="160" t="s">
        <v>87</v>
      </c>
      <c r="AY272" s="162" t="s">
        <v>149</v>
      </c>
    </row>
    <row r="273" spans="1:65" s="56" customFormat="1" ht="16.5" customHeight="1">
      <c r="A273" s="53"/>
      <c r="B273" s="54"/>
      <c r="C273" s="138" t="s">
        <v>473</v>
      </c>
      <c r="D273" s="138" t="s">
        <v>152</v>
      </c>
      <c r="E273" s="139" t="s">
        <v>474</v>
      </c>
      <c r="F273" s="140" t="s">
        <v>475</v>
      </c>
      <c r="G273" s="141" t="s">
        <v>339</v>
      </c>
      <c r="H273" s="40">
        <v>4</v>
      </c>
      <c r="I273" s="24"/>
      <c r="J273" s="142">
        <f>ROUND(I273*H273,2)</f>
        <v>0</v>
      </c>
      <c r="K273" s="140" t="s">
        <v>1</v>
      </c>
      <c r="L273" s="54"/>
      <c r="M273" s="143" t="s">
        <v>1</v>
      </c>
      <c r="N273" s="144" t="s">
        <v>44</v>
      </c>
      <c r="O273" s="145"/>
      <c r="P273" s="146">
        <f>O273*H273</f>
        <v>0</v>
      </c>
      <c r="Q273" s="146">
        <v>0</v>
      </c>
      <c r="R273" s="146">
        <f>Q273*H273</f>
        <v>0</v>
      </c>
      <c r="S273" s="146">
        <v>0.005</v>
      </c>
      <c r="T273" s="147">
        <f>S273*H273</f>
        <v>0.02</v>
      </c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R273" s="148" t="s">
        <v>167</v>
      </c>
      <c r="AT273" s="148" t="s">
        <v>152</v>
      </c>
      <c r="AU273" s="148" t="s">
        <v>89</v>
      </c>
      <c r="AY273" s="44" t="s">
        <v>149</v>
      </c>
      <c r="BE273" s="149">
        <f>IF(N273="základní",J273,0)</f>
        <v>0</v>
      </c>
      <c r="BF273" s="149">
        <f>IF(N273="snížená",J273,0)</f>
        <v>0</v>
      </c>
      <c r="BG273" s="149">
        <f>IF(N273="zákl. přenesená",J273,0)</f>
        <v>0</v>
      </c>
      <c r="BH273" s="149">
        <f>IF(N273="sníž. přenesená",J273,0)</f>
        <v>0</v>
      </c>
      <c r="BI273" s="149">
        <f>IF(N273="nulová",J273,0)</f>
        <v>0</v>
      </c>
      <c r="BJ273" s="44" t="s">
        <v>87</v>
      </c>
      <c r="BK273" s="149">
        <f>ROUND(I273*H273,2)</f>
        <v>0</v>
      </c>
      <c r="BL273" s="44" t="s">
        <v>167</v>
      </c>
      <c r="BM273" s="148" t="s">
        <v>476</v>
      </c>
    </row>
    <row r="274" spans="1:65" s="56" customFormat="1" ht="16.5" customHeight="1">
      <c r="A274" s="53"/>
      <c r="B274" s="54"/>
      <c r="C274" s="138" t="s">
        <v>477</v>
      </c>
      <c r="D274" s="138" t="s">
        <v>152</v>
      </c>
      <c r="E274" s="139" t="s">
        <v>478</v>
      </c>
      <c r="F274" s="140" t="s">
        <v>479</v>
      </c>
      <c r="G274" s="141" t="s">
        <v>331</v>
      </c>
      <c r="H274" s="40">
        <v>22.44</v>
      </c>
      <c r="I274" s="24"/>
      <c r="J274" s="142">
        <f>ROUND(I274*H274,2)</f>
        <v>0</v>
      </c>
      <c r="K274" s="140" t="s">
        <v>1</v>
      </c>
      <c r="L274" s="54"/>
      <c r="M274" s="143" t="s">
        <v>1</v>
      </c>
      <c r="N274" s="144" t="s">
        <v>44</v>
      </c>
      <c r="O274" s="145"/>
      <c r="P274" s="146">
        <f>O274*H274</f>
        <v>0</v>
      </c>
      <c r="Q274" s="146">
        <v>0</v>
      </c>
      <c r="R274" s="146">
        <f>Q274*H274</f>
        <v>0</v>
      </c>
      <c r="S274" s="146">
        <v>0.005</v>
      </c>
      <c r="T274" s="147">
        <f>S274*H274</f>
        <v>0.11220000000000001</v>
      </c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R274" s="148" t="s">
        <v>167</v>
      </c>
      <c r="AT274" s="148" t="s">
        <v>152</v>
      </c>
      <c r="AU274" s="148" t="s">
        <v>89</v>
      </c>
      <c r="AY274" s="44" t="s">
        <v>149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44" t="s">
        <v>87</v>
      </c>
      <c r="BK274" s="149">
        <f>ROUND(I274*H274,2)</f>
        <v>0</v>
      </c>
      <c r="BL274" s="44" t="s">
        <v>167</v>
      </c>
      <c r="BM274" s="148" t="s">
        <v>480</v>
      </c>
    </row>
    <row r="275" spans="2:51" s="176" customFormat="1" ht="11.25">
      <c r="B275" s="177"/>
      <c r="D275" s="150" t="s">
        <v>251</v>
      </c>
      <c r="E275" s="178" t="s">
        <v>1</v>
      </c>
      <c r="F275" s="179" t="s">
        <v>298</v>
      </c>
      <c r="H275" s="178" t="s">
        <v>1</v>
      </c>
      <c r="L275" s="177"/>
      <c r="M275" s="180"/>
      <c r="N275" s="181"/>
      <c r="O275" s="181"/>
      <c r="P275" s="181"/>
      <c r="Q275" s="181"/>
      <c r="R275" s="181"/>
      <c r="S275" s="181"/>
      <c r="T275" s="182"/>
      <c r="AT275" s="178" t="s">
        <v>251</v>
      </c>
      <c r="AU275" s="178" t="s">
        <v>89</v>
      </c>
      <c r="AV275" s="176" t="s">
        <v>87</v>
      </c>
      <c r="AW275" s="176" t="s">
        <v>34</v>
      </c>
      <c r="AX275" s="176" t="s">
        <v>79</v>
      </c>
      <c r="AY275" s="178" t="s">
        <v>149</v>
      </c>
    </row>
    <row r="276" spans="2:51" s="160" customFormat="1" ht="11.25">
      <c r="B276" s="161"/>
      <c r="D276" s="150" t="s">
        <v>251</v>
      </c>
      <c r="E276" s="162" t="s">
        <v>1</v>
      </c>
      <c r="F276" s="163" t="s">
        <v>481</v>
      </c>
      <c r="H276" s="164">
        <v>22.44</v>
      </c>
      <c r="L276" s="161"/>
      <c r="M276" s="165"/>
      <c r="N276" s="166"/>
      <c r="O276" s="166"/>
      <c r="P276" s="166"/>
      <c r="Q276" s="166"/>
      <c r="R276" s="166"/>
      <c r="S276" s="166"/>
      <c r="T276" s="167"/>
      <c r="AT276" s="162" t="s">
        <v>251</v>
      </c>
      <c r="AU276" s="162" t="s">
        <v>89</v>
      </c>
      <c r="AV276" s="160" t="s">
        <v>89</v>
      </c>
      <c r="AW276" s="160" t="s">
        <v>34</v>
      </c>
      <c r="AX276" s="160" t="s">
        <v>87</v>
      </c>
      <c r="AY276" s="162" t="s">
        <v>149</v>
      </c>
    </row>
    <row r="277" spans="1:65" s="56" customFormat="1" ht="16.5" customHeight="1">
      <c r="A277" s="53"/>
      <c r="B277" s="54"/>
      <c r="C277" s="138" t="s">
        <v>482</v>
      </c>
      <c r="D277" s="138" t="s">
        <v>152</v>
      </c>
      <c r="E277" s="139" t="s">
        <v>483</v>
      </c>
      <c r="F277" s="140" t="s">
        <v>484</v>
      </c>
      <c r="G277" s="141" t="s">
        <v>339</v>
      </c>
      <c r="H277" s="40">
        <v>1</v>
      </c>
      <c r="I277" s="24"/>
      <c r="J277" s="142">
        <f>ROUND(I277*H277,2)</f>
        <v>0</v>
      </c>
      <c r="K277" s="140" t="s">
        <v>1</v>
      </c>
      <c r="L277" s="54"/>
      <c r="M277" s="143" t="s">
        <v>1</v>
      </c>
      <c r="N277" s="144" t="s">
        <v>44</v>
      </c>
      <c r="O277" s="145"/>
      <c r="P277" s="146">
        <f>O277*H277</f>
        <v>0</v>
      </c>
      <c r="Q277" s="146">
        <v>0</v>
      </c>
      <c r="R277" s="146">
        <f>Q277*H277</f>
        <v>0</v>
      </c>
      <c r="S277" s="146">
        <v>0.05</v>
      </c>
      <c r="T277" s="147">
        <f>S277*H277</f>
        <v>0.05</v>
      </c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R277" s="148" t="s">
        <v>167</v>
      </c>
      <c r="AT277" s="148" t="s">
        <v>152</v>
      </c>
      <c r="AU277" s="148" t="s">
        <v>89</v>
      </c>
      <c r="AY277" s="44" t="s">
        <v>149</v>
      </c>
      <c r="BE277" s="149">
        <f>IF(N277="základní",J277,0)</f>
        <v>0</v>
      </c>
      <c r="BF277" s="149">
        <f>IF(N277="snížená",J277,0)</f>
        <v>0</v>
      </c>
      <c r="BG277" s="149">
        <f>IF(N277="zákl. přenesená",J277,0)</f>
        <v>0</v>
      </c>
      <c r="BH277" s="149">
        <f>IF(N277="sníž. přenesená",J277,0)</f>
        <v>0</v>
      </c>
      <c r="BI277" s="149">
        <f>IF(N277="nulová",J277,0)</f>
        <v>0</v>
      </c>
      <c r="BJ277" s="44" t="s">
        <v>87</v>
      </c>
      <c r="BK277" s="149">
        <f>ROUND(I277*H277,2)</f>
        <v>0</v>
      </c>
      <c r="BL277" s="44" t="s">
        <v>167</v>
      </c>
      <c r="BM277" s="148" t="s">
        <v>485</v>
      </c>
    </row>
    <row r="278" spans="1:65" s="56" customFormat="1" ht="16.5" customHeight="1">
      <c r="A278" s="53"/>
      <c r="B278" s="54"/>
      <c r="C278" s="138" t="s">
        <v>486</v>
      </c>
      <c r="D278" s="138" t="s">
        <v>152</v>
      </c>
      <c r="E278" s="139" t="s">
        <v>487</v>
      </c>
      <c r="F278" s="140" t="s">
        <v>488</v>
      </c>
      <c r="G278" s="141" t="s">
        <v>339</v>
      </c>
      <c r="H278" s="40">
        <v>1</v>
      </c>
      <c r="I278" s="24"/>
      <c r="J278" s="142">
        <f>ROUND(I278*H278,2)</f>
        <v>0</v>
      </c>
      <c r="K278" s="140" t="s">
        <v>1</v>
      </c>
      <c r="L278" s="54"/>
      <c r="M278" s="143" t="s">
        <v>1</v>
      </c>
      <c r="N278" s="144" t="s">
        <v>44</v>
      </c>
      <c r="O278" s="145"/>
      <c r="P278" s="146">
        <f>O278*H278</f>
        <v>0</v>
      </c>
      <c r="Q278" s="146">
        <v>0</v>
      </c>
      <c r="R278" s="146">
        <f>Q278*H278</f>
        <v>0</v>
      </c>
      <c r="S278" s="146">
        <v>0.05</v>
      </c>
      <c r="T278" s="147">
        <f>S278*H278</f>
        <v>0.05</v>
      </c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R278" s="148" t="s">
        <v>167</v>
      </c>
      <c r="AT278" s="148" t="s">
        <v>152</v>
      </c>
      <c r="AU278" s="148" t="s">
        <v>89</v>
      </c>
      <c r="AY278" s="44" t="s">
        <v>149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44" t="s">
        <v>87</v>
      </c>
      <c r="BK278" s="149">
        <f>ROUND(I278*H278,2)</f>
        <v>0</v>
      </c>
      <c r="BL278" s="44" t="s">
        <v>167</v>
      </c>
      <c r="BM278" s="148" t="s">
        <v>489</v>
      </c>
    </row>
    <row r="279" spans="1:65" s="56" customFormat="1" ht="16.5" customHeight="1">
      <c r="A279" s="53"/>
      <c r="B279" s="54"/>
      <c r="C279" s="138" t="s">
        <v>490</v>
      </c>
      <c r="D279" s="138" t="s">
        <v>152</v>
      </c>
      <c r="E279" s="139" t="s">
        <v>491</v>
      </c>
      <c r="F279" s="140" t="s">
        <v>492</v>
      </c>
      <c r="G279" s="141" t="s">
        <v>155</v>
      </c>
      <c r="H279" s="40">
        <v>1</v>
      </c>
      <c r="I279" s="24"/>
      <c r="J279" s="142">
        <f>ROUND(I279*H279,2)</f>
        <v>0</v>
      </c>
      <c r="K279" s="140" t="s">
        <v>1</v>
      </c>
      <c r="L279" s="54"/>
      <c r="M279" s="143" t="s">
        <v>1</v>
      </c>
      <c r="N279" s="144" t="s">
        <v>44</v>
      </c>
      <c r="O279" s="145"/>
      <c r="P279" s="146">
        <f>O279*H279</f>
        <v>0</v>
      </c>
      <c r="Q279" s="146">
        <v>0</v>
      </c>
      <c r="R279" s="146">
        <f>Q279*H279</f>
        <v>0</v>
      </c>
      <c r="S279" s="146">
        <v>1</v>
      </c>
      <c r="T279" s="147">
        <f>S279*H279</f>
        <v>1</v>
      </c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R279" s="148" t="s">
        <v>167</v>
      </c>
      <c r="AT279" s="148" t="s">
        <v>152</v>
      </c>
      <c r="AU279" s="148" t="s">
        <v>89</v>
      </c>
      <c r="AY279" s="44" t="s">
        <v>149</v>
      </c>
      <c r="BE279" s="149">
        <f>IF(N279="základní",J279,0)</f>
        <v>0</v>
      </c>
      <c r="BF279" s="149">
        <f>IF(N279="snížená",J279,0)</f>
        <v>0</v>
      </c>
      <c r="BG279" s="149">
        <f>IF(N279="zákl. přenesená",J279,0)</f>
        <v>0</v>
      </c>
      <c r="BH279" s="149">
        <f>IF(N279="sníž. přenesená",J279,0)</f>
        <v>0</v>
      </c>
      <c r="BI279" s="149">
        <f>IF(N279="nulová",J279,0)</f>
        <v>0</v>
      </c>
      <c r="BJ279" s="44" t="s">
        <v>87</v>
      </c>
      <c r="BK279" s="149">
        <f>ROUND(I279*H279,2)</f>
        <v>0</v>
      </c>
      <c r="BL279" s="44" t="s">
        <v>167</v>
      </c>
      <c r="BM279" s="148" t="s">
        <v>493</v>
      </c>
    </row>
    <row r="280" spans="1:47" s="56" customFormat="1" ht="29.25">
      <c r="A280" s="53"/>
      <c r="B280" s="54"/>
      <c r="C280" s="53"/>
      <c r="D280" s="150" t="s">
        <v>158</v>
      </c>
      <c r="E280" s="53"/>
      <c r="F280" s="151" t="s">
        <v>494</v>
      </c>
      <c r="G280" s="53"/>
      <c r="H280" s="53"/>
      <c r="I280" s="53"/>
      <c r="J280" s="53"/>
      <c r="K280" s="53"/>
      <c r="L280" s="54"/>
      <c r="M280" s="152"/>
      <c r="N280" s="153"/>
      <c r="O280" s="145"/>
      <c r="P280" s="145"/>
      <c r="Q280" s="145"/>
      <c r="R280" s="145"/>
      <c r="S280" s="145"/>
      <c r="T280" s="154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T280" s="44" t="s">
        <v>158</v>
      </c>
      <c r="AU280" s="44" t="s">
        <v>89</v>
      </c>
    </row>
    <row r="281" spans="1:65" s="56" customFormat="1" ht="16.5" customHeight="1">
      <c r="A281" s="53"/>
      <c r="B281" s="54"/>
      <c r="C281" s="138" t="s">
        <v>495</v>
      </c>
      <c r="D281" s="138" t="s">
        <v>152</v>
      </c>
      <c r="E281" s="139" t="s">
        <v>496</v>
      </c>
      <c r="F281" s="140" t="s">
        <v>497</v>
      </c>
      <c r="G281" s="141" t="s">
        <v>155</v>
      </c>
      <c r="H281" s="40">
        <v>1</v>
      </c>
      <c r="I281" s="24"/>
      <c r="J281" s="142">
        <f>ROUND(I281*H281,2)</f>
        <v>0</v>
      </c>
      <c r="K281" s="140" t="s">
        <v>1</v>
      </c>
      <c r="L281" s="54"/>
      <c r="M281" s="143" t="s">
        <v>1</v>
      </c>
      <c r="N281" s="144" t="s">
        <v>44</v>
      </c>
      <c r="O281" s="145"/>
      <c r="P281" s="146">
        <f>O281*H281</f>
        <v>0</v>
      </c>
      <c r="Q281" s="146">
        <v>0</v>
      </c>
      <c r="R281" s="146">
        <f>Q281*H281</f>
        <v>0</v>
      </c>
      <c r="S281" s="146">
        <v>1</v>
      </c>
      <c r="T281" s="147">
        <f>S281*H281</f>
        <v>1</v>
      </c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R281" s="148" t="s">
        <v>167</v>
      </c>
      <c r="AT281" s="148" t="s">
        <v>152</v>
      </c>
      <c r="AU281" s="148" t="s">
        <v>89</v>
      </c>
      <c r="AY281" s="44" t="s">
        <v>149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44" t="s">
        <v>87</v>
      </c>
      <c r="BK281" s="149">
        <f>ROUND(I281*H281,2)</f>
        <v>0</v>
      </c>
      <c r="BL281" s="44" t="s">
        <v>167</v>
      </c>
      <c r="BM281" s="148" t="s">
        <v>498</v>
      </c>
    </row>
    <row r="282" spans="1:65" s="56" customFormat="1" ht="16.5" customHeight="1">
      <c r="A282" s="53"/>
      <c r="B282" s="54"/>
      <c r="C282" s="138" t="s">
        <v>499</v>
      </c>
      <c r="D282" s="138" t="s">
        <v>152</v>
      </c>
      <c r="E282" s="139" t="s">
        <v>500</v>
      </c>
      <c r="F282" s="140" t="s">
        <v>501</v>
      </c>
      <c r="G282" s="141" t="s">
        <v>331</v>
      </c>
      <c r="H282" s="40">
        <v>6</v>
      </c>
      <c r="I282" s="24"/>
      <c r="J282" s="142">
        <f>ROUND(I282*H282,2)</f>
        <v>0</v>
      </c>
      <c r="K282" s="140" t="s">
        <v>1</v>
      </c>
      <c r="L282" s="54"/>
      <c r="M282" s="143" t="s">
        <v>1</v>
      </c>
      <c r="N282" s="144" t="s">
        <v>44</v>
      </c>
      <c r="O282" s="145"/>
      <c r="P282" s="146">
        <f>O282*H282</f>
        <v>0</v>
      </c>
      <c r="Q282" s="146">
        <v>0</v>
      </c>
      <c r="R282" s="146">
        <f>Q282*H282</f>
        <v>0</v>
      </c>
      <c r="S282" s="146">
        <v>0.02</v>
      </c>
      <c r="T282" s="147">
        <f>S282*H282</f>
        <v>0.12</v>
      </c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R282" s="148" t="s">
        <v>167</v>
      </c>
      <c r="AT282" s="148" t="s">
        <v>152</v>
      </c>
      <c r="AU282" s="148" t="s">
        <v>89</v>
      </c>
      <c r="AY282" s="44" t="s">
        <v>149</v>
      </c>
      <c r="BE282" s="149">
        <f>IF(N282="základní",J282,0)</f>
        <v>0</v>
      </c>
      <c r="BF282" s="149">
        <f>IF(N282="snížená",J282,0)</f>
        <v>0</v>
      </c>
      <c r="BG282" s="149">
        <f>IF(N282="zákl. přenesená",J282,0)</f>
        <v>0</v>
      </c>
      <c r="BH282" s="149">
        <f>IF(N282="sníž. přenesená",J282,0)</f>
        <v>0</v>
      </c>
      <c r="BI282" s="149">
        <f>IF(N282="nulová",J282,0)</f>
        <v>0</v>
      </c>
      <c r="BJ282" s="44" t="s">
        <v>87</v>
      </c>
      <c r="BK282" s="149">
        <f>ROUND(I282*H282,2)</f>
        <v>0</v>
      </c>
      <c r="BL282" s="44" t="s">
        <v>167</v>
      </c>
      <c r="BM282" s="148" t="s">
        <v>502</v>
      </c>
    </row>
    <row r="283" spans="1:65" s="56" customFormat="1" ht="16.5" customHeight="1">
      <c r="A283" s="53"/>
      <c r="B283" s="54"/>
      <c r="C283" s="138" t="s">
        <v>503</v>
      </c>
      <c r="D283" s="138" t="s">
        <v>152</v>
      </c>
      <c r="E283" s="139" t="s">
        <v>504</v>
      </c>
      <c r="F283" s="140" t="s">
        <v>505</v>
      </c>
      <c r="G283" s="141" t="s">
        <v>331</v>
      </c>
      <c r="H283" s="40">
        <v>8</v>
      </c>
      <c r="I283" s="24"/>
      <c r="J283" s="142">
        <f>ROUND(I283*H283,2)</f>
        <v>0</v>
      </c>
      <c r="K283" s="140" t="s">
        <v>1</v>
      </c>
      <c r="L283" s="54"/>
      <c r="M283" s="143" t="s">
        <v>1</v>
      </c>
      <c r="N283" s="144" t="s">
        <v>44</v>
      </c>
      <c r="O283" s="145"/>
      <c r="P283" s="146">
        <f>O283*H283</f>
        <v>0</v>
      </c>
      <c r="Q283" s="146">
        <v>0</v>
      </c>
      <c r="R283" s="146">
        <f>Q283*H283</f>
        <v>0</v>
      </c>
      <c r="S283" s="146">
        <v>0.02</v>
      </c>
      <c r="T283" s="147">
        <f>S283*H283</f>
        <v>0.16</v>
      </c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R283" s="148" t="s">
        <v>167</v>
      </c>
      <c r="AT283" s="148" t="s">
        <v>152</v>
      </c>
      <c r="AU283" s="148" t="s">
        <v>89</v>
      </c>
      <c r="AY283" s="44" t="s">
        <v>149</v>
      </c>
      <c r="BE283" s="149">
        <f>IF(N283="základní",J283,0)</f>
        <v>0</v>
      </c>
      <c r="BF283" s="149">
        <f>IF(N283="snížená",J283,0)</f>
        <v>0</v>
      </c>
      <c r="BG283" s="149">
        <f>IF(N283="zákl. přenesená",J283,0)</f>
        <v>0</v>
      </c>
      <c r="BH283" s="149">
        <f>IF(N283="sníž. přenesená",J283,0)</f>
        <v>0</v>
      </c>
      <c r="BI283" s="149">
        <f>IF(N283="nulová",J283,0)</f>
        <v>0</v>
      </c>
      <c r="BJ283" s="44" t="s">
        <v>87</v>
      </c>
      <c r="BK283" s="149">
        <f>ROUND(I283*H283,2)</f>
        <v>0</v>
      </c>
      <c r="BL283" s="44" t="s">
        <v>167</v>
      </c>
      <c r="BM283" s="148" t="s">
        <v>506</v>
      </c>
    </row>
    <row r="284" spans="1:65" s="56" customFormat="1" ht="16.5" customHeight="1">
      <c r="A284" s="53"/>
      <c r="B284" s="54"/>
      <c r="C284" s="138" t="s">
        <v>507</v>
      </c>
      <c r="D284" s="138" t="s">
        <v>152</v>
      </c>
      <c r="E284" s="139" t="s">
        <v>508</v>
      </c>
      <c r="F284" s="140" t="s">
        <v>509</v>
      </c>
      <c r="G284" s="141" t="s">
        <v>268</v>
      </c>
      <c r="H284" s="40">
        <v>27.28</v>
      </c>
      <c r="I284" s="24"/>
      <c r="J284" s="142">
        <f>ROUND(I284*H284,2)</f>
        <v>0</v>
      </c>
      <c r="K284" s="140" t="s">
        <v>1</v>
      </c>
      <c r="L284" s="54"/>
      <c r="M284" s="143" t="s">
        <v>1</v>
      </c>
      <c r="N284" s="144" t="s">
        <v>44</v>
      </c>
      <c r="O284" s="145"/>
      <c r="P284" s="146">
        <f>O284*H284</f>
        <v>0</v>
      </c>
      <c r="Q284" s="146">
        <v>0</v>
      </c>
      <c r="R284" s="146">
        <f>Q284*H284</f>
        <v>0</v>
      </c>
      <c r="S284" s="146">
        <v>0.005</v>
      </c>
      <c r="T284" s="147">
        <f>S284*H284</f>
        <v>0.13640000000000002</v>
      </c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R284" s="148" t="s">
        <v>167</v>
      </c>
      <c r="AT284" s="148" t="s">
        <v>152</v>
      </c>
      <c r="AU284" s="148" t="s">
        <v>89</v>
      </c>
      <c r="AY284" s="44" t="s">
        <v>149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44" t="s">
        <v>87</v>
      </c>
      <c r="BK284" s="149">
        <f>ROUND(I284*H284,2)</f>
        <v>0</v>
      </c>
      <c r="BL284" s="44" t="s">
        <v>167</v>
      </c>
      <c r="BM284" s="148" t="s">
        <v>510</v>
      </c>
    </row>
    <row r="285" spans="2:51" s="176" customFormat="1" ht="11.25">
      <c r="B285" s="177"/>
      <c r="D285" s="150" t="s">
        <v>251</v>
      </c>
      <c r="E285" s="178" t="s">
        <v>1</v>
      </c>
      <c r="F285" s="179" t="s">
        <v>298</v>
      </c>
      <c r="H285" s="178" t="s">
        <v>1</v>
      </c>
      <c r="L285" s="177"/>
      <c r="M285" s="180"/>
      <c r="N285" s="181"/>
      <c r="O285" s="181"/>
      <c r="P285" s="181"/>
      <c r="Q285" s="181"/>
      <c r="R285" s="181"/>
      <c r="S285" s="181"/>
      <c r="T285" s="182"/>
      <c r="AT285" s="178" t="s">
        <v>251</v>
      </c>
      <c r="AU285" s="178" t="s">
        <v>89</v>
      </c>
      <c r="AV285" s="176" t="s">
        <v>87</v>
      </c>
      <c r="AW285" s="176" t="s">
        <v>34</v>
      </c>
      <c r="AX285" s="176" t="s">
        <v>79</v>
      </c>
      <c r="AY285" s="178" t="s">
        <v>149</v>
      </c>
    </row>
    <row r="286" spans="2:51" s="160" customFormat="1" ht="11.25">
      <c r="B286" s="161"/>
      <c r="D286" s="150" t="s">
        <v>251</v>
      </c>
      <c r="E286" s="162" t="s">
        <v>1</v>
      </c>
      <c r="F286" s="163" t="s">
        <v>511</v>
      </c>
      <c r="H286" s="164">
        <v>21.46</v>
      </c>
      <c r="L286" s="161"/>
      <c r="M286" s="165"/>
      <c r="N286" s="166"/>
      <c r="O286" s="166"/>
      <c r="P286" s="166"/>
      <c r="Q286" s="166"/>
      <c r="R286" s="166"/>
      <c r="S286" s="166"/>
      <c r="T286" s="167"/>
      <c r="AT286" s="162" t="s">
        <v>251</v>
      </c>
      <c r="AU286" s="162" t="s">
        <v>89</v>
      </c>
      <c r="AV286" s="160" t="s">
        <v>89</v>
      </c>
      <c r="AW286" s="160" t="s">
        <v>34</v>
      </c>
      <c r="AX286" s="160" t="s">
        <v>79</v>
      </c>
      <c r="AY286" s="162" t="s">
        <v>149</v>
      </c>
    </row>
    <row r="287" spans="2:51" s="160" customFormat="1" ht="11.25">
      <c r="B287" s="161"/>
      <c r="D287" s="150" t="s">
        <v>251</v>
      </c>
      <c r="E287" s="162" t="s">
        <v>1</v>
      </c>
      <c r="F287" s="163" t="s">
        <v>512</v>
      </c>
      <c r="H287" s="164">
        <v>5.82</v>
      </c>
      <c r="L287" s="161"/>
      <c r="M287" s="165"/>
      <c r="N287" s="166"/>
      <c r="O287" s="166"/>
      <c r="P287" s="166"/>
      <c r="Q287" s="166"/>
      <c r="R287" s="166"/>
      <c r="S287" s="166"/>
      <c r="T287" s="167"/>
      <c r="AT287" s="162" t="s">
        <v>251</v>
      </c>
      <c r="AU287" s="162" t="s">
        <v>89</v>
      </c>
      <c r="AV287" s="160" t="s">
        <v>89</v>
      </c>
      <c r="AW287" s="160" t="s">
        <v>34</v>
      </c>
      <c r="AX287" s="160" t="s">
        <v>79</v>
      </c>
      <c r="AY287" s="162" t="s">
        <v>149</v>
      </c>
    </row>
    <row r="288" spans="2:51" s="168" customFormat="1" ht="11.25">
      <c r="B288" s="169"/>
      <c r="D288" s="150" t="s">
        <v>251</v>
      </c>
      <c r="E288" s="170" t="s">
        <v>1</v>
      </c>
      <c r="F288" s="171" t="s">
        <v>254</v>
      </c>
      <c r="H288" s="172">
        <v>27.28</v>
      </c>
      <c r="L288" s="169"/>
      <c r="M288" s="173"/>
      <c r="N288" s="174"/>
      <c r="O288" s="174"/>
      <c r="P288" s="174"/>
      <c r="Q288" s="174"/>
      <c r="R288" s="174"/>
      <c r="S288" s="174"/>
      <c r="T288" s="175"/>
      <c r="AT288" s="170" t="s">
        <v>251</v>
      </c>
      <c r="AU288" s="170" t="s">
        <v>89</v>
      </c>
      <c r="AV288" s="168" t="s">
        <v>167</v>
      </c>
      <c r="AW288" s="168" t="s">
        <v>34</v>
      </c>
      <c r="AX288" s="168" t="s">
        <v>87</v>
      </c>
      <c r="AY288" s="170" t="s">
        <v>149</v>
      </c>
    </row>
    <row r="289" spans="1:65" s="56" customFormat="1" ht="16.5" customHeight="1">
      <c r="A289" s="53"/>
      <c r="B289" s="54"/>
      <c r="C289" s="138" t="s">
        <v>513</v>
      </c>
      <c r="D289" s="138" t="s">
        <v>152</v>
      </c>
      <c r="E289" s="139" t="s">
        <v>514</v>
      </c>
      <c r="F289" s="140" t="s">
        <v>515</v>
      </c>
      <c r="G289" s="141" t="s">
        <v>339</v>
      </c>
      <c r="H289" s="40">
        <v>1</v>
      </c>
      <c r="I289" s="24"/>
      <c r="J289" s="142">
        <f>ROUND(I289*H289,2)</f>
        <v>0</v>
      </c>
      <c r="K289" s="140" t="s">
        <v>1</v>
      </c>
      <c r="L289" s="54"/>
      <c r="M289" s="143" t="s">
        <v>1</v>
      </c>
      <c r="N289" s="144" t="s">
        <v>44</v>
      </c>
      <c r="O289" s="145"/>
      <c r="P289" s="146">
        <f>O289*H289</f>
        <v>0</v>
      </c>
      <c r="Q289" s="146">
        <v>0</v>
      </c>
      <c r="R289" s="146">
        <f>Q289*H289</f>
        <v>0</v>
      </c>
      <c r="S289" s="146">
        <v>0.2</v>
      </c>
      <c r="T289" s="147">
        <f>S289*H289</f>
        <v>0.2</v>
      </c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R289" s="148" t="s">
        <v>167</v>
      </c>
      <c r="AT289" s="148" t="s">
        <v>152</v>
      </c>
      <c r="AU289" s="148" t="s">
        <v>89</v>
      </c>
      <c r="AY289" s="44" t="s">
        <v>149</v>
      </c>
      <c r="BE289" s="149">
        <f>IF(N289="základní",J289,0)</f>
        <v>0</v>
      </c>
      <c r="BF289" s="149">
        <f>IF(N289="snížená",J289,0)</f>
        <v>0</v>
      </c>
      <c r="BG289" s="149">
        <f>IF(N289="zákl. přenesená",J289,0)</f>
        <v>0</v>
      </c>
      <c r="BH289" s="149">
        <f>IF(N289="sníž. přenesená",J289,0)</f>
        <v>0</v>
      </c>
      <c r="BI289" s="149">
        <f>IF(N289="nulová",J289,0)</f>
        <v>0</v>
      </c>
      <c r="BJ289" s="44" t="s">
        <v>87</v>
      </c>
      <c r="BK289" s="149">
        <f>ROUND(I289*H289,2)</f>
        <v>0</v>
      </c>
      <c r="BL289" s="44" t="s">
        <v>167</v>
      </c>
      <c r="BM289" s="148" t="s">
        <v>516</v>
      </c>
    </row>
    <row r="290" spans="1:65" s="56" customFormat="1" ht="16.5" customHeight="1">
      <c r="A290" s="53"/>
      <c r="B290" s="54"/>
      <c r="C290" s="138" t="s">
        <v>517</v>
      </c>
      <c r="D290" s="138" t="s">
        <v>152</v>
      </c>
      <c r="E290" s="139" t="s">
        <v>518</v>
      </c>
      <c r="F290" s="140" t="s">
        <v>519</v>
      </c>
      <c r="G290" s="141" t="s">
        <v>339</v>
      </c>
      <c r="H290" s="40">
        <v>1</v>
      </c>
      <c r="I290" s="24"/>
      <c r="J290" s="142">
        <f>ROUND(I290*H290,2)</f>
        <v>0</v>
      </c>
      <c r="K290" s="140" t="s">
        <v>1</v>
      </c>
      <c r="L290" s="54"/>
      <c r="M290" s="143" t="s">
        <v>1</v>
      </c>
      <c r="N290" s="144" t="s">
        <v>44</v>
      </c>
      <c r="O290" s="145"/>
      <c r="P290" s="146">
        <f>O290*H290</f>
        <v>0</v>
      </c>
      <c r="Q290" s="146">
        <v>0</v>
      </c>
      <c r="R290" s="146">
        <f>Q290*H290</f>
        <v>0</v>
      </c>
      <c r="S290" s="146">
        <v>0.05</v>
      </c>
      <c r="T290" s="147">
        <f>S290*H290</f>
        <v>0.05</v>
      </c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R290" s="148" t="s">
        <v>167</v>
      </c>
      <c r="AT290" s="148" t="s">
        <v>152</v>
      </c>
      <c r="AU290" s="148" t="s">
        <v>89</v>
      </c>
      <c r="AY290" s="44" t="s">
        <v>149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44" t="s">
        <v>87</v>
      </c>
      <c r="BK290" s="149">
        <f>ROUND(I290*H290,2)</f>
        <v>0</v>
      </c>
      <c r="BL290" s="44" t="s">
        <v>167</v>
      </c>
      <c r="BM290" s="148" t="s">
        <v>520</v>
      </c>
    </row>
    <row r="291" spans="1:65" s="56" customFormat="1" ht="16.5" customHeight="1">
      <c r="A291" s="53"/>
      <c r="B291" s="54"/>
      <c r="C291" s="138" t="s">
        <v>521</v>
      </c>
      <c r="D291" s="138" t="s">
        <v>152</v>
      </c>
      <c r="E291" s="139" t="s">
        <v>522</v>
      </c>
      <c r="F291" s="140" t="s">
        <v>523</v>
      </c>
      <c r="G291" s="141" t="s">
        <v>339</v>
      </c>
      <c r="H291" s="40">
        <v>6</v>
      </c>
      <c r="I291" s="24"/>
      <c r="J291" s="142">
        <f>ROUND(I291*H291,2)</f>
        <v>0</v>
      </c>
      <c r="K291" s="140" t="s">
        <v>1</v>
      </c>
      <c r="L291" s="54"/>
      <c r="M291" s="143" t="s">
        <v>1</v>
      </c>
      <c r="N291" s="144" t="s">
        <v>44</v>
      </c>
      <c r="O291" s="145"/>
      <c r="P291" s="146">
        <f>O291*H291</f>
        <v>0</v>
      </c>
      <c r="Q291" s="146">
        <v>0</v>
      </c>
      <c r="R291" s="146">
        <f>Q291*H291</f>
        <v>0</v>
      </c>
      <c r="S291" s="146">
        <v>0.05</v>
      </c>
      <c r="T291" s="147">
        <f>S291*H291</f>
        <v>0.30000000000000004</v>
      </c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R291" s="148" t="s">
        <v>167</v>
      </c>
      <c r="AT291" s="148" t="s">
        <v>152</v>
      </c>
      <c r="AU291" s="148" t="s">
        <v>89</v>
      </c>
      <c r="AY291" s="44" t="s">
        <v>149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44" t="s">
        <v>87</v>
      </c>
      <c r="BK291" s="149">
        <f>ROUND(I291*H291,2)</f>
        <v>0</v>
      </c>
      <c r="BL291" s="44" t="s">
        <v>167</v>
      </c>
      <c r="BM291" s="148" t="s">
        <v>524</v>
      </c>
    </row>
    <row r="292" spans="1:65" s="56" customFormat="1" ht="16.5" customHeight="1">
      <c r="A292" s="53"/>
      <c r="B292" s="54"/>
      <c r="C292" s="138" t="s">
        <v>525</v>
      </c>
      <c r="D292" s="138" t="s">
        <v>152</v>
      </c>
      <c r="E292" s="139" t="s">
        <v>526</v>
      </c>
      <c r="F292" s="140" t="s">
        <v>527</v>
      </c>
      <c r="G292" s="141" t="s">
        <v>331</v>
      </c>
      <c r="H292" s="40">
        <v>87</v>
      </c>
      <c r="I292" s="24"/>
      <c r="J292" s="142">
        <f>ROUND(I292*H292,2)</f>
        <v>0</v>
      </c>
      <c r="K292" s="140" t="s">
        <v>1</v>
      </c>
      <c r="L292" s="54"/>
      <c r="M292" s="143" t="s">
        <v>1</v>
      </c>
      <c r="N292" s="144" t="s">
        <v>44</v>
      </c>
      <c r="O292" s="145"/>
      <c r="P292" s="146">
        <f>O292*H292</f>
        <v>0</v>
      </c>
      <c r="Q292" s="146">
        <v>0</v>
      </c>
      <c r="R292" s="146">
        <f>Q292*H292</f>
        <v>0</v>
      </c>
      <c r="S292" s="146">
        <v>0.003</v>
      </c>
      <c r="T292" s="147">
        <f>S292*H292</f>
        <v>0.261</v>
      </c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R292" s="148" t="s">
        <v>167</v>
      </c>
      <c r="AT292" s="148" t="s">
        <v>152</v>
      </c>
      <c r="AU292" s="148" t="s">
        <v>89</v>
      </c>
      <c r="AY292" s="44" t="s">
        <v>149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44" t="s">
        <v>87</v>
      </c>
      <c r="BK292" s="149">
        <f>ROUND(I292*H292,2)</f>
        <v>0</v>
      </c>
      <c r="BL292" s="44" t="s">
        <v>167</v>
      </c>
      <c r="BM292" s="148" t="s">
        <v>528</v>
      </c>
    </row>
    <row r="293" spans="1:65" s="56" customFormat="1" ht="16.5" customHeight="1">
      <c r="A293" s="53"/>
      <c r="B293" s="54"/>
      <c r="C293" s="138" t="s">
        <v>529</v>
      </c>
      <c r="D293" s="138" t="s">
        <v>152</v>
      </c>
      <c r="E293" s="139" t="s">
        <v>530</v>
      </c>
      <c r="F293" s="140" t="s">
        <v>531</v>
      </c>
      <c r="G293" s="141" t="s">
        <v>339</v>
      </c>
      <c r="H293" s="40">
        <v>24</v>
      </c>
      <c r="I293" s="24"/>
      <c r="J293" s="142">
        <f>ROUND(I293*H293,2)</f>
        <v>0</v>
      </c>
      <c r="K293" s="140" t="s">
        <v>257</v>
      </c>
      <c r="L293" s="54"/>
      <c r="M293" s="143" t="s">
        <v>1</v>
      </c>
      <c r="N293" s="144" t="s">
        <v>44</v>
      </c>
      <c r="O293" s="145"/>
      <c r="P293" s="146">
        <f>O293*H293</f>
        <v>0</v>
      </c>
      <c r="Q293" s="146">
        <v>0</v>
      </c>
      <c r="R293" s="146">
        <f>Q293*H293</f>
        <v>0</v>
      </c>
      <c r="S293" s="146">
        <v>0.015</v>
      </c>
      <c r="T293" s="147">
        <f>S293*H293</f>
        <v>0.36</v>
      </c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R293" s="148" t="s">
        <v>167</v>
      </c>
      <c r="AT293" s="148" t="s">
        <v>152</v>
      </c>
      <c r="AU293" s="148" t="s">
        <v>89</v>
      </c>
      <c r="AY293" s="44" t="s">
        <v>149</v>
      </c>
      <c r="BE293" s="149">
        <f>IF(N293="základní",J293,0)</f>
        <v>0</v>
      </c>
      <c r="BF293" s="149">
        <f>IF(N293="snížená",J293,0)</f>
        <v>0</v>
      </c>
      <c r="BG293" s="149">
        <f>IF(N293="zákl. přenesená",J293,0)</f>
        <v>0</v>
      </c>
      <c r="BH293" s="149">
        <f>IF(N293="sníž. přenesená",J293,0)</f>
        <v>0</v>
      </c>
      <c r="BI293" s="149">
        <f>IF(N293="nulová",J293,0)</f>
        <v>0</v>
      </c>
      <c r="BJ293" s="44" t="s">
        <v>87</v>
      </c>
      <c r="BK293" s="149">
        <f>ROUND(I293*H293,2)</f>
        <v>0</v>
      </c>
      <c r="BL293" s="44" t="s">
        <v>167</v>
      </c>
      <c r="BM293" s="148" t="s">
        <v>532</v>
      </c>
    </row>
    <row r="294" spans="2:51" s="160" customFormat="1" ht="11.25">
      <c r="B294" s="161"/>
      <c r="D294" s="150" t="s">
        <v>251</v>
      </c>
      <c r="E294" s="162" t="s">
        <v>1</v>
      </c>
      <c r="F294" s="163" t="s">
        <v>533</v>
      </c>
      <c r="H294" s="164">
        <v>24</v>
      </c>
      <c r="L294" s="161"/>
      <c r="M294" s="165"/>
      <c r="N294" s="166"/>
      <c r="O294" s="166"/>
      <c r="P294" s="166"/>
      <c r="Q294" s="166"/>
      <c r="R294" s="166"/>
      <c r="S294" s="166"/>
      <c r="T294" s="167"/>
      <c r="AT294" s="162" t="s">
        <v>251</v>
      </c>
      <c r="AU294" s="162" t="s">
        <v>89</v>
      </c>
      <c r="AV294" s="160" t="s">
        <v>89</v>
      </c>
      <c r="AW294" s="160" t="s">
        <v>34</v>
      </c>
      <c r="AX294" s="160" t="s">
        <v>87</v>
      </c>
      <c r="AY294" s="162" t="s">
        <v>149</v>
      </c>
    </row>
    <row r="295" spans="1:65" s="56" customFormat="1" ht="16.5" customHeight="1">
      <c r="A295" s="53"/>
      <c r="B295" s="54"/>
      <c r="C295" s="138" t="s">
        <v>534</v>
      </c>
      <c r="D295" s="138" t="s">
        <v>152</v>
      </c>
      <c r="E295" s="139" t="s">
        <v>535</v>
      </c>
      <c r="F295" s="140" t="s">
        <v>536</v>
      </c>
      <c r="G295" s="141" t="s">
        <v>339</v>
      </c>
      <c r="H295" s="40">
        <v>1</v>
      </c>
      <c r="I295" s="24"/>
      <c r="J295" s="142">
        <f>ROUND(I295*H295,2)</f>
        <v>0</v>
      </c>
      <c r="K295" s="140" t="s">
        <v>257</v>
      </c>
      <c r="L295" s="54"/>
      <c r="M295" s="143" t="s">
        <v>1</v>
      </c>
      <c r="N295" s="144" t="s">
        <v>44</v>
      </c>
      <c r="O295" s="145"/>
      <c r="P295" s="146">
        <f>O295*H295</f>
        <v>0</v>
      </c>
      <c r="Q295" s="146">
        <v>0</v>
      </c>
      <c r="R295" s="146">
        <f>Q295*H295</f>
        <v>0</v>
      </c>
      <c r="S295" s="146">
        <v>0.049</v>
      </c>
      <c r="T295" s="147">
        <f>S295*H295</f>
        <v>0.049</v>
      </c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R295" s="148" t="s">
        <v>167</v>
      </c>
      <c r="AT295" s="148" t="s">
        <v>152</v>
      </c>
      <c r="AU295" s="148" t="s">
        <v>89</v>
      </c>
      <c r="AY295" s="44" t="s">
        <v>149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44" t="s">
        <v>87</v>
      </c>
      <c r="BK295" s="149">
        <f>ROUND(I295*H295,2)</f>
        <v>0</v>
      </c>
      <c r="BL295" s="44" t="s">
        <v>167</v>
      </c>
      <c r="BM295" s="148" t="s">
        <v>537</v>
      </c>
    </row>
    <row r="296" spans="2:51" s="160" customFormat="1" ht="11.25">
      <c r="B296" s="161"/>
      <c r="D296" s="150" t="s">
        <v>251</v>
      </c>
      <c r="E296" s="162" t="s">
        <v>1</v>
      </c>
      <c r="F296" s="163" t="s">
        <v>472</v>
      </c>
      <c r="H296" s="164">
        <v>1</v>
      </c>
      <c r="L296" s="161"/>
      <c r="M296" s="165"/>
      <c r="N296" s="166"/>
      <c r="O296" s="166"/>
      <c r="P296" s="166"/>
      <c r="Q296" s="166"/>
      <c r="R296" s="166"/>
      <c r="S296" s="166"/>
      <c r="T296" s="167"/>
      <c r="AT296" s="162" t="s">
        <v>251</v>
      </c>
      <c r="AU296" s="162" t="s">
        <v>89</v>
      </c>
      <c r="AV296" s="160" t="s">
        <v>89</v>
      </c>
      <c r="AW296" s="160" t="s">
        <v>34</v>
      </c>
      <c r="AX296" s="160" t="s">
        <v>87</v>
      </c>
      <c r="AY296" s="162" t="s">
        <v>149</v>
      </c>
    </row>
    <row r="297" spans="1:65" s="56" customFormat="1" ht="16.5" customHeight="1">
      <c r="A297" s="53"/>
      <c r="B297" s="54"/>
      <c r="C297" s="138" t="s">
        <v>538</v>
      </c>
      <c r="D297" s="138" t="s">
        <v>152</v>
      </c>
      <c r="E297" s="139" t="s">
        <v>539</v>
      </c>
      <c r="F297" s="140" t="s">
        <v>540</v>
      </c>
      <c r="G297" s="141" t="s">
        <v>331</v>
      </c>
      <c r="H297" s="40">
        <v>12</v>
      </c>
      <c r="I297" s="24"/>
      <c r="J297" s="142">
        <f>ROUND(I297*H297,2)</f>
        <v>0</v>
      </c>
      <c r="K297" s="140" t="s">
        <v>257</v>
      </c>
      <c r="L297" s="54"/>
      <c r="M297" s="143" t="s">
        <v>1</v>
      </c>
      <c r="N297" s="144" t="s">
        <v>44</v>
      </c>
      <c r="O297" s="145"/>
      <c r="P297" s="146">
        <f>O297*H297</f>
        <v>0</v>
      </c>
      <c r="Q297" s="146">
        <v>0.00365</v>
      </c>
      <c r="R297" s="146">
        <f>Q297*H297</f>
        <v>0.0438</v>
      </c>
      <c r="S297" s="146">
        <v>0.11</v>
      </c>
      <c r="T297" s="147">
        <f>S297*H297</f>
        <v>1.32</v>
      </c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R297" s="148" t="s">
        <v>167</v>
      </c>
      <c r="AT297" s="148" t="s">
        <v>152</v>
      </c>
      <c r="AU297" s="148" t="s">
        <v>89</v>
      </c>
      <c r="AY297" s="44" t="s">
        <v>149</v>
      </c>
      <c r="BE297" s="149">
        <f>IF(N297="základní",J297,0)</f>
        <v>0</v>
      </c>
      <c r="BF297" s="149">
        <f>IF(N297="snížená",J297,0)</f>
        <v>0</v>
      </c>
      <c r="BG297" s="149">
        <f>IF(N297="zákl. přenesená",J297,0)</f>
        <v>0</v>
      </c>
      <c r="BH297" s="149">
        <f>IF(N297="sníž. přenesená",J297,0)</f>
        <v>0</v>
      </c>
      <c r="BI297" s="149">
        <f>IF(N297="nulová",J297,0)</f>
        <v>0</v>
      </c>
      <c r="BJ297" s="44" t="s">
        <v>87</v>
      </c>
      <c r="BK297" s="149">
        <f>ROUND(I297*H297,2)</f>
        <v>0</v>
      </c>
      <c r="BL297" s="44" t="s">
        <v>167</v>
      </c>
      <c r="BM297" s="148" t="s">
        <v>541</v>
      </c>
    </row>
    <row r="298" spans="2:51" s="160" customFormat="1" ht="11.25">
      <c r="B298" s="161"/>
      <c r="D298" s="150" t="s">
        <v>251</v>
      </c>
      <c r="E298" s="162" t="s">
        <v>1</v>
      </c>
      <c r="F298" s="163" t="s">
        <v>542</v>
      </c>
      <c r="H298" s="164">
        <v>12</v>
      </c>
      <c r="L298" s="161"/>
      <c r="M298" s="165"/>
      <c r="N298" s="166"/>
      <c r="O298" s="166"/>
      <c r="P298" s="166"/>
      <c r="Q298" s="166"/>
      <c r="R298" s="166"/>
      <c r="S298" s="166"/>
      <c r="T298" s="167"/>
      <c r="AT298" s="162" t="s">
        <v>251</v>
      </c>
      <c r="AU298" s="162" t="s">
        <v>89</v>
      </c>
      <c r="AV298" s="160" t="s">
        <v>89</v>
      </c>
      <c r="AW298" s="160" t="s">
        <v>34</v>
      </c>
      <c r="AX298" s="160" t="s">
        <v>87</v>
      </c>
      <c r="AY298" s="162" t="s">
        <v>149</v>
      </c>
    </row>
    <row r="299" spans="1:65" s="56" customFormat="1" ht="16.5" customHeight="1">
      <c r="A299" s="53"/>
      <c r="B299" s="54"/>
      <c r="C299" s="138" t="s">
        <v>543</v>
      </c>
      <c r="D299" s="138" t="s">
        <v>152</v>
      </c>
      <c r="E299" s="139" t="s">
        <v>544</v>
      </c>
      <c r="F299" s="140" t="s">
        <v>545</v>
      </c>
      <c r="G299" s="141" t="s">
        <v>331</v>
      </c>
      <c r="H299" s="40">
        <v>4.1</v>
      </c>
      <c r="I299" s="24"/>
      <c r="J299" s="142">
        <f>ROUND(I299*H299,2)</f>
        <v>0</v>
      </c>
      <c r="K299" s="140" t="s">
        <v>257</v>
      </c>
      <c r="L299" s="54"/>
      <c r="M299" s="143" t="s">
        <v>1</v>
      </c>
      <c r="N299" s="144" t="s">
        <v>44</v>
      </c>
      <c r="O299" s="145"/>
      <c r="P299" s="146">
        <f>O299*H299</f>
        <v>0</v>
      </c>
      <c r="Q299" s="146">
        <v>0</v>
      </c>
      <c r="R299" s="146">
        <f>Q299*H299</f>
        <v>0</v>
      </c>
      <c r="S299" s="146">
        <v>0</v>
      </c>
      <c r="T299" s="147">
        <f>S299*H299</f>
        <v>0</v>
      </c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R299" s="148" t="s">
        <v>167</v>
      </c>
      <c r="AT299" s="148" t="s">
        <v>152</v>
      </c>
      <c r="AU299" s="148" t="s">
        <v>89</v>
      </c>
      <c r="AY299" s="44" t="s">
        <v>149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44" t="s">
        <v>87</v>
      </c>
      <c r="BK299" s="149">
        <f>ROUND(I299*H299,2)</f>
        <v>0</v>
      </c>
      <c r="BL299" s="44" t="s">
        <v>167</v>
      </c>
      <c r="BM299" s="148" t="s">
        <v>546</v>
      </c>
    </row>
    <row r="300" spans="2:51" s="160" customFormat="1" ht="11.25">
      <c r="B300" s="161"/>
      <c r="D300" s="150" t="s">
        <v>251</v>
      </c>
      <c r="E300" s="162" t="s">
        <v>1</v>
      </c>
      <c r="F300" s="163" t="s">
        <v>547</v>
      </c>
      <c r="H300" s="164">
        <v>4.1</v>
      </c>
      <c r="L300" s="161"/>
      <c r="M300" s="165"/>
      <c r="N300" s="166"/>
      <c r="O300" s="166"/>
      <c r="P300" s="166"/>
      <c r="Q300" s="166"/>
      <c r="R300" s="166"/>
      <c r="S300" s="166"/>
      <c r="T300" s="167"/>
      <c r="AT300" s="162" t="s">
        <v>251</v>
      </c>
      <c r="AU300" s="162" t="s">
        <v>89</v>
      </c>
      <c r="AV300" s="160" t="s">
        <v>89</v>
      </c>
      <c r="AW300" s="160" t="s">
        <v>34</v>
      </c>
      <c r="AX300" s="160" t="s">
        <v>87</v>
      </c>
      <c r="AY300" s="162" t="s">
        <v>149</v>
      </c>
    </row>
    <row r="301" spans="1:65" s="56" customFormat="1" ht="16.5" customHeight="1">
      <c r="A301" s="53"/>
      <c r="B301" s="54"/>
      <c r="C301" s="138" t="s">
        <v>548</v>
      </c>
      <c r="D301" s="138" t="s">
        <v>152</v>
      </c>
      <c r="E301" s="139" t="s">
        <v>549</v>
      </c>
      <c r="F301" s="140" t="s">
        <v>550</v>
      </c>
      <c r="G301" s="141" t="s">
        <v>331</v>
      </c>
      <c r="H301" s="40">
        <v>31</v>
      </c>
      <c r="I301" s="24"/>
      <c r="J301" s="142">
        <f>ROUND(I301*H301,2)</f>
        <v>0</v>
      </c>
      <c r="K301" s="140" t="s">
        <v>1</v>
      </c>
      <c r="L301" s="54"/>
      <c r="M301" s="143" t="s">
        <v>1</v>
      </c>
      <c r="N301" s="144" t="s">
        <v>44</v>
      </c>
      <c r="O301" s="145"/>
      <c r="P301" s="146">
        <f>O301*H301</f>
        <v>0</v>
      </c>
      <c r="Q301" s="146">
        <v>0</v>
      </c>
      <c r="R301" s="146">
        <f>Q301*H301</f>
        <v>0</v>
      </c>
      <c r="S301" s="146">
        <v>0.001</v>
      </c>
      <c r="T301" s="147">
        <f>S301*H301</f>
        <v>0.031</v>
      </c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R301" s="148" t="s">
        <v>167</v>
      </c>
      <c r="AT301" s="148" t="s">
        <v>152</v>
      </c>
      <c r="AU301" s="148" t="s">
        <v>89</v>
      </c>
      <c r="AY301" s="44" t="s">
        <v>149</v>
      </c>
      <c r="BE301" s="149">
        <f>IF(N301="základní",J301,0)</f>
        <v>0</v>
      </c>
      <c r="BF301" s="149">
        <f>IF(N301="snížená",J301,0)</f>
        <v>0</v>
      </c>
      <c r="BG301" s="149">
        <f>IF(N301="zákl. přenesená",J301,0)</f>
        <v>0</v>
      </c>
      <c r="BH301" s="149">
        <f>IF(N301="sníž. přenesená",J301,0)</f>
        <v>0</v>
      </c>
      <c r="BI301" s="149">
        <f>IF(N301="nulová",J301,0)</f>
        <v>0</v>
      </c>
      <c r="BJ301" s="44" t="s">
        <v>87</v>
      </c>
      <c r="BK301" s="149">
        <f>ROUND(I301*H301,2)</f>
        <v>0</v>
      </c>
      <c r="BL301" s="44" t="s">
        <v>167</v>
      </c>
      <c r="BM301" s="148" t="s">
        <v>551</v>
      </c>
    </row>
    <row r="302" spans="2:51" s="160" customFormat="1" ht="11.25">
      <c r="B302" s="161"/>
      <c r="D302" s="150" t="s">
        <v>251</v>
      </c>
      <c r="E302" s="162" t="s">
        <v>1</v>
      </c>
      <c r="F302" s="163" t="s">
        <v>552</v>
      </c>
      <c r="H302" s="164">
        <v>31</v>
      </c>
      <c r="L302" s="161"/>
      <c r="M302" s="165"/>
      <c r="N302" s="166"/>
      <c r="O302" s="166"/>
      <c r="P302" s="166"/>
      <c r="Q302" s="166"/>
      <c r="R302" s="166"/>
      <c r="S302" s="166"/>
      <c r="T302" s="167"/>
      <c r="AT302" s="162" t="s">
        <v>251</v>
      </c>
      <c r="AU302" s="162" t="s">
        <v>89</v>
      </c>
      <c r="AV302" s="160" t="s">
        <v>89</v>
      </c>
      <c r="AW302" s="160" t="s">
        <v>34</v>
      </c>
      <c r="AX302" s="160" t="s">
        <v>87</v>
      </c>
      <c r="AY302" s="162" t="s">
        <v>149</v>
      </c>
    </row>
    <row r="303" spans="1:65" s="56" customFormat="1" ht="21.75" customHeight="1">
      <c r="A303" s="53"/>
      <c r="B303" s="54"/>
      <c r="C303" s="138" t="s">
        <v>553</v>
      </c>
      <c r="D303" s="138" t="s">
        <v>152</v>
      </c>
      <c r="E303" s="139" t="s">
        <v>554</v>
      </c>
      <c r="F303" s="140" t="s">
        <v>555</v>
      </c>
      <c r="G303" s="141" t="s">
        <v>268</v>
      </c>
      <c r="H303" s="40">
        <v>615.06</v>
      </c>
      <c r="I303" s="24"/>
      <c r="J303" s="142">
        <f>ROUND(I303*H303,2)</f>
        <v>0</v>
      </c>
      <c r="K303" s="140" t="s">
        <v>257</v>
      </c>
      <c r="L303" s="54"/>
      <c r="M303" s="143" t="s">
        <v>1</v>
      </c>
      <c r="N303" s="144" t="s">
        <v>44</v>
      </c>
      <c r="O303" s="145"/>
      <c r="P303" s="146">
        <f>O303*H303</f>
        <v>0</v>
      </c>
      <c r="Q303" s="146">
        <v>0</v>
      </c>
      <c r="R303" s="146">
        <f>Q303*H303</f>
        <v>0</v>
      </c>
      <c r="S303" s="146">
        <v>0.046</v>
      </c>
      <c r="T303" s="147">
        <f>S303*H303</f>
        <v>28.292759999999998</v>
      </c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R303" s="148" t="s">
        <v>167</v>
      </c>
      <c r="AT303" s="148" t="s">
        <v>152</v>
      </c>
      <c r="AU303" s="148" t="s">
        <v>89</v>
      </c>
      <c r="AY303" s="44" t="s">
        <v>149</v>
      </c>
      <c r="BE303" s="149">
        <f>IF(N303="základní",J303,0)</f>
        <v>0</v>
      </c>
      <c r="BF303" s="149">
        <f>IF(N303="snížená",J303,0)</f>
        <v>0</v>
      </c>
      <c r="BG303" s="149">
        <f>IF(N303="zákl. přenesená",J303,0)</f>
        <v>0</v>
      </c>
      <c r="BH303" s="149">
        <f>IF(N303="sníž. přenesená",J303,0)</f>
        <v>0</v>
      </c>
      <c r="BI303" s="149">
        <f>IF(N303="nulová",J303,0)</f>
        <v>0</v>
      </c>
      <c r="BJ303" s="44" t="s">
        <v>87</v>
      </c>
      <c r="BK303" s="149">
        <f>ROUND(I303*H303,2)</f>
        <v>0</v>
      </c>
      <c r="BL303" s="44" t="s">
        <v>167</v>
      </c>
      <c r="BM303" s="148" t="s">
        <v>556</v>
      </c>
    </row>
    <row r="304" spans="2:51" s="176" customFormat="1" ht="11.25">
      <c r="B304" s="177"/>
      <c r="D304" s="150" t="s">
        <v>251</v>
      </c>
      <c r="E304" s="178" t="s">
        <v>1</v>
      </c>
      <c r="F304" s="179" t="s">
        <v>298</v>
      </c>
      <c r="H304" s="178" t="s">
        <v>1</v>
      </c>
      <c r="L304" s="177"/>
      <c r="M304" s="180"/>
      <c r="N304" s="181"/>
      <c r="O304" s="181"/>
      <c r="P304" s="181"/>
      <c r="Q304" s="181"/>
      <c r="R304" s="181"/>
      <c r="S304" s="181"/>
      <c r="T304" s="182"/>
      <c r="AT304" s="178" t="s">
        <v>251</v>
      </c>
      <c r="AU304" s="178" t="s">
        <v>89</v>
      </c>
      <c r="AV304" s="176" t="s">
        <v>87</v>
      </c>
      <c r="AW304" s="176" t="s">
        <v>34</v>
      </c>
      <c r="AX304" s="176" t="s">
        <v>79</v>
      </c>
      <c r="AY304" s="178" t="s">
        <v>149</v>
      </c>
    </row>
    <row r="305" spans="2:51" s="160" customFormat="1" ht="11.25">
      <c r="B305" s="161"/>
      <c r="D305" s="150" t="s">
        <v>251</v>
      </c>
      <c r="E305" s="162" t="s">
        <v>1</v>
      </c>
      <c r="F305" s="163" t="s">
        <v>511</v>
      </c>
      <c r="H305" s="164">
        <v>21.46</v>
      </c>
      <c r="L305" s="161"/>
      <c r="M305" s="165"/>
      <c r="N305" s="166"/>
      <c r="O305" s="166"/>
      <c r="P305" s="166"/>
      <c r="Q305" s="166"/>
      <c r="R305" s="166"/>
      <c r="S305" s="166"/>
      <c r="T305" s="167"/>
      <c r="AT305" s="162" t="s">
        <v>251</v>
      </c>
      <c r="AU305" s="162" t="s">
        <v>89</v>
      </c>
      <c r="AV305" s="160" t="s">
        <v>89</v>
      </c>
      <c r="AW305" s="160" t="s">
        <v>34</v>
      </c>
      <c r="AX305" s="160" t="s">
        <v>79</v>
      </c>
      <c r="AY305" s="162" t="s">
        <v>149</v>
      </c>
    </row>
    <row r="306" spans="2:51" s="160" customFormat="1" ht="11.25">
      <c r="B306" s="161"/>
      <c r="D306" s="150" t="s">
        <v>251</v>
      </c>
      <c r="E306" s="162" t="s">
        <v>1</v>
      </c>
      <c r="F306" s="163" t="s">
        <v>557</v>
      </c>
      <c r="H306" s="164">
        <v>39.2</v>
      </c>
      <c r="L306" s="161"/>
      <c r="M306" s="165"/>
      <c r="N306" s="166"/>
      <c r="O306" s="166"/>
      <c r="P306" s="166"/>
      <c r="Q306" s="166"/>
      <c r="R306" s="166"/>
      <c r="S306" s="166"/>
      <c r="T306" s="167"/>
      <c r="AT306" s="162" t="s">
        <v>251</v>
      </c>
      <c r="AU306" s="162" t="s">
        <v>89</v>
      </c>
      <c r="AV306" s="160" t="s">
        <v>89</v>
      </c>
      <c r="AW306" s="160" t="s">
        <v>34</v>
      </c>
      <c r="AX306" s="160" t="s">
        <v>79</v>
      </c>
      <c r="AY306" s="162" t="s">
        <v>149</v>
      </c>
    </row>
    <row r="307" spans="2:51" s="160" customFormat="1" ht="11.25">
      <c r="B307" s="161"/>
      <c r="D307" s="150" t="s">
        <v>251</v>
      </c>
      <c r="E307" s="162" t="s">
        <v>1</v>
      </c>
      <c r="F307" s="163" t="s">
        <v>558</v>
      </c>
      <c r="H307" s="164">
        <v>30.53</v>
      </c>
      <c r="L307" s="161"/>
      <c r="M307" s="165"/>
      <c r="N307" s="166"/>
      <c r="O307" s="166"/>
      <c r="P307" s="166"/>
      <c r="Q307" s="166"/>
      <c r="R307" s="166"/>
      <c r="S307" s="166"/>
      <c r="T307" s="167"/>
      <c r="AT307" s="162" t="s">
        <v>251</v>
      </c>
      <c r="AU307" s="162" t="s">
        <v>89</v>
      </c>
      <c r="AV307" s="160" t="s">
        <v>89</v>
      </c>
      <c r="AW307" s="160" t="s">
        <v>34</v>
      </c>
      <c r="AX307" s="160" t="s">
        <v>79</v>
      </c>
      <c r="AY307" s="162" t="s">
        <v>149</v>
      </c>
    </row>
    <row r="308" spans="2:51" s="160" customFormat="1" ht="11.25">
      <c r="B308" s="161"/>
      <c r="D308" s="150" t="s">
        <v>251</v>
      </c>
      <c r="E308" s="162" t="s">
        <v>1</v>
      </c>
      <c r="F308" s="163" t="s">
        <v>559</v>
      </c>
      <c r="H308" s="164">
        <v>38.8</v>
      </c>
      <c r="L308" s="161"/>
      <c r="M308" s="165"/>
      <c r="N308" s="166"/>
      <c r="O308" s="166"/>
      <c r="P308" s="166"/>
      <c r="Q308" s="166"/>
      <c r="R308" s="166"/>
      <c r="S308" s="166"/>
      <c r="T308" s="167"/>
      <c r="AT308" s="162" t="s">
        <v>251</v>
      </c>
      <c r="AU308" s="162" t="s">
        <v>89</v>
      </c>
      <c r="AV308" s="160" t="s">
        <v>89</v>
      </c>
      <c r="AW308" s="160" t="s">
        <v>34</v>
      </c>
      <c r="AX308" s="160" t="s">
        <v>79</v>
      </c>
      <c r="AY308" s="162" t="s">
        <v>149</v>
      </c>
    </row>
    <row r="309" spans="2:51" s="160" customFormat="1" ht="11.25">
      <c r="B309" s="161"/>
      <c r="D309" s="150" t="s">
        <v>251</v>
      </c>
      <c r="E309" s="162" t="s">
        <v>1</v>
      </c>
      <c r="F309" s="163" t="s">
        <v>560</v>
      </c>
      <c r="H309" s="164">
        <v>53</v>
      </c>
      <c r="L309" s="161"/>
      <c r="M309" s="165"/>
      <c r="N309" s="166"/>
      <c r="O309" s="166"/>
      <c r="P309" s="166"/>
      <c r="Q309" s="166"/>
      <c r="R309" s="166"/>
      <c r="S309" s="166"/>
      <c r="T309" s="167"/>
      <c r="AT309" s="162" t="s">
        <v>251</v>
      </c>
      <c r="AU309" s="162" t="s">
        <v>89</v>
      </c>
      <c r="AV309" s="160" t="s">
        <v>89</v>
      </c>
      <c r="AW309" s="160" t="s">
        <v>34</v>
      </c>
      <c r="AX309" s="160" t="s">
        <v>79</v>
      </c>
      <c r="AY309" s="162" t="s">
        <v>149</v>
      </c>
    </row>
    <row r="310" spans="2:51" s="160" customFormat="1" ht="11.25">
      <c r="B310" s="161"/>
      <c r="D310" s="150" t="s">
        <v>251</v>
      </c>
      <c r="E310" s="162" t="s">
        <v>1</v>
      </c>
      <c r="F310" s="163" t="s">
        <v>561</v>
      </c>
      <c r="H310" s="164">
        <v>52.4</v>
      </c>
      <c r="L310" s="161"/>
      <c r="M310" s="165"/>
      <c r="N310" s="166"/>
      <c r="O310" s="166"/>
      <c r="P310" s="166"/>
      <c r="Q310" s="166"/>
      <c r="R310" s="166"/>
      <c r="S310" s="166"/>
      <c r="T310" s="167"/>
      <c r="AT310" s="162" t="s">
        <v>251</v>
      </c>
      <c r="AU310" s="162" t="s">
        <v>89</v>
      </c>
      <c r="AV310" s="160" t="s">
        <v>89</v>
      </c>
      <c r="AW310" s="160" t="s">
        <v>34</v>
      </c>
      <c r="AX310" s="160" t="s">
        <v>79</v>
      </c>
      <c r="AY310" s="162" t="s">
        <v>149</v>
      </c>
    </row>
    <row r="311" spans="2:51" s="183" customFormat="1" ht="11.25">
      <c r="B311" s="184"/>
      <c r="D311" s="150" t="s">
        <v>251</v>
      </c>
      <c r="E311" s="185" t="s">
        <v>1</v>
      </c>
      <c r="F311" s="186" t="s">
        <v>305</v>
      </c>
      <c r="H311" s="187">
        <v>235.39000000000001</v>
      </c>
      <c r="L311" s="184"/>
      <c r="M311" s="188"/>
      <c r="N311" s="189"/>
      <c r="O311" s="189"/>
      <c r="P311" s="189"/>
      <c r="Q311" s="189"/>
      <c r="R311" s="189"/>
      <c r="S311" s="189"/>
      <c r="T311" s="190"/>
      <c r="AT311" s="185" t="s">
        <v>251</v>
      </c>
      <c r="AU311" s="185" t="s">
        <v>89</v>
      </c>
      <c r="AV311" s="183" t="s">
        <v>163</v>
      </c>
      <c r="AW311" s="183" t="s">
        <v>34</v>
      </c>
      <c r="AX311" s="183" t="s">
        <v>79</v>
      </c>
      <c r="AY311" s="185" t="s">
        <v>149</v>
      </c>
    </row>
    <row r="312" spans="2:51" s="160" customFormat="1" ht="11.25">
      <c r="B312" s="161"/>
      <c r="D312" s="150" t="s">
        <v>251</v>
      </c>
      <c r="E312" s="162" t="s">
        <v>1</v>
      </c>
      <c r="F312" s="163" t="s">
        <v>562</v>
      </c>
      <c r="H312" s="164">
        <v>-41.36</v>
      </c>
      <c r="L312" s="161"/>
      <c r="M312" s="165"/>
      <c r="N312" s="166"/>
      <c r="O312" s="166"/>
      <c r="P312" s="166"/>
      <c r="Q312" s="166"/>
      <c r="R312" s="166"/>
      <c r="S312" s="166"/>
      <c r="T312" s="167"/>
      <c r="AT312" s="162" t="s">
        <v>251</v>
      </c>
      <c r="AU312" s="162" t="s">
        <v>89</v>
      </c>
      <c r="AV312" s="160" t="s">
        <v>89</v>
      </c>
      <c r="AW312" s="160" t="s">
        <v>34</v>
      </c>
      <c r="AX312" s="160" t="s">
        <v>79</v>
      </c>
      <c r="AY312" s="162" t="s">
        <v>149</v>
      </c>
    </row>
    <row r="313" spans="2:51" s="183" customFormat="1" ht="11.25">
      <c r="B313" s="184"/>
      <c r="D313" s="150" t="s">
        <v>251</v>
      </c>
      <c r="E313" s="185" t="s">
        <v>1</v>
      </c>
      <c r="F313" s="186" t="s">
        <v>305</v>
      </c>
      <c r="H313" s="187">
        <v>-41.36</v>
      </c>
      <c r="L313" s="184"/>
      <c r="M313" s="188"/>
      <c r="N313" s="189"/>
      <c r="O313" s="189"/>
      <c r="P313" s="189"/>
      <c r="Q313" s="189"/>
      <c r="R313" s="189"/>
      <c r="S313" s="189"/>
      <c r="T313" s="190"/>
      <c r="AT313" s="185" t="s">
        <v>251</v>
      </c>
      <c r="AU313" s="185" t="s">
        <v>89</v>
      </c>
      <c r="AV313" s="183" t="s">
        <v>163</v>
      </c>
      <c r="AW313" s="183" t="s">
        <v>34</v>
      </c>
      <c r="AX313" s="183" t="s">
        <v>79</v>
      </c>
      <c r="AY313" s="185" t="s">
        <v>149</v>
      </c>
    </row>
    <row r="314" spans="2:51" s="176" customFormat="1" ht="11.25">
      <c r="B314" s="177"/>
      <c r="D314" s="150" t="s">
        <v>251</v>
      </c>
      <c r="E314" s="178" t="s">
        <v>1</v>
      </c>
      <c r="F314" s="179" t="s">
        <v>306</v>
      </c>
      <c r="H314" s="178" t="s">
        <v>1</v>
      </c>
      <c r="L314" s="177"/>
      <c r="M314" s="180"/>
      <c r="N314" s="181"/>
      <c r="O314" s="181"/>
      <c r="P314" s="181"/>
      <c r="Q314" s="181"/>
      <c r="R314" s="181"/>
      <c r="S314" s="181"/>
      <c r="T314" s="182"/>
      <c r="AT314" s="178" t="s">
        <v>251</v>
      </c>
      <c r="AU314" s="178" t="s">
        <v>89</v>
      </c>
      <c r="AV314" s="176" t="s">
        <v>87</v>
      </c>
      <c r="AW314" s="176" t="s">
        <v>34</v>
      </c>
      <c r="AX314" s="176" t="s">
        <v>79</v>
      </c>
      <c r="AY314" s="178" t="s">
        <v>149</v>
      </c>
    </row>
    <row r="315" spans="2:51" s="160" customFormat="1" ht="11.25">
      <c r="B315" s="161"/>
      <c r="D315" s="150" t="s">
        <v>251</v>
      </c>
      <c r="E315" s="162" t="s">
        <v>1</v>
      </c>
      <c r="F315" s="163" t="s">
        <v>563</v>
      </c>
      <c r="H315" s="164">
        <v>218.7</v>
      </c>
      <c r="L315" s="161"/>
      <c r="M315" s="165"/>
      <c r="N315" s="166"/>
      <c r="O315" s="166"/>
      <c r="P315" s="166"/>
      <c r="Q315" s="166"/>
      <c r="R315" s="166"/>
      <c r="S315" s="166"/>
      <c r="T315" s="167"/>
      <c r="AT315" s="162" t="s">
        <v>251</v>
      </c>
      <c r="AU315" s="162" t="s">
        <v>89</v>
      </c>
      <c r="AV315" s="160" t="s">
        <v>89</v>
      </c>
      <c r="AW315" s="160" t="s">
        <v>34</v>
      </c>
      <c r="AX315" s="160" t="s">
        <v>79</v>
      </c>
      <c r="AY315" s="162" t="s">
        <v>149</v>
      </c>
    </row>
    <row r="316" spans="2:51" s="160" customFormat="1" ht="11.25">
      <c r="B316" s="161"/>
      <c r="D316" s="150" t="s">
        <v>251</v>
      </c>
      <c r="E316" s="162" t="s">
        <v>1</v>
      </c>
      <c r="F316" s="163" t="s">
        <v>564</v>
      </c>
      <c r="H316" s="164">
        <v>-8.8</v>
      </c>
      <c r="L316" s="161"/>
      <c r="M316" s="165"/>
      <c r="N316" s="166"/>
      <c r="O316" s="166"/>
      <c r="P316" s="166"/>
      <c r="Q316" s="166"/>
      <c r="R316" s="166"/>
      <c r="S316" s="166"/>
      <c r="T316" s="167"/>
      <c r="AT316" s="162" t="s">
        <v>251</v>
      </c>
      <c r="AU316" s="162" t="s">
        <v>89</v>
      </c>
      <c r="AV316" s="160" t="s">
        <v>89</v>
      </c>
      <c r="AW316" s="160" t="s">
        <v>34</v>
      </c>
      <c r="AX316" s="160" t="s">
        <v>79</v>
      </c>
      <c r="AY316" s="162" t="s">
        <v>149</v>
      </c>
    </row>
    <row r="317" spans="2:51" s="183" customFormat="1" ht="11.25">
      <c r="B317" s="184"/>
      <c r="D317" s="150" t="s">
        <v>251</v>
      </c>
      <c r="E317" s="185" t="s">
        <v>1</v>
      </c>
      <c r="F317" s="186" t="s">
        <v>305</v>
      </c>
      <c r="H317" s="187">
        <v>209.89999999999998</v>
      </c>
      <c r="L317" s="184"/>
      <c r="M317" s="188"/>
      <c r="N317" s="189"/>
      <c r="O317" s="189"/>
      <c r="P317" s="189"/>
      <c r="Q317" s="189"/>
      <c r="R317" s="189"/>
      <c r="S317" s="189"/>
      <c r="T317" s="190"/>
      <c r="AT317" s="185" t="s">
        <v>251</v>
      </c>
      <c r="AU317" s="185" t="s">
        <v>89</v>
      </c>
      <c r="AV317" s="183" t="s">
        <v>163</v>
      </c>
      <c r="AW317" s="183" t="s">
        <v>34</v>
      </c>
      <c r="AX317" s="183" t="s">
        <v>79</v>
      </c>
      <c r="AY317" s="185" t="s">
        <v>149</v>
      </c>
    </row>
    <row r="318" spans="2:51" s="176" customFormat="1" ht="11.25">
      <c r="B318" s="177"/>
      <c r="D318" s="150" t="s">
        <v>251</v>
      </c>
      <c r="E318" s="178" t="s">
        <v>1</v>
      </c>
      <c r="F318" s="179" t="s">
        <v>311</v>
      </c>
      <c r="H318" s="178" t="s">
        <v>1</v>
      </c>
      <c r="L318" s="177"/>
      <c r="M318" s="180"/>
      <c r="N318" s="181"/>
      <c r="O318" s="181"/>
      <c r="P318" s="181"/>
      <c r="Q318" s="181"/>
      <c r="R318" s="181"/>
      <c r="S318" s="181"/>
      <c r="T318" s="182"/>
      <c r="AT318" s="178" t="s">
        <v>251</v>
      </c>
      <c r="AU318" s="178" t="s">
        <v>89</v>
      </c>
      <c r="AV318" s="176" t="s">
        <v>87</v>
      </c>
      <c r="AW318" s="176" t="s">
        <v>34</v>
      </c>
      <c r="AX318" s="176" t="s">
        <v>79</v>
      </c>
      <c r="AY318" s="178" t="s">
        <v>149</v>
      </c>
    </row>
    <row r="319" spans="2:51" s="160" customFormat="1" ht="11.25">
      <c r="B319" s="161"/>
      <c r="D319" s="150" t="s">
        <v>251</v>
      </c>
      <c r="E319" s="162" t="s">
        <v>1</v>
      </c>
      <c r="F319" s="163" t="s">
        <v>565</v>
      </c>
      <c r="H319" s="164">
        <v>221.4</v>
      </c>
      <c r="L319" s="161"/>
      <c r="M319" s="165"/>
      <c r="N319" s="166"/>
      <c r="O319" s="166"/>
      <c r="P319" s="166"/>
      <c r="Q319" s="166"/>
      <c r="R319" s="166"/>
      <c r="S319" s="166"/>
      <c r="T319" s="167"/>
      <c r="AT319" s="162" t="s">
        <v>251</v>
      </c>
      <c r="AU319" s="162" t="s">
        <v>89</v>
      </c>
      <c r="AV319" s="160" t="s">
        <v>89</v>
      </c>
      <c r="AW319" s="160" t="s">
        <v>34</v>
      </c>
      <c r="AX319" s="160" t="s">
        <v>79</v>
      </c>
      <c r="AY319" s="162" t="s">
        <v>149</v>
      </c>
    </row>
    <row r="320" spans="2:51" s="160" customFormat="1" ht="11.25">
      <c r="B320" s="161"/>
      <c r="D320" s="150" t="s">
        <v>251</v>
      </c>
      <c r="E320" s="162" t="s">
        <v>1</v>
      </c>
      <c r="F320" s="163" t="s">
        <v>566</v>
      </c>
      <c r="H320" s="164">
        <v>-41.07</v>
      </c>
      <c r="L320" s="161"/>
      <c r="M320" s="165"/>
      <c r="N320" s="166"/>
      <c r="O320" s="166"/>
      <c r="P320" s="166"/>
      <c r="Q320" s="166"/>
      <c r="R320" s="166"/>
      <c r="S320" s="166"/>
      <c r="T320" s="167"/>
      <c r="AT320" s="162" t="s">
        <v>251</v>
      </c>
      <c r="AU320" s="162" t="s">
        <v>89</v>
      </c>
      <c r="AV320" s="160" t="s">
        <v>89</v>
      </c>
      <c r="AW320" s="160" t="s">
        <v>34</v>
      </c>
      <c r="AX320" s="160" t="s">
        <v>79</v>
      </c>
      <c r="AY320" s="162" t="s">
        <v>149</v>
      </c>
    </row>
    <row r="321" spans="2:51" s="183" customFormat="1" ht="11.25">
      <c r="B321" s="184"/>
      <c r="D321" s="150" t="s">
        <v>251</v>
      </c>
      <c r="E321" s="185" t="s">
        <v>1</v>
      </c>
      <c r="F321" s="186" t="s">
        <v>305</v>
      </c>
      <c r="H321" s="187">
        <v>180.33</v>
      </c>
      <c r="L321" s="184"/>
      <c r="M321" s="188"/>
      <c r="N321" s="189"/>
      <c r="O321" s="189"/>
      <c r="P321" s="189"/>
      <c r="Q321" s="189"/>
      <c r="R321" s="189"/>
      <c r="S321" s="189"/>
      <c r="T321" s="190"/>
      <c r="AT321" s="185" t="s">
        <v>251</v>
      </c>
      <c r="AU321" s="185" t="s">
        <v>89</v>
      </c>
      <c r="AV321" s="183" t="s">
        <v>163</v>
      </c>
      <c r="AW321" s="183" t="s">
        <v>34</v>
      </c>
      <c r="AX321" s="183" t="s">
        <v>79</v>
      </c>
      <c r="AY321" s="185" t="s">
        <v>149</v>
      </c>
    </row>
    <row r="322" spans="2:51" s="176" customFormat="1" ht="11.25">
      <c r="B322" s="177"/>
      <c r="D322" s="150" t="s">
        <v>251</v>
      </c>
      <c r="E322" s="178" t="s">
        <v>1</v>
      </c>
      <c r="F322" s="179" t="s">
        <v>315</v>
      </c>
      <c r="H322" s="178" t="s">
        <v>1</v>
      </c>
      <c r="L322" s="177"/>
      <c r="M322" s="180"/>
      <c r="N322" s="181"/>
      <c r="O322" s="181"/>
      <c r="P322" s="181"/>
      <c r="Q322" s="181"/>
      <c r="R322" s="181"/>
      <c r="S322" s="181"/>
      <c r="T322" s="182"/>
      <c r="AT322" s="178" t="s">
        <v>251</v>
      </c>
      <c r="AU322" s="178" t="s">
        <v>89</v>
      </c>
      <c r="AV322" s="176" t="s">
        <v>87</v>
      </c>
      <c r="AW322" s="176" t="s">
        <v>34</v>
      </c>
      <c r="AX322" s="176" t="s">
        <v>79</v>
      </c>
      <c r="AY322" s="178" t="s">
        <v>149</v>
      </c>
    </row>
    <row r="323" spans="2:51" s="160" customFormat="1" ht="11.25">
      <c r="B323" s="161"/>
      <c r="D323" s="150" t="s">
        <v>251</v>
      </c>
      <c r="E323" s="162" t="s">
        <v>1</v>
      </c>
      <c r="F323" s="163" t="s">
        <v>567</v>
      </c>
      <c r="H323" s="164">
        <v>30.8</v>
      </c>
      <c r="L323" s="161"/>
      <c r="M323" s="165"/>
      <c r="N323" s="166"/>
      <c r="O323" s="166"/>
      <c r="P323" s="166"/>
      <c r="Q323" s="166"/>
      <c r="R323" s="166"/>
      <c r="S323" s="166"/>
      <c r="T323" s="167"/>
      <c r="AT323" s="162" t="s">
        <v>251</v>
      </c>
      <c r="AU323" s="162" t="s">
        <v>89</v>
      </c>
      <c r="AV323" s="160" t="s">
        <v>89</v>
      </c>
      <c r="AW323" s="160" t="s">
        <v>34</v>
      </c>
      <c r="AX323" s="160" t="s">
        <v>79</v>
      </c>
      <c r="AY323" s="162" t="s">
        <v>149</v>
      </c>
    </row>
    <row r="324" spans="2:51" s="183" customFormat="1" ht="11.25">
      <c r="B324" s="184"/>
      <c r="D324" s="150" t="s">
        <v>251</v>
      </c>
      <c r="E324" s="185" t="s">
        <v>1</v>
      </c>
      <c r="F324" s="186" t="s">
        <v>305</v>
      </c>
      <c r="H324" s="187">
        <v>30.8</v>
      </c>
      <c r="L324" s="184"/>
      <c r="M324" s="188"/>
      <c r="N324" s="189"/>
      <c r="O324" s="189"/>
      <c r="P324" s="189"/>
      <c r="Q324" s="189"/>
      <c r="R324" s="189"/>
      <c r="S324" s="189"/>
      <c r="T324" s="190"/>
      <c r="AT324" s="185" t="s">
        <v>251</v>
      </c>
      <c r="AU324" s="185" t="s">
        <v>89</v>
      </c>
      <c r="AV324" s="183" t="s">
        <v>163</v>
      </c>
      <c r="AW324" s="183" t="s">
        <v>34</v>
      </c>
      <c r="AX324" s="183" t="s">
        <v>79</v>
      </c>
      <c r="AY324" s="185" t="s">
        <v>149</v>
      </c>
    </row>
    <row r="325" spans="2:51" s="168" customFormat="1" ht="11.25">
      <c r="B325" s="169"/>
      <c r="D325" s="150" t="s">
        <v>251</v>
      </c>
      <c r="E325" s="170" t="s">
        <v>1</v>
      </c>
      <c r="F325" s="171" t="s">
        <v>254</v>
      </c>
      <c r="H325" s="172">
        <v>615.06</v>
      </c>
      <c r="L325" s="169"/>
      <c r="M325" s="173"/>
      <c r="N325" s="174"/>
      <c r="O325" s="174"/>
      <c r="P325" s="174"/>
      <c r="Q325" s="174"/>
      <c r="R325" s="174"/>
      <c r="S325" s="174"/>
      <c r="T325" s="175"/>
      <c r="AT325" s="170" t="s">
        <v>251</v>
      </c>
      <c r="AU325" s="170" t="s">
        <v>89</v>
      </c>
      <c r="AV325" s="168" t="s">
        <v>167</v>
      </c>
      <c r="AW325" s="168" t="s">
        <v>34</v>
      </c>
      <c r="AX325" s="168" t="s">
        <v>87</v>
      </c>
      <c r="AY325" s="170" t="s">
        <v>149</v>
      </c>
    </row>
    <row r="326" spans="1:65" s="56" customFormat="1" ht="24.2" customHeight="1">
      <c r="A326" s="53"/>
      <c r="B326" s="54"/>
      <c r="C326" s="138" t="s">
        <v>568</v>
      </c>
      <c r="D326" s="138" t="s">
        <v>152</v>
      </c>
      <c r="E326" s="139" t="s">
        <v>569</v>
      </c>
      <c r="F326" s="140" t="s">
        <v>570</v>
      </c>
      <c r="G326" s="141" t="s">
        <v>268</v>
      </c>
      <c r="H326" s="40">
        <v>288.1</v>
      </c>
      <c r="I326" s="24"/>
      <c r="J326" s="142">
        <f>ROUND(I326*H326,2)</f>
        <v>0</v>
      </c>
      <c r="K326" s="140" t="s">
        <v>257</v>
      </c>
      <c r="L326" s="54"/>
      <c r="M326" s="143" t="s">
        <v>1</v>
      </c>
      <c r="N326" s="144" t="s">
        <v>44</v>
      </c>
      <c r="O326" s="145"/>
      <c r="P326" s="146">
        <f>O326*H326</f>
        <v>0</v>
      </c>
      <c r="Q326" s="146">
        <v>0</v>
      </c>
      <c r="R326" s="146">
        <f>Q326*H326</f>
        <v>0</v>
      </c>
      <c r="S326" s="146">
        <v>0.059</v>
      </c>
      <c r="T326" s="147">
        <f>S326*H326</f>
        <v>16.9979</v>
      </c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R326" s="148" t="s">
        <v>167</v>
      </c>
      <c r="AT326" s="148" t="s">
        <v>152</v>
      </c>
      <c r="AU326" s="148" t="s">
        <v>89</v>
      </c>
      <c r="AY326" s="44" t="s">
        <v>149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44" t="s">
        <v>87</v>
      </c>
      <c r="BK326" s="149">
        <f>ROUND(I326*H326,2)</f>
        <v>0</v>
      </c>
      <c r="BL326" s="44" t="s">
        <v>167</v>
      </c>
      <c r="BM326" s="148" t="s">
        <v>571</v>
      </c>
    </row>
    <row r="327" spans="2:51" s="176" customFormat="1" ht="11.25">
      <c r="B327" s="177"/>
      <c r="D327" s="150" t="s">
        <v>251</v>
      </c>
      <c r="E327" s="178" t="s">
        <v>1</v>
      </c>
      <c r="F327" s="179" t="s">
        <v>572</v>
      </c>
      <c r="H327" s="178" t="s">
        <v>1</v>
      </c>
      <c r="L327" s="177"/>
      <c r="M327" s="180"/>
      <c r="N327" s="181"/>
      <c r="O327" s="181"/>
      <c r="P327" s="181"/>
      <c r="Q327" s="181"/>
      <c r="R327" s="181"/>
      <c r="S327" s="181"/>
      <c r="T327" s="182"/>
      <c r="AT327" s="178" t="s">
        <v>251</v>
      </c>
      <c r="AU327" s="178" t="s">
        <v>89</v>
      </c>
      <c r="AV327" s="176" t="s">
        <v>87</v>
      </c>
      <c r="AW327" s="176" t="s">
        <v>34</v>
      </c>
      <c r="AX327" s="176" t="s">
        <v>79</v>
      </c>
      <c r="AY327" s="178" t="s">
        <v>149</v>
      </c>
    </row>
    <row r="328" spans="2:51" s="176" customFormat="1" ht="11.25">
      <c r="B328" s="177"/>
      <c r="D328" s="150" t="s">
        <v>251</v>
      </c>
      <c r="E328" s="178" t="s">
        <v>1</v>
      </c>
      <c r="F328" s="179" t="s">
        <v>271</v>
      </c>
      <c r="H328" s="178" t="s">
        <v>1</v>
      </c>
      <c r="L328" s="177"/>
      <c r="M328" s="180"/>
      <c r="N328" s="181"/>
      <c r="O328" s="181"/>
      <c r="P328" s="181"/>
      <c r="Q328" s="181"/>
      <c r="R328" s="181"/>
      <c r="S328" s="181"/>
      <c r="T328" s="182"/>
      <c r="AT328" s="178" t="s">
        <v>251</v>
      </c>
      <c r="AU328" s="178" t="s">
        <v>89</v>
      </c>
      <c r="AV328" s="176" t="s">
        <v>87</v>
      </c>
      <c r="AW328" s="176" t="s">
        <v>34</v>
      </c>
      <c r="AX328" s="176" t="s">
        <v>79</v>
      </c>
      <c r="AY328" s="178" t="s">
        <v>149</v>
      </c>
    </row>
    <row r="329" spans="2:51" s="160" customFormat="1" ht="11.25">
      <c r="B329" s="161"/>
      <c r="D329" s="150" t="s">
        <v>251</v>
      </c>
      <c r="E329" s="162" t="s">
        <v>1</v>
      </c>
      <c r="F329" s="163" t="s">
        <v>573</v>
      </c>
      <c r="H329" s="164">
        <v>21.15</v>
      </c>
      <c r="L329" s="161"/>
      <c r="M329" s="165"/>
      <c r="N329" s="166"/>
      <c r="O329" s="166"/>
      <c r="P329" s="166"/>
      <c r="Q329" s="166"/>
      <c r="R329" s="166"/>
      <c r="S329" s="166"/>
      <c r="T329" s="167"/>
      <c r="AT329" s="162" t="s">
        <v>251</v>
      </c>
      <c r="AU329" s="162" t="s">
        <v>89</v>
      </c>
      <c r="AV329" s="160" t="s">
        <v>89</v>
      </c>
      <c r="AW329" s="160" t="s">
        <v>34</v>
      </c>
      <c r="AX329" s="160" t="s">
        <v>79</v>
      </c>
      <c r="AY329" s="162" t="s">
        <v>149</v>
      </c>
    </row>
    <row r="330" spans="2:51" s="160" customFormat="1" ht="11.25">
      <c r="B330" s="161"/>
      <c r="D330" s="150" t="s">
        <v>251</v>
      </c>
      <c r="E330" s="162" t="s">
        <v>1</v>
      </c>
      <c r="F330" s="163" t="s">
        <v>574</v>
      </c>
      <c r="H330" s="164">
        <v>-1.08</v>
      </c>
      <c r="L330" s="161"/>
      <c r="M330" s="165"/>
      <c r="N330" s="166"/>
      <c r="O330" s="166"/>
      <c r="P330" s="166"/>
      <c r="Q330" s="166"/>
      <c r="R330" s="166"/>
      <c r="S330" s="166"/>
      <c r="T330" s="167"/>
      <c r="AT330" s="162" t="s">
        <v>251</v>
      </c>
      <c r="AU330" s="162" t="s">
        <v>89</v>
      </c>
      <c r="AV330" s="160" t="s">
        <v>89</v>
      </c>
      <c r="AW330" s="160" t="s">
        <v>34</v>
      </c>
      <c r="AX330" s="160" t="s">
        <v>79</v>
      </c>
      <c r="AY330" s="162" t="s">
        <v>149</v>
      </c>
    </row>
    <row r="331" spans="2:51" s="160" customFormat="1" ht="11.25">
      <c r="B331" s="161"/>
      <c r="D331" s="150" t="s">
        <v>251</v>
      </c>
      <c r="E331" s="162" t="s">
        <v>1</v>
      </c>
      <c r="F331" s="163" t="s">
        <v>575</v>
      </c>
      <c r="H331" s="164">
        <v>1.08</v>
      </c>
      <c r="L331" s="161"/>
      <c r="M331" s="165"/>
      <c r="N331" s="166"/>
      <c r="O331" s="166"/>
      <c r="P331" s="166"/>
      <c r="Q331" s="166"/>
      <c r="R331" s="166"/>
      <c r="S331" s="166"/>
      <c r="T331" s="167"/>
      <c r="AT331" s="162" t="s">
        <v>251</v>
      </c>
      <c r="AU331" s="162" t="s">
        <v>89</v>
      </c>
      <c r="AV331" s="160" t="s">
        <v>89</v>
      </c>
      <c r="AW331" s="160" t="s">
        <v>34</v>
      </c>
      <c r="AX331" s="160" t="s">
        <v>79</v>
      </c>
      <c r="AY331" s="162" t="s">
        <v>149</v>
      </c>
    </row>
    <row r="332" spans="2:51" s="176" customFormat="1" ht="11.25">
      <c r="B332" s="177"/>
      <c r="D332" s="150" t="s">
        <v>251</v>
      </c>
      <c r="E332" s="178" t="s">
        <v>1</v>
      </c>
      <c r="F332" s="179" t="s">
        <v>276</v>
      </c>
      <c r="H332" s="178" t="s">
        <v>1</v>
      </c>
      <c r="L332" s="177"/>
      <c r="M332" s="180"/>
      <c r="N332" s="181"/>
      <c r="O332" s="181"/>
      <c r="P332" s="181"/>
      <c r="Q332" s="181"/>
      <c r="R332" s="181"/>
      <c r="S332" s="181"/>
      <c r="T332" s="182"/>
      <c r="AT332" s="178" t="s">
        <v>251</v>
      </c>
      <c r="AU332" s="178" t="s">
        <v>89</v>
      </c>
      <c r="AV332" s="176" t="s">
        <v>87</v>
      </c>
      <c r="AW332" s="176" t="s">
        <v>34</v>
      </c>
      <c r="AX332" s="176" t="s">
        <v>79</v>
      </c>
      <c r="AY332" s="178" t="s">
        <v>149</v>
      </c>
    </row>
    <row r="333" spans="2:51" s="160" customFormat="1" ht="11.25">
      <c r="B333" s="161"/>
      <c r="D333" s="150" t="s">
        <v>251</v>
      </c>
      <c r="E333" s="162" t="s">
        <v>1</v>
      </c>
      <c r="F333" s="163" t="s">
        <v>576</v>
      </c>
      <c r="H333" s="164">
        <v>9</v>
      </c>
      <c r="L333" s="161"/>
      <c r="M333" s="165"/>
      <c r="N333" s="166"/>
      <c r="O333" s="166"/>
      <c r="P333" s="166"/>
      <c r="Q333" s="166"/>
      <c r="R333" s="166"/>
      <c r="S333" s="166"/>
      <c r="T333" s="167"/>
      <c r="AT333" s="162" t="s">
        <v>251</v>
      </c>
      <c r="AU333" s="162" t="s">
        <v>89</v>
      </c>
      <c r="AV333" s="160" t="s">
        <v>89</v>
      </c>
      <c r="AW333" s="160" t="s">
        <v>34</v>
      </c>
      <c r="AX333" s="160" t="s">
        <v>79</v>
      </c>
      <c r="AY333" s="162" t="s">
        <v>149</v>
      </c>
    </row>
    <row r="334" spans="2:51" s="160" customFormat="1" ht="11.25">
      <c r="B334" s="161"/>
      <c r="D334" s="150" t="s">
        <v>251</v>
      </c>
      <c r="E334" s="162" t="s">
        <v>1</v>
      </c>
      <c r="F334" s="163" t="s">
        <v>577</v>
      </c>
      <c r="H334" s="164">
        <v>-1.25</v>
      </c>
      <c r="L334" s="161"/>
      <c r="M334" s="165"/>
      <c r="N334" s="166"/>
      <c r="O334" s="166"/>
      <c r="P334" s="166"/>
      <c r="Q334" s="166"/>
      <c r="R334" s="166"/>
      <c r="S334" s="166"/>
      <c r="T334" s="167"/>
      <c r="AT334" s="162" t="s">
        <v>251</v>
      </c>
      <c r="AU334" s="162" t="s">
        <v>89</v>
      </c>
      <c r="AV334" s="160" t="s">
        <v>89</v>
      </c>
      <c r="AW334" s="160" t="s">
        <v>34</v>
      </c>
      <c r="AX334" s="160" t="s">
        <v>79</v>
      </c>
      <c r="AY334" s="162" t="s">
        <v>149</v>
      </c>
    </row>
    <row r="335" spans="2:51" s="160" customFormat="1" ht="11.25">
      <c r="B335" s="161"/>
      <c r="D335" s="150" t="s">
        <v>251</v>
      </c>
      <c r="E335" s="162" t="s">
        <v>1</v>
      </c>
      <c r="F335" s="163" t="s">
        <v>578</v>
      </c>
      <c r="H335" s="164">
        <v>1.35</v>
      </c>
      <c r="L335" s="161"/>
      <c r="M335" s="165"/>
      <c r="N335" s="166"/>
      <c r="O335" s="166"/>
      <c r="P335" s="166"/>
      <c r="Q335" s="166"/>
      <c r="R335" s="166"/>
      <c r="S335" s="166"/>
      <c r="T335" s="167"/>
      <c r="AT335" s="162" t="s">
        <v>251</v>
      </c>
      <c r="AU335" s="162" t="s">
        <v>89</v>
      </c>
      <c r="AV335" s="160" t="s">
        <v>89</v>
      </c>
      <c r="AW335" s="160" t="s">
        <v>34</v>
      </c>
      <c r="AX335" s="160" t="s">
        <v>79</v>
      </c>
      <c r="AY335" s="162" t="s">
        <v>149</v>
      </c>
    </row>
    <row r="336" spans="2:51" s="176" customFormat="1" ht="11.25">
      <c r="B336" s="177"/>
      <c r="D336" s="150" t="s">
        <v>251</v>
      </c>
      <c r="E336" s="178" t="s">
        <v>1</v>
      </c>
      <c r="F336" s="179" t="s">
        <v>283</v>
      </c>
      <c r="H336" s="178" t="s">
        <v>1</v>
      </c>
      <c r="L336" s="177"/>
      <c r="M336" s="180"/>
      <c r="N336" s="181"/>
      <c r="O336" s="181"/>
      <c r="P336" s="181"/>
      <c r="Q336" s="181"/>
      <c r="R336" s="181"/>
      <c r="S336" s="181"/>
      <c r="T336" s="182"/>
      <c r="AT336" s="178" t="s">
        <v>251</v>
      </c>
      <c r="AU336" s="178" t="s">
        <v>89</v>
      </c>
      <c r="AV336" s="176" t="s">
        <v>87</v>
      </c>
      <c r="AW336" s="176" t="s">
        <v>34</v>
      </c>
      <c r="AX336" s="176" t="s">
        <v>79</v>
      </c>
      <c r="AY336" s="178" t="s">
        <v>149</v>
      </c>
    </row>
    <row r="337" spans="2:51" s="160" customFormat="1" ht="11.25">
      <c r="B337" s="161"/>
      <c r="D337" s="150" t="s">
        <v>251</v>
      </c>
      <c r="E337" s="162" t="s">
        <v>1</v>
      </c>
      <c r="F337" s="163" t="s">
        <v>579</v>
      </c>
      <c r="H337" s="164">
        <v>16.66</v>
      </c>
      <c r="L337" s="161"/>
      <c r="M337" s="165"/>
      <c r="N337" s="166"/>
      <c r="O337" s="166"/>
      <c r="P337" s="166"/>
      <c r="Q337" s="166"/>
      <c r="R337" s="166"/>
      <c r="S337" s="166"/>
      <c r="T337" s="167"/>
      <c r="AT337" s="162" t="s">
        <v>251</v>
      </c>
      <c r="AU337" s="162" t="s">
        <v>89</v>
      </c>
      <c r="AV337" s="160" t="s">
        <v>89</v>
      </c>
      <c r="AW337" s="160" t="s">
        <v>34</v>
      </c>
      <c r="AX337" s="160" t="s">
        <v>79</v>
      </c>
      <c r="AY337" s="162" t="s">
        <v>149</v>
      </c>
    </row>
    <row r="338" spans="2:51" s="160" customFormat="1" ht="11.25">
      <c r="B338" s="161"/>
      <c r="D338" s="150" t="s">
        <v>251</v>
      </c>
      <c r="E338" s="162" t="s">
        <v>1</v>
      </c>
      <c r="F338" s="163" t="s">
        <v>580</v>
      </c>
      <c r="H338" s="164">
        <v>9.8</v>
      </c>
      <c r="L338" s="161"/>
      <c r="M338" s="165"/>
      <c r="N338" s="166"/>
      <c r="O338" s="166"/>
      <c r="P338" s="166"/>
      <c r="Q338" s="166"/>
      <c r="R338" s="166"/>
      <c r="S338" s="166"/>
      <c r="T338" s="167"/>
      <c r="AT338" s="162" t="s">
        <v>251</v>
      </c>
      <c r="AU338" s="162" t="s">
        <v>89</v>
      </c>
      <c r="AV338" s="160" t="s">
        <v>89</v>
      </c>
      <c r="AW338" s="160" t="s">
        <v>34</v>
      </c>
      <c r="AX338" s="160" t="s">
        <v>79</v>
      </c>
      <c r="AY338" s="162" t="s">
        <v>149</v>
      </c>
    </row>
    <row r="339" spans="2:51" s="160" customFormat="1" ht="11.25">
      <c r="B339" s="161"/>
      <c r="D339" s="150" t="s">
        <v>251</v>
      </c>
      <c r="E339" s="162" t="s">
        <v>1</v>
      </c>
      <c r="F339" s="163" t="s">
        <v>581</v>
      </c>
      <c r="H339" s="164">
        <v>-3.72</v>
      </c>
      <c r="L339" s="161"/>
      <c r="M339" s="165"/>
      <c r="N339" s="166"/>
      <c r="O339" s="166"/>
      <c r="P339" s="166"/>
      <c r="Q339" s="166"/>
      <c r="R339" s="166"/>
      <c r="S339" s="166"/>
      <c r="T339" s="167"/>
      <c r="AT339" s="162" t="s">
        <v>251</v>
      </c>
      <c r="AU339" s="162" t="s">
        <v>89</v>
      </c>
      <c r="AV339" s="160" t="s">
        <v>89</v>
      </c>
      <c r="AW339" s="160" t="s">
        <v>34</v>
      </c>
      <c r="AX339" s="160" t="s">
        <v>79</v>
      </c>
      <c r="AY339" s="162" t="s">
        <v>149</v>
      </c>
    </row>
    <row r="340" spans="2:51" s="160" customFormat="1" ht="11.25">
      <c r="B340" s="161"/>
      <c r="D340" s="150" t="s">
        <v>251</v>
      </c>
      <c r="E340" s="162" t="s">
        <v>1</v>
      </c>
      <c r="F340" s="163" t="s">
        <v>582</v>
      </c>
      <c r="H340" s="164">
        <v>2.64</v>
      </c>
      <c r="L340" s="161"/>
      <c r="M340" s="165"/>
      <c r="N340" s="166"/>
      <c r="O340" s="166"/>
      <c r="P340" s="166"/>
      <c r="Q340" s="166"/>
      <c r="R340" s="166"/>
      <c r="S340" s="166"/>
      <c r="T340" s="167"/>
      <c r="AT340" s="162" t="s">
        <v>251</v>
      </c>
      <c r="AU340" s="162" t="s">
        <v>89</v>
      </c>
      <c r="AV340" s="160" t="s">
        <v>89</v>
      </c>
      <c r="AW340" s="160" t="s">
        <v>34</v>
      </c>
      <c r="AX340" s="160" t="s">
        <v>79</v>
      </c>
      <c r="AY340" s="162" t="s">
        <v>149</v>
      </c>
    </row>
    <row r="341" spans="2:51" s="176" customFormat="1" ht="11.25">
      <c r="B341" s="177"/>
      <c r="D341" s="150" t="s">
        <v>251</v>
      </c>
      <c r="E341" s="178" t="s">
        <v>1</v>
      </c>
      <c r="F341" s="179" t="s">
        <v>281</v>
      </c>
      <c r="H341" s="178" t="s">
        <v>1</v>
      </c>
      <c r="L341" s="177"/>
      <c r="M341" s="180"/>
      <c r="N341" s="181"/>
      <c r="O341" s="181"/>
      <c r="P341" s="181"/>
      <c r="Q341" s="181"/>
      <c r="R341" s="181"/>
      <c r="S341" s="181"/>
      <c r="T341" s="182"/>
      <c r="AT341" s="178" t="s">
        <v>251</v>
      </c>
      <c r="AU341" s="178" t="s">
        <v>89</v>
      </c>
      <c r="AV341" s="176" t="s">
        <v>87</v>
      </c>
      <c r="AW341" s="176" t="s">
        <v>34</v>
      </c>
      <c r="AX341" s="176" t="s">
        <v>79</v>
      </c>
      <c r="AY341" s="178" t="s">
        <v>149</v>
      </c>
    </row>
    <row r="342" spans="2:51" s="160" customFormat="1" ht="11.25">
      <c r="B342" s="161"/>
      <c r="D342" s="150" t="s">
        <v>251</v>
      </c>
      <c r="E342" s="162" t="s">
        <v>1</v>
      </c>
      <c r="F342" s="163" t="s">
        <v>583</v>
      </c>
      <c r="H342" s="164">
        <v>11.76</v>
      </c>
      <c r="L342" s="161"/>
      <c r="M342" s="165"/>
      <c r="N342" s="166"/>
      <c r="O342" s="166"/>
      <c r="P342" s="166"/>
      <c r="Q342" s="166"/>
      <c r="R342" s="166"/>
      <c r="S342" s="166"/>
      <c r="T342" s="167"/>
      <c r="AT342" s="162" t="s">
        <v>251</v>
      </c>
      <c r="AU342" s="162" t="s">
        <v>89</v>
      </c>
      <c r="AV342" s="160" t="s">
        <v>89</v>
      </c>
      <c r="AW342" s="160" t="s">
        <v>34</v>
      </c>
      <c r="AX342" s="160" t="s">
        <v>79</v>
      </c>
      <c r="AY342" s="162" t="s">
        <v>149</v>
      </c>
    </row>
    <row r="343" spans="2:51" s="183" customFormat="1" ht="11.25">
      <c r="B343" s="184"/>
      <c r="D343" s="150" t="s">
        <v>251</v>
      </c>
      <c r="E343" s="185" t="s">
        <v>1</v>
      </c>
      <c r="F343" s="186" t="s">
        <v>305</v>
      </c>
      <c r="H343" s="187">
        <v>67.39</v>
      </c>
      <c r="L343" s="184"/>
      <c r="M343" s="188"/>
      <c r="N343" s="189"/>
      <c r="O343" s="189"/>
      <c r="P343" s="189"/>
      <c r="Q343" s="189"/>
      <c r="R343" s="189"/>
      <c r="S343" s="189"/>
      <c r="T343" s="190"/>
      <c r="AT343" s="185" t="s">
        <v>251</v>
      </c>
      <c r="AU343" s="185" t="s">
        <v>89</v>
      </c>
      <c r="AV343" s="183" t="s">
        <v>163</v>
      </c>
      <c r="AW343" s="183" t="s">
        <v>34</v>
      </c>
      <c r="AX343" s="183" t="s">
        <v>79</v>
      </c>
      <c r="AY343" s="185" t="s">
        <v>149</v>
      </c>
    </row>
    <row r="344" spans="2:51" s="176" customFormat="1" ht="11.25">
      <c r="B344" s="177"/>
      <c r="D344" s="150" t="s">
        <v>251</v>
      </c>
      <c r="E344" s="178" t="s">
        <v>1</v>
      </c>
      <c r="F344" s="179" t="s">
        <v>584</v>
      </c>
      <c r="H344" s="178" t="s">
        <v>1</v>
      </c>
      <c r="L344" s="177"/>
      <c r="M344" s="180"/>
      <c r="N344" s="181"/>
      <c r="O344" s="181"/>
      <c r="P344" s="181"/>
      <c r="Q344" s="181"/>
      <c r="R344" s="181"/>
      <c r="S344" s="181"/>
      <c r="T344" s="182"/>
      <c r="AT344" s="178" t="s">
        <v>251</v>
      </c>
      <c r="AU344" s="178" t="s">
        <v>89</v>
      </c>
      <c r="AV344" s="176" t="s">
        <v>87</v>
      </c>
      <c r="AW344" s="176" t="s">
        <v>34</v>
      </c>
      <c r="AX344" s="176" t="s">
        <v>79</v>
      </c>
      <c r="AY344" s="178" t="s">
        <v>149</v>
      </c>
    </row>
    <row r="345" spans="2:51" s="176" customFormat="1" ht="11.25">
      <c r="B345" s="177"/>
      <c r="D345" s="150" t="s">
        <v>251</v>
      </c>
      <c r="E345" s="178" t="s">
        <v>1</v>
      </c>
      <c r="F345" s="179" t="s">
        <v>271</v>
      </c>
      <c r="H345" s="178" t="s">
        <v>1</v>
      </c>
      <c r="L345" s="177"/>
      <c r="M345" s="180"/>
      <c r="N345" s="181"/>
      <c r="O345" s="181"/>
      <c r="P345" s="181"/>
      <c r="Q345" s="181"/>
      <c r="R345" s="181"/>
      <c r="S345" s="181"/>
      <c r="T345" s="182"/>
      <c r="AT345" s="178" t="s">
        <v>251</v>
      </c>
      <c r="AU345" s="178" t="s">
        <v>89</v>
      </c>
      <c r="AV345" s="176" t="s">
        <v>87</v>
      </c>
      <c r="AW345" s="176" t="s">
        <v>34</v>
      </c>
      <c r="AX345" s="176" t="s">
        <v>79</v>
      </c>
      <c r="AY345" s="178" t="s">
        <v>149</v>
      </c>
    </row>
    <row r="346" spans="2:51" s="160" customFormat="1" ht="11.25">
      <c r="B346" s="161"/>
      <c r="D346" s="150" t="s">
        <v>251</v>
      </c>
      <c r="E346" s="162" t="s">
        <v>1</v>
      </c>
      <c r="F346" s="163" t="s">
        <v>585</v>
      </c>
      <c r="H346" s="164">
        <v>14.75</v>
      </c>
      <c r="L346" s="161"/>
      <c r="M346" s="165"/>
      <c r="N346" s="166"/>
      <c r="O346" s="166"/>
      <c r="P346" s="166"/>
      <c r="Q346" s="166"/>
      <c r="R346" s="166"/>
      <c r="S346" s="166"/>
      <c r="T346" s="167"/>
      <c r="AT346" s="162" t="s">
        <v>251</v>
      </c>
      <c r="AU346" s="162" t="s">
        <v>89</v>
      </c>
      <c r="AV346" s="160" t="s">
        <v>89</v>
      </c>
      <c r="AW346" s="160" t="s">
        <v>34</v>
      </c>
      <c r="AX346" s="160" t="s">
        <v>79</v>
      </c>
      <c r="AY346" s="162" t="s">
        <v>149</v>
      </c>
    </row>
    <row r="347" spans="2:51" s="160" customFormat="1" ht="11.25">
      <c r="B347" s="161"/>
      <c r="D347" s="150" t="s">
        <v>251</v>
      </c>
      <c r="E347" s="162" t="s">
        <v>1</v>
      </c>
      <c r="F347" s="163" t="s">
        <v>586</v>
      </c>
      <c r="H347" s="164">
        <v>6.4</v>
      </c>
      <c r="L347" s="161"/>
      <c r="M347" s="165"/>
      <c r="N347" s="166"/>
      <c r="O347" s="166"/>
      <c r="P347" s="166"/>
      <c r="Q347" s="166"/>
      <c r="R347" s="166"/>
      <c r="S347" s="166"/>
      <c r="T347" s="167"/>
      <c r="AT347" s="162" t="s">
        <v>251</v>
      </c>
      <c r="AU347" s="162" t="s">
        <v>89</v>
      </c>
      <c r="AV347" s="160" t="s">
        <v>89</v>
      </c>
      <c r="AW347" s="160" t="s">
        <v>34</v>
      </c>
      <c r="AX347" s="160" t="s">
        <v>79</v>
      </c>
      <c r="AY347" s="162" t="s">
        <v>149</v>
      </c>
    </row>
    <row r="348" spans="2:51" s="176" customFormat="1" ht="11.25">
      <c r="B348" s="177"/>
      <c r="D348" s="150" t="s">
        <v>251</v>
      </c>
      <c r="E348" s="178" t="s">
        <v>1</v>
      </c>
      <c r="F348" s="179" t="s">
        <v>276</v>
      </c>
      <c r="H348" s="178" t="s">
        <v>1</v>
      </c>
      <c r="L348" s="177"/>
      <c r="M348" s="180"/>
      <c r="N348" s="181"/>
      <c r="O348" s="181"/>
      <c r="P348" s="181"/>
      <c r="Q348" s="181"/>
      <c r="R348" s="181"/>
      <c r="S348" s="181"/>
      <c r="T348" s="182"/>
      <c r="AT348" s="178" t="s">
        <v>251</v>
      </c>
      <c r="AU348" s="178" t="s">
        <v>89</v>
      </c>
      <c r="AV348" s="176" t="s">
        <v>87</v>
      </c>
      <c r="AW348" s="176" t="s">
        <v>34</v>
      </c>
      <c r="AX348" s="176" t="s">
        <v>79</v>
      </c>
      <c r="AY348" s="178" t="s">
        <v>149</v>
      </c>
    </row>
    <row r="349" spans="2:51" s="160" customFormat="1" ht="11.25">
      <c r="B349" s="161"/>
      <c r="D349" s="150" t="s">
        <v>251</v>
      </c>
      <c r="E349" s="162" t="s">
        <v>1</v>
      </c>
      <c r="F349" s="163" t="s">
        <v>587</v>
      </c>
      <c r="H349" s="164">
        <v>34.22</v>
      </c>
      <c r="L349" s="161"/>
      <c r="M349" s="165"/>
      <c r="N349" s="166"/>
      <c r="O349" s="166"/>
      <c r="P349" s="166"/>
      <c r="Q349" s="166"/>
      <c r="R349" s="166"/>
      <c r="S349" s="166"/>
      <c r="T349" s="167"/>
      <c r="AT349" s="162" t="s">
        <v>251</v>
      </c>
      <c r="AU349" s="162" t="s">
        <v>89</v>
      </c>
      <c r="AV349" s="160" t="s">
        <v>89</v>
      </c>
      <c r="AW349" s="160" t="s">
        <v>34</v>
      </c>
      <c r="AX349" s="160" t="s">
        <v>79</v>
      </c>
      <c r="AY349" s="162" t="s">
        <v>149</v>
      </c>
    </row>
    <row r="350" spans="2:51" s="160" customFormat="1" ht="11.25">
      <c r="B350" s="161"/>
      <c r="D350" s="150" t="s">
        <v>251</v>
      </c>
      <c r="E350" s="162" t="s">
        <v>1</v>
      </c>
      <c r="F350" s="163" t="s">
        <v>588</v>
      </c>
      <c r="H350" s="164">
        <v>4.55</v>
      </c>
      <c r="L350" s="161"/>
      <c r="M350" s="165"/>
      <c r="N350" s="166"/>
      <c r="O350" s="166"/>
      <c r="P350" s="166"/>
      <c r="Q350" s="166"/>
      <c r="R350" s="166"/>
      <c r="S350" s="166"/>
      <c r="T350" s="167"/>
      <c r="AT350" s="162" t="s">
        <v>251</v>
      </c>
      <c r="AU350" s="162" t="s">
        <v>89</v>
      </c>
      <c r="AV350" s="160" t="s">
        <v>89</v>
      </c>
      <c r="AW350" s="160" t="s">
        <v>34</v>
      </c>
      <c r="AX350" s="160" t="s">
        <v>79</v>
      </c>
      <c r="AY350" s="162" t="s">
        <v>149</v>
      </c>
    </row>
    <row r="351" spans="2:51" s="160" customFormat="1" ht="11.25">
      <c r="B351" s="161"/>
      <c r="D351" s="150" t="s">
        <v>251</v>
      </c>
      <c r="E351" s="162" t="s">
        <v>1</v>
      </c>
      <c r="F351" s="163" t="s">
        <v>589</v>
      </c>
      <c r="H351" s="164">
        <v>10</v>
      </c>
      <c r="L351" s="161"/>
      <c r="M351" s="165"/>
      <c r="N351" s="166"/>
      <c r="O351" s="166"/>
      <c r="P351" s="166"/>
      <c r="Q351" s="166"/>
      <c r="R351" s="166"/>
      <c r="S351" s="166"/>
      <c r="T351" s="167"/>
      <c r="AT351" s="162" t="s">
        <v>251</v>
      </c>
      <c r="AU351" s="162" t="s">
        <v>89</v>
      </c>
      <c r="AV351" s="160" t="s">
        <v>89</v>
      </c>
      <c r="AW351" s="160" t="s">
        <v>34</v>
      </c>
      <c r="AX351" s="160" t="s">
        <v>79</v>
      </c>
      <c r="AY351" s="162" t="s">
        <v>149</v>
      </c>
    </row>
    <row r="352" spans="2:51" s="160" customFormat="1" ht="11.25">
      <c r="B352" s="161"/>
      <c r="D352" s="150" t="s">
        <v>251</v>
      </c>
      <c r="E352" s="162" t="s">
        <v>1</v>
      </c>
      <c r="F352" s="163" t="s">
        <v>590</v>
      </c>
      <c r="H352" s="164">
        <v>-8.84</v>
      </c>
      <c r="L352" s="161"/>
      <c r="M352" s="165"/>
      <c r="N352" s="166"/>
      <c r="O352" s="166"/>
      <c r="P352" s="166"/>
      <c r="Q352" s="166"/>
      <c r="R352" s="166"/>
      <c r="S352" s="166"/>
      <c r="T352" s="167"/>
      <c r="AT352" s="162" t="s">
        <v>251</v>
      </c>
      <c r="AU352" s="162" t="s">
        <v>89</v>
      </c>
      <c r="AV352" s="160" t="s">
        <v>89</v>
      </c>
      <c r="AW352" s="160" t="s">
        <v>34</v>
      </c>
      <c r="AX352" s="160" t="s">
        <v>79</v>
      </c>
      <c r="AY352" s="162" t="s">
        <v>149</v>
      </c>
    </row>
    <row r="353" spans="2:51" s="176" customFormat="1" ht="11.25">
      <c r="B353" s="177"/>
      <c r="D353" s="150" t="s">
        <v>251</v>
      </c>
      <c r="E353" s="178" t="s">
        <v>1</v>
      </c>
      <c r="F353" s="179" t="s">
        <v>281</v>
      </c>
      <c r="H353" s="178" t="s">
        <v>1</v>
      </c>
      <c r="L353" s="177"/>
      <c r="M353" s="180"/>
      <c r="N353" s="181"/>
      <c r="O353" s="181"/>
      <c r="P353" s="181"/>
      <c r="Q353" s="181"/>
      <c r="R353" s="181"/>
      <c r="S353" s="181"/>
      <c r="T353" s="182"/>
      <c r="AT353" s="178" t="s">
        <v>251</v>
      </c>
      <c r="AU353" s="178" t="s">
        <v>89</v>
      </c>
      <c r="AV353" s="176" t="s">
        <v>87</v>
      </c>
      <c r="AW353" s="176" t="s">
        <v>34</v>
      </c>
      <c r="AX353" s="176" t="s">
        <v>79</v>
      </c>
      <c r="AY353" s="178" t="s">
        <v>149</v>
      </c>
    </row>
    <row r="354" spans="2:51" s="160" customFormat="1" ht="11.25">
      <c r="B354" s="161"/>
      <c r="D354" s="150" t="s">
        <v>251</v>
      </c>
      <c r="E354" s="162" t="s">
        <v>1</v>
      </c>
      <c r="F354" s="163" t="s">
        <v>591</v>
      </c>
      <c r="H354" s="164">
        <v>23.6</v>
      </c>
      <c r="L354" s="161"/>
      <c r="M354" s="165"/>
      <c r="N354" s="166"/>
      <c r="O354" s="166"/>
      <c r="P354" s="166"/>
      <c r="Q354" s="166"/>
      <c r="R354" s="166"/>
      <c r="S354" s="166"/>
      <c r="T354" s="167"/>
      <c r="AT354" s="162" t="s">
        <v>251</v>
      </c>
      <c r="AU354" s="162" t="s">
        <v>89</v>
      </c>
      <c r="AV354" s="160" t="s">
        <v>89</v>
      </c>
      <c r="AW354" s="160" t="s">
        <v>34</v>
      </c>
      <c r="AX354" s="160" t="s">
        <v>79</v>
      </c>
      <c r="AY354" s="162" t="s">
        <v>149</v>
      </c>
    </row>
    <row r="355" spans="2:51" s="160" customFormat="1" ht="11.25">
      <c r="B355" s="161"/>
      <c r="D355" s="150" t="s">
        <v>251</v>
      </c>
      <c r="E355" s="162" t="s">
        <v>1</v>
      </c>
      <c r="F355" s="163" t="s">
        <v>592</v>
      </c>
      <c r="H355" s="164">
        <v>10.5</v>
      </c>
      <c r="L355" s="161"/>
      <c r="M355" s="165"/>
      <c r="N355" s="166"/>
      <c r="O355" s="166"/>
      <c r="P355" s="166"/>
      <c r="Q355" s="166"/>
      <c r="R355" s="166"/>
      <c r="S355" s="166"/>
      <c r="T355" s="167"/>
      <c r="AT355" s="162" t="s">
        <v>251</v>
      </c>
      <c r="AU355" s="162" t="s">
        <v>89</v>
      </c>
      <c r="AV355" s="160" t="s">
        <v>89</v>
      </c>
      <c r="AW355" s="160" t="s">
        <v>34</v>
      </c>
      <c r="AX355" s="160" t="s">
        <v>79</v>
      </c>
      <c r="AY355" s="162" t="s">
        <v>149</v>
      </c>
    </row>
    <row r="356" spans="2:51" s="160" customFormat="1" ht="11.25">
      <c r="B356" s="161"/>
      <c r="D356" s="150" t="s">
        <v>251</v>
      </c>
      <c r="E356" s="162" t="s">
        <v>1</v>
      </c>
      <c r="F356" s="163" t="s">
        <v>593</v>
      </c>
      <c r="H356" s="164">
        <v>-1.87</v>
      </c>
      <c r="L356" s="161"/>
      <c r="M356" s="165"/>
      <c r="N356" s="166"/>
      <c r="O356" s="166"/>
      <c r="P356" s="166"/>
      <c r="Q356" s="166"/>
      <c r="R356" s="166"/>
      <c r="S356" s="166"/>
      <c r="T356" s="167"/>
      <c r="AT356" s="162" t="s">
        <v>251</v>
      </c>
      <c r="AU356" s="162" t="s">
        <v>89</v>
      </c>
      <c r="AV356" s="160" t="s">
        <v>89</v>
      </c>
      <c r="AW356" s="160" t="s">
        <v>34</v>
      </c>
      <c r="AX356" s="160" t="s">
        <v>79</v>
      </c>
      <c r="AY356" s="162" t="s">
        <v>149</v>
      </c>
    </row>
    <row r="357" spans="2:51" s="176" customFormat="1" ht="11.25">
      <c r="B357" s="177"/>
      <c r="D357" s="150" t="s">
        <v>251</v>
      </c>
      <c r="E357" s="178" t="s">
        <v>1</v>
      </c>
      <c r="F357" s="179" t="s">
        <v>283</v>
      </c>
      <c r="H357" s="178" t="s">
        <v>1</v>
      </c>
      <c r="L357" s="177"/>
      <c r="M357" s="180"/>
      <c r="N357" s="181"/>
      <c r="O357" s="181"/>
      <c r="P357" s="181"/>
      <c r="Q357" s="181"/>
      <c r="R357" s="181"/>
      <c r="S357" s="181"/>
      <c r="T357" s="182"/>
      <c r="AT357" s="178" t="s">
        <v>251</v>
      </c>
      <c r="AU357" s="178" t="s">
        <v>89</v>
      </c>
      <c r="AV357" s="176" t="s">
        <v>87</v>
      </c>
      <c r="AW357" s="176" t="s">
        <v>34</v>
      </c>
      <c r="AX357" s="176" t="s">
        <v>79</v>
      </c>
      <c r="AY357" s="178" t="s">
        <v>149</v>
      </c>
    </row>
    <row r="358" spans="2:51" s="160" customFormat="1" ht="11.25">
      <c r="B358" s="161"/>
      <c r="D358" s="150" t="s">
        <v>251</v>
      </c>
      <c r="E358" s="162" t="s">
        <v>1</v>
      </c>
      <c r="F358" s="163" t="s">
        <v>594</v>
      </c>
      <c r="H358" s="164">
        <v>11.4</v>
      </c>
      <c r="L358" s="161"/>
      <c r="M358" s="165"/>
      <c r="N358" s="166"/>
      <c r="O358" s="166"/>
      <c r="P358" s="166"/>
      <c r="Q358" s="166"/>
      <c r="R358" s="166"/>
      <c r="S358" s="166"/>
      <c r="T358" s="167"/>
      <c r="AT358" s="162" t="s">
        <v>251</v>
      </c>
      <c r="AU358" s="162" t="s">
        <v>89</v>
      </c>
      <c r="AV358" s="160" t="s">
        <v>89</v>
      </c>
      <c r="AW358" s="160" t="s">
        <v>34</v>
      </c>
      <c r="AX358" s="160" t="s">
        <v>79</v>
      </c>
      <c r="AY358" s="162" t="s">
        <v>149</v>
      </c>
    </row>
    <row r="359" spans="2:51" s="160" customFormat="1" ht="11.25">
      <c r="B359" s="161"/>
      <c r="D359" s="150" t="s">
        <v>251</v>
      </c>
      <c r="E359" s="162" t="s">
        <v>1</v>
      </c>
      <c r="F359" s="163" t="s">
        <v>589</v>
      </c>
      <c r="H359" s="164">
        <v>10</v>
      </c>
      <c r="L359" s="161"/>
      <c r="M359" s="165"/>
      <c r="N359" s="166"/>
      <c r="O359" s="166"/>
      <c r="P359" s="166"/>
      <c r="Q359" s="166"/>
      <c r="R359" s="166"/>
      <c r="S359" s="166"/>
      <c r="T359" s="167"/>
      <c r="AT359" s="162" t="s">
        <v>251</v>
      </c>
      <c r="AU359" s="162" t="s">
        <v>89</v>
      </c>
      <c r="AV359" s="160" t="s">
        <v>89</v>
      </c>
      <c r="AW359" s="160" t="s">
        <v>34</v>
      </c>
      <c r="AX359" s="160" t="s">
        <v>79</v>
      </c>
      <c r="AY359" s="162" t="s">
        <v>149</v>
      </c>
    </row>
    <row r="360" spans="2:51" s="183" customFormat="1" ht="11.25">
      <c r="B360" s="184"/>
      <c r="D360" s="150" t="s">
        <v>251</v>
      </c>
      <c r="E360" s="185" t="s">
        <v>1</v>
      </c>
      <c r="F360" s="186" t="s">
        <v>305</v>
      </c>
      <c r="H360" s="187">
        <v>114.70999999999998</v>
      </c>
      <c r="L360" s="184"/>
      <c r="M360" s="188"/>
      <c r="N360" s="189"/>
      <c r="O360" s="189"/>
      <c r="P360" s="189"/>
      <c r="Q360" s="189"/>
      <c r="R360" s="189"/>
      <c r="S360" s="189"/>
      <c r="T360" s="190"/>
      <c r="AT360" s="185" t="s">
        <v>251</v>
      </c>
      <c r="AU360" s="185" t="s">
        <v>89</v>
      </c>
      <c r="AV360" s="183" t="s">
        <v>163</v>
      </c>
      <c r="AW360" s="183" t="s">
        <v>34</v>
      </c>
      <c r="AX360" s="183" t="s">
        <v>79</v>
      </c>
      <c r="AY360" s="185" t="s">
        <v>149</v>
      </c>
    </row>
    <row r="361" spans="2:51" s="176" customFormat="1" ht="11.25">
      <c r="B361" s="177"/>
      <c r="D361" s="150" t="s">
        <v>251</v>
      </c>
      <c r="E361" s="178" t="s">
        <v>1</v>
      </c>
      <c r="F361" s="179" t="s">
        <v>595</v>
      </c>
      <c r="H361" s="178" t="s">
        <v>1</v>
      </c>
      <c r="L361" s="177"/>
      <c r="M361" s="180"/>
      <c r="N361" s="181"/>
      <c r="O361" s="181"/>
      <c r="P361" s="181"/>
      <c r="Q361" s="181"/>
      <c r="R361" s="181"/>
      <c r="S361" s="181"/>
      <c r="T361" s="182"/>
      <c r="AT361" s="178" t="s">
        <v>251</v>
      </c>
      <c r="AU361" s="178" t="s">
        <v>89</v>
      </c>
      <c r="AV361" s="176" t="s">
        <v>87</v>
      </c>
      <c r="AW361" s="176" t="s">
        <v>34</v>
      </c>
      <c r="AX361" s="176" t="s">
        <v>79</v>
      </c>
      <c r="AY361" s="178" t="s">
        <v>149</v>
      </c>
    </row>
    <row r="362" spans="2:51" s="176" customFormat="1" ht="11.25">
      <c r="B362" s="177"/>
      <c r="D362" s="150" t="s">
        <v>251</v>
      </c>
      <c r="E362" s="178" t="s">
        <v>1</v>
      </c>
      <c r="F362" s="179" t="s">
        <v>271</v>
      </c>
      <c r="H362" s="178" t="s">
        <v>1</v>
      </c>
      <c r="L362" s="177"/>
      <c r="M362" s="180"/>
      <c r="N362" s="181"/>
      <c r="O362" s="181"/>
      <c r="P362" s="181"/>
      <c r="Q362" s="181"/>
      <c r="R362" s="181"/>
      <c r="S362" s="181"/>
      <c r="T362" s="182"/>
      <c r="AT362" s="178" t="s">
        <v>251</v>
      </c>
      <c r="AU362" s="178" t="s">
        <v>89</v>
      </c>
      <c r="AV362" s="176" t="s">
        <v>87</v>
      </c>
      <c r="AW362" s="176" t="s">
        <v>34</v>
      </c>
      <c r="AX362" s="176" t="s">
        <v>79</v>
      </c>
      <c r="AY362" s="178" t="s">
        <v>149</v>
      </c>
    </row>
    <row r="363" spans="2:51" s="160" customFormat="1" ht="11.25">
      <c r="B363" s="161"/>
      <c r="D363" s="150" t="s">
        <v>251</v>
      </c>
      <c r="E363" s="162" t="s">
        <v>1</v>
      </c>
      <c r="F363" s="163" t="s">
        <v>596</v>
      </c>
      <c r="H363" s="164">
        <v>18.88</v>
      </c>
      <c r="L363" s="161"/>
      <c r="M363" s="165"/>
      <c r="N363" s="166"/>
      <c r="O363" s="166"/>
      <c r="P363" s="166"/>
      <c r="Q363" s="166"/>
      <c r="R363" s="166"/>
      <c r="S363" s="166"/>
      <c r="T363" s="167"/>
      <c r="AT363" s="162" t="s">
        <v>251</v>
      </c>
      <c r="AU363" s="162" t="s">
        <v>89</v>
      </c>
      <c r="AV363" s="160" t="s">
        <v>89</v>
      </c>
      <c r="AW363" s="160" t="s">
        <v>34</v>
      </c>
      <c r="AX363" s="160" t="s">
        <v>79</v>
      </c>
      <c r="AY363" s="162" t="s">
        <v>149</v>
      </c>
    </row>
    <row r="364" spans="2:51" s="176" customFormat="1" ht="11.25">
      <c r="B364" s="177"/>
      <c r="D364" s="150" t="s">
        <v>251</v>
      </c>
      <c r="E364" s="178" t="s">
        <v>1</v>
      </c>
      <c r="F364" s="179" t="s">
        <v>276</v>
      </c>
      <c r="H364" s="178" t="s">
        <v>1</v>
      </c>
      <c r="L364" s="177"/>
      <c r="M364" s="180"/>
      <c r="N364" s="181"/>
      <c r="O364" s="181"/>
      <c r="P364" s="181"/>
      <c r="Q364" s="181"/>
      <c r="R364" s="181"/>
      <c r="S364" s="181"/>
      <c r="T364" s="182"/>
      <c r="AT364" s="178" t="s">
        <v>251</v>
      </c>
      <c r="AU364" s="178" t="s">
        <v>89</v>
      </c>
      <c r="AV364" s="176" t="s">
        <v>87</v>
      </c>
      <c r="AW364" s="176" t="s">
        <v>34</v>
      </c>
      <c r="AX364" s="176" t="s">
        <v>79</v>
      </c>
      <c r="AY364" s="178" t="s">
        <v>149</v>
      </c>
    </row>
    <row r="365" spans="2:51" s="160" customFormat="1" ht="11.25">
      <c r="B365" s="161"/>
      <c r="D365" s="150" t="s">
        <v>251</v>
      </c>
      <c r="E365" s="162" t="s">
        <v>1</v>
      </c>
      <c r="F365" s="163" t="s">
        <v>597</v>
      </c>
      <c r="H365" s="164">
        <v>20.06</v>
      </c>
      <c r="L365" s="161"/>
      <c r="M365" s="165"/>
      <c r="N365" s="166"/>
      <c r="O365" s="166"/>
      <c r="P365" s="166"/>
      <c r="Q365" s="166"/>
      <c r="R365" s="166"/>
      <c r="S365" s="166"/>
      <c r="T365" s="167"/>
      <c r="AT365" s="162" t="s">
        <v>251</v>
      </c>
      <c r="AU365" s="162" t="s">
        <v>89</v>
      </c>
      <c r="AV365" s="160" t="s">
        <v>89</v>
      </c>
      <c r="AW365" s="160" t="s">
        <v>34</v>
      </c>
      <c r="AX365" s="160" t="s">
        <v>79</v>
      </c>
      <c r="AY365" s="162" t="s">
        <v>149</v>
      </c>
    </row>
    <row r="366" spans="2:51" s="176" customFormat="1" ht="11.25">
      <c r="B366" s="177"/>
      <c r="D366" s="150" t="s">
        <v>251</v>
      </c>
      <c r="E366" s="178" t="s">
        <v>1</v>
      </c>
      <c r="F366" s="179" t="s">
        <v>281</v>
      </c>
      <c r="H366" s="178" t="s">
        <v>1</v>
      </c>
      <c r="L366" s="177"/>
      <c r="M366" s="180"/>
      <c r="N366" s="181"/>
      <c r="O366" s="181"/>
      <c r="P366" s="181"/>
      <c r="Q366" s="181"/>
      <c r="R366" s="181"/>
      <c r="S366" s="181"/>
      <c r="T366" s="182"/>
      <c r="AT366" s="178" t="s">
        <v>251</v>
      </c>
      <c r="AU366" s="178" t="s">
        <v>89</v>
      </c>
      <c r="AV366" s="176" t="s">
        <v>87</v>
      </c>
      <c r="AW366" s="176" t="s">
        <v>34</v>
      </c>
      <c r="AX366" s="176" t="s">
        <v>79</v>
      </c>
      <c r="AY366" s="178" t="s">
        <v>149</v>
      </c>
    </row>
    <row r="367" spans="2:51" s="160" customFormat="1" ht="11.25">
      <c r="B367" s="161"/>
      <c r="D367" s="150" t="s">
        <v>251</v>
      </c>
      <c r="E367" s="162" t="s">
        <v>1</v>
      </c>
      <c r="F367" s="163" t="s">
        <v>598</v>
      </c>
      <c r="H367" s="164">
        <v>34.22</v>
      </c>
      <c r="L367" s="161"/>
      <c r="M367" s="165"/>
      <c r="N367" s="166"/>
      <c r="O367" s="166"/>
      <c r="P367" s="166"/>
      <c r="Q367" s="166"/>
      <c r="R367" s="166"/>
      <c r="S367" s="166"/>
      <c r="T367" s="167"/>
      <c r="AT367" s="162" t="s">
        <v>251</v>
      </c>
      <c r="AU367" s="162" t="s">
        <v>89</v>
      </c>
      <c r="AV367" s="160" t="s">
        <v>89</v>
      </c>
      <c r="AW367" s="160" t="s">
        <v>34</v>
      </c>
      <c r="AX367" s="160" t="s">
        <v>79</v>
      </c>
      <c r="AY367" s="162" t="s">
        <v>149</v>
      </c>
    </row>
    <row r="368" spans="2:51" s="160" customFormat="1" ht="11.25">
      <c r="B368" s="161"/>
      <c r="D368" s="150" t="s">
        <v>251</v>
      </c>
      <c r="E368" s="162" t="s">
        <v>1</v>
      </c>
      <c r="F368" s="163" t="s">
        <v>599</v>
      </c>
      <c r="H368" s="164">
        <v>-3.78</v>
      </c>
      <c r="L368" s="161"/>
      <c r="M368" s="165"/>
      <c r="N368" s="166"/>
      <c r="O368" s="166"/>
      <c r="P368" s="166"/>
      <c r="Q368" s="166"/>
      <c r="R368" s="166"/>
      <c r="S368" s="166"/>
      <c r="T368" s="167"/>
      <c r="AT368" s="162" t="s">
        <v>251</v>
      </c>
      <c r="AU368" s="162" t="s">
        <v>89</v>
      </c>
      <c r="AV368" s="160" t="s">
        <v>89</v>
      </c>
      <c r="AW368" s="160" t="s">
        <v>34</v>
      </c>
      <c r="AX368" s="160" t="s">
        <v>79</v>
      </c>
      <c r="AY368" s="162" t="s">
        <v>149</v>
      </c>
    </row>
    <row r="369" spans="2:51" s="176" customFormat="1" ht="11.25">
      <c r="B369" s="177"/>
      <c r="D369" s="150" t="s">
        <v>251</v>
      </c>
      <c r="E369" s="178" t="s">
        <v>1</v>
      </c>
      <c r="F369" s="179" t="s">
        <v>283</v>
      </c>
      <c r="H369" s="178" t="s">
        <v>1</v>
      </c>
      <c r="L369" s="177"/>
      <c r="M369" s="180"/>
      <c r="N369" s="181"/>
      <c r="O369" s="181"/>
      <c r="P369" s="181"/>
      <c r="Q369" s="181"/>
      <c r="R369" s="181"/>
      <c r="S369" s="181"/>
      <c r="T369" s="182"/>
      <c r="AT369" s="178" t="s">
        <v>251</v>
      </c>
      <c r="AU369" s="178" t="s">
        <v>89</v>
      </c>
      <c r="AV369" s="176" t="s">
        <v>87</v>
      </c>
      <c r="AW369" s="176" t="s">
        <v>34</v>
      </c>
      <c r="AX369" s="176" t="s">
        <v>79</v>
      </c>
      <c r="AY369" s="178" t="s">
        <v>149</v>
      </c>
    </row>
    <row r="370" spans="2:51" s="160" customFormat="1" ht="11.25">
      <c r="B370" s="161"/>
      <c r="D370" s="150" t="s">
        <v>251</v>
      </c>
      <c r="E370" s="162" t="s">
        <v>1</v>
      </c>
      <c r="F370" s="163" t="s">
        <v>597</v>
      </c>
      <c r="H370" s="164">
        <v>20.06</v>
      </c>
      <c r="L370" s="161"/>
      <c r="M370" s="165"/>
      <c r="N370" s="166"/>
      <c r="O370" s="166"/>
      <c r="P370" s="166"/>
      <c r="Q370" s="166"/>
      <c r="R370" s="166"/>
      <c r="S370" s="166"/>
      <c r="T370" s="167"/>
      <c r="AT370" s="162" t="s">
        <v>251</v>
      </c>
      <c r="AU370" s="162" t="s">
        <v>89</v>
      </c>
      <c r="AV370" s="160" t="s">
        <v>89</v>
      </c>
      <c r="AW370" s="160" t="s">
        <v>34</v>
      </c>
      <c r="AX370" s="160" t="s">
        <v>79</v>
      </c>
      <c r="AY370" s="162" t="s">
        <v>149</v>
      </c>
    </row>
    <row r="371" spans="2:51" s="183" customFormat="1" ht="11.25">
      <c r="B371" s="184"/>
      <c r="D371" s="150" t="s">
        <v>251</v>
      </c>
      <c r="E371" s="185" t="s">
        <v>1</v>
      </c>
      <c r="F371" s="186" t="s">
        <v>305</v>
      </c>
      <c r="H371" s="187">
        <v>89.44</v>
      </c>
      <c r="L371" s="184"/>
      <c r="M371" s="188"/>
      <c r="N371" s="189"/>
      <c r="O371" s="189"/>
      <c r="P371" s="189"/>
      <c r="Q371" s="189"/>
      <c r="R371" s="189"/>
      <c r="S371" s="189"/>
      <c r="T371" s="190"/>
      <c r="AT371" s="185" t="s">
        <v>251</v>
      </c>
      <c r="AU371" s="185" t="s">
        <v>89</v>
      </c>
      <c r="AV371" s="183" t="s">
        <v>163</v>
      </c>
      <c r="AW371" s="183" t="s">
        <v>34</v>
      </c>
      <c r="AX371" s="183" t="s">
        <v>79</v>
      </c>
      <c r="AY371" s="185" t="s">
        <v>149</v>
      </c>
    </row>
    <row r="372" spans="2:51" s="176" customFormat="1" ht="11.25">
      <c r="B372" s="177"/>
      <c r="D372" s="150" t="s">
        <v>251</v>
      </c>
      <c r="E372" s="178" t="s">
        <v>1</v>
      </c>
      <c r="F372" s="179" t="s">
        <v>600</v>
      </c>
      <c r="H372" s="178" t="s">
        <v>1</v>
      </c>
      <c r="L372" s="177"/>
      <c r="M372" s="180"/>
      <c r="N372" s="181"/>
      <c r="O372" s="181"/>
      <c r="P372" s="181"/>
      <c r="Q372" s="181"/>
      <c r="R372" s="181"/>
      <c r="S372" s="181"/>
      <c r="T372" s="182"/>
      <c r="AT372" s="178" t="s">
        <v>251</v>
      </c>
      <c r="AU372" s="178" t="s">
        <v>89</v>
      </c>
      <c r="AV372" s="176" t="s">
        <v>87</v>
      </c>
      <c r="AW372" s="176" t="s">
        <v>34</v>
      </c>
      <c r="AX372" s="176" t="s">
        <v>79</v>
      </c>
      <c r="AY372" s="178" t="s">
        <v>149</v>
      </c>
    </row>
    <row r="373" spans="2:51" s="176" customFormat="1" ht="11.25">
      <c r="B373" s="177"/>
      <c r="D373" s="150" t="s">
        <v>251</v>
      </c>
      <c r="E373" s="178" t="s">
        <v>1</v>
      </c>
      <c r="F373" s="179" t="s">
        <v>271</v>
      </c>
      <c r="H373" s="178" t="s">
        <v>1</v>
      </c>
      <c r="L373" s="177"/>
      <c r="M373" s="180"/>
      <c r="N373" s="181"/>
      <c r="O373" s="181"/>
      <c r="P373" s="181"/>
      <c r="Q373" s="181"/>
      <c r="R373" s="181"/>
      <c r="S373" s="181"/>
      <c r="T373" s="182"/>
      <c r="AT373" s="178" t="s">
        <v>251</v>
      </c>
      <c r="AU373" s="178" t="s">
        <v>89</v>
      </c>
      <c r="AV373" s="176" t="s">
        <v>87</v>
      </c>
      <c r="AW373" s="176" t="s">
        <v>34</v>
      </c>
      <c r="AX373" s="176" t="s">
        <v>79</v>
      </c>
      <c r="AY373" s="178" t="s">
        <v>149</v>
      </c>
    </row>
    <row r="374" spans="2:51" s="160" customFormat="1" ht="11.25">
      <c r="B374" s="161"/>
      <c r="D374" s="150" t="s">
        <v>251</v>
      </c>
      <c r="E374" s="162" t="s">
        <v>1</v>
      </c>
      <c r="F374" s="163" t="s">
        <v>601</v>
      </c>
      <c r="H374" s="164">
        <v>3.24</v>
      </c>
      <c r="L374" s="161"/>
      <c r="M374" s="165"/>
      <c r="N374" s="166"/>
      <c r="O374" s="166"/>
      <c r="P374" s="166"/>
      <c r="Q374" s="166"/>
      <c r="R374" s="166"/>
      <c r="S374" s="166"/>
      <c r="T374" s="167"/>
      <c r="AT374" s="162" t="s">
        <v>251</v>
      </c>
      <c r="AU374" s="162" t="s">
        <v>89</v>
      </c>
      <c r="AV374" s="160" t="s">
        <v>89</v>
      </c>
      <c r="AW374" s="160" t="s">
        <v>34</v>
      </c>
      <c r="AX374" s="160" t="s">
        <v>79</v>
      </c>
      <c r="AY374" s="162" t="s">
        <v>149</v>
      </c>
    </row>
    <row r="375" spans="2:51" s="176" customFormat="1" ht="11.25">
      <c r="B375" s="177"/>
      <c r="D375" s="150" t="s">
        <v>251</v>
      </c>
      <c r="E375" s="178" t="s">
        <v>1</v>
      </c>
      <c r="F375" s="179" t="s">
        <v>276</v>
      </c>
      <c r="H375" s="178" t="s">
        <v>1</v>
      </c>
      <c r="L375" s="177"/>
      <c r="M375" s="180"/>
      <c r="N375" s="181"/>
      <c r="O375" s="181"/>
      <c r="P375" s="181"/>
      <c r="Q375" s="181"/>
      <c r="R375" s="181"/>
      <c r="S375" s="181"/>
      <c r="T375" s="182"/>
      <c r="AT375" s="178" t="s">
        <v>251</v>
      </c>
      <c r="AU375" s="178" t="s">
        <v>89</v>
      </c>
      <c r="AV375" s="176" t="s">
        <v>87</v>
      </c>
      <c r="AW375" s="176" t="s">
        <v>34</v>
      </c>
      <c r="AX375" s="176" t="s">
        <v>79</v>
      </c>
      <c r="AY375" s="178" t="s">
        <v>149</v>
      </c>
    </row>
    <row r="376" spans="2:51" s="160" customFormat="1" ht="11.25">
      <c r="B376" s="161"/>
      <c r="D376" s="150" t="s">
        <v>251</v>
      </c>
      <c r="E376" s="162" t="s">
        <v>1</v>
      </c>
      <c r="F376" s="163" t="s">
        <v>602</v>
      </c>
      <c r="H376" s="164">
        <v>5.4</v>
      </c>
      <c r="L376" s="161"/>
      <c r="M376" s="165"/>
      <c r="N376" s="166"/>
      <c r="O376" s="166"/>
      <c r="P376" s="166"/>
      <c r="Q376" s="166"/>
      <c r="R376" s="166"/>
      <c r="S376" s="166"/>
      <c r="T376" s="167"/>
      <c r="AT376" s="162" t="s">
        <v>251</v>
      </c>
      <c r="AU376" s="162" t="s">
        <v>89</v>
      </c>
      <c r="AV376" s="160" t="s">
        <v>89</v>
      </c>
      <c r="AW376" s="160" t="s">
        <v>34</v>
      </c>
      <c r="AX376" s="160" t="s">
        <v>79</v>
      </c>
      <c r="AY376" s="162" t="s">
        <v>149</v>
      </c>
    </row>
    <row r="377" spans="2:51" s="176" customFormat="1" ht="11.25">
      <c r="B377" s="177"/>
      <c r="D377" s="150" t="s">
        <v>251</v>
      </c>
      <c r="E377" s="178" t="s">
        <v>1</v>
      </c>
      <c r="F377" s="179" t="s">
        <v>281</v>
      </c>
      <c r="H377" s="178" t="s">
        <v>1</v>
      </c>
      <c r="L377" s="177"/>
      <c r="M377" s="180"/>
      <c r="N377" s="181"/>
      <c r="O377" s="181"/>
      <c r="P377" s="181"/>
      <c r="Q377" s="181"/>
      <c r="R377" s="181"/>
      <c r="S377" s="181"/>
      <c r="T377" s="182"/>
      <c r="AT377" s="178" t="s">
        <v>251</v>
      </c>
      <c r="AU377" s="178" t="s">
        <v>89</v>
      </c>
      <c r="AV377" s="176" t="s">
        <v>87</v>
      </c>
      <c r="AW377" s="176" t="s">
        <v>34</v>
      </c>
      <c r="AX377" s="176" t="s">
        <v>79</v>
      </c>
      <c r="AY377" s="178" t="s">
        <v>149</v>
      </c>
    </row>
    <row r="378" spans="2:51" s="160" customFormat="1" ht="11.25">
      <c r="B378" s="161"/>
      <c r="D378" s="150" t="s">
        <v>251</v>
      </c>
      <c r="E378" s="162" t="s">
        <v>1</v>
      </c>
      <c r="F378" s="163" t="s">
        <v>603</v>
      </c>
      <c r="H378" s="164">
        <v>5.88</v>
      </c>
      <c r="L378" s="161"/>
      <c r="M378" s="165"/>
      <c r="N378" s="166"/>
      <c r="O378" s="166"/>
      <c r="P378" s="166"/>
      <c r="Q378" s="166"/>
      <c r="R378" s="166"/>
      <c r="S378" s="166"/>
      <c r="T378" s="167"/>
      <c r="AT378" s="162" t="s">
        <v>251</v>
      </c>
      <c r="AU378" s="162" t="s">
        <v>89</v>
      </c>
      <c r="AV378" s="160" t="s">
        <v>89</v>
      </c>
      <c r="AW378" s="160" t="s">
        <v>34</v>
      </c>
      <c r="AX378" s="160" t="s">
        <v>79</v>
      </c>
      <c r="AY378" s="162" t="s">
        <v>149</v>
      </c>
    </row>
    <row r="379" spans="2:51" s="176" customFormat="1" ht="11.25">
      <c r="B379" s="177"/>
      <c r="D379" s="150" t="s">
        <v>251</v>
      </c>
      <c r="E379" s="178" t="s">
        <v>1</v>
      </c>
      <c r="F379" s="179" t="s">
        <v>283</v>
      </c>
      <c r="H379" s="178" t="s">
        <v>1</v>
      </c>
      <c r="L379" s="177"/>
      <c r="M379" s="180"/>
      <c r="N379" s="181"/>
      <c r="O379" s="181"/>
      <c r="P379" s="181"/>
      <c r="Q379" s="181"/>
      <c r="R379" s="181"/>
      <c r="S379" s="181"/>
      <c r="T379" s="182"/>
      <c r="AT379" s="178" t="s">
        <v>251</v>
      </c>
      <c r="AU379" s="178" t="s">
        <v>89</v>
      </c>
      <c r="AV379" s="176" t="s">
        <v>87</v>
      </c>
      <c r="AW379" s="176" t="s">
        <v>34</v>
      </c>
      <c r="AX379" s="176" t="s">
        <v>79</v>
      </c>
      <c r="AY379" s="178" t="s">
        <v>149</v>
      </c>
    </row>
    <row r="380" spans="2:51" s="160" customFormat="1" ht="11.25">
      <c r="B380" s="161"/>
      <c r="D380" s="150" t="s">
        <v>251</v>
      </c>
      <c r="E380" s="162" t="s">
        <v>1</v>
      </c>
      <c r="F380" s="163" t="s">
        <v>604</v>
      </c>
      <c r="H380" s="164">
        <v>2.04</v>
      </c>
      <c r="L380" s="161"/>
      <c r="M380" s="165"/>
      <c r="N380" s="166"/>
      <c r="O380" s="166"/>
      <c r="P380" s="166"/>
      <c r="Q380" s="166"/>
      <c r="R380" s="166"/>
      <c r="S380" s="166"/>
      <c r="T380" s="167"/>
      <c r="AT380" s="162" t="s">
        <v>251</v>
      </c>
      <c r="AU380" s="162" t="s">
        <v>89</v>
      </c>
      <c r="AV380" s="160" t="s">
        <v>89</v>
      </c>
      <c r="AW380" s="160" t="s">
        <v>34</v>
      </c>
      <c r="AX380" s="160" t="s">
        <v>79</v>
      </c>
      <c r="AY380" s="162" t="s">
        <v>149</v>
      </c>
    </row>
    <row r="381" spans="2:51" s="183" customFormat="1" ht="11.25">
      <c r="B381" s="184"/>
      <c r="D381" s="150" t="s">
        <v>251</v>
      </c>
      <c r="E381" s="185" t="s">
        <v>1</v>
      </c>
      <c r="F381" s="186" t="s">
        <v>305</v>
      </c>
      <c r="H381" s="187">
        <v>16.56</v>
      </c>
      <c r="L381" s="184"/>
      <c r="M381" s="188"/>
      <c r="N381" s="189"/>
      <c r="O381" s="189"/>
      <c r="P381" s="189"/>
      <c r="Q381" s="189"/>
      <c r="R381" s="189"/>
      <c r="S381" s="189"/>
      <c r="T381" s="190"/>
      <c r="AT381" s="185" t="s">
        <v>251</v>
      </c>
      <c r="AU381" s="185" t="s">
        <v>89</v>
      </c>
      <c r="AV381" s="183" t="s">
        <v>163</v>
      </c>
      <c r="AW381" s="183" t="s">
        <v>34</v>
      </c>
      <c r="AX381" s="183" t="s">
        <v>79</v>
      </c>
      <c r="AY381" s="185" t="s">
        <v>149</v>
      </c>
    </row>
    <row r="382" spans="2:51" s="168" customFormat="1" ht="11.25">
      <c r="B382" s="169"/>
      <c r="D382" s="150" t="s">
        <v>251</v>
      </c>
      <c r="E382" s="170" t="s">
        <v>1</v>
      </c>
      <c r="F382" s="171" t="s">
        <v>254</v>
      </c>
      <c r="H382" s="172">
        <v>288.09999999999997</v>
      </c>
      <c r="L382" s="169"/>
      <c r="M382" s="173"/>
      <c r="N382" s="174"/>
      <c r="O382" s="174"/>
      <c r="P382" s="174"/>
      <c r="Q382" s="174"/>
      <c r="R382" s="174"/>
      <c r="S382" s="174"/>
      <c r="T382" s="175"/>
      <c r="AT382" s="170" t="s">
        <v>251</v>
      </c>
      <c r="AU382" s="170" t="s">
        <v>89</v>
      </c>
      <c r="AV382" s="168" t="s">
        <v>167</v>
      </c>
      <c r="AW382" s="168" t="s">
        <v>34</v>
      </c>
      <c r="AX382" s="168" t="s">
        <v>87</v>
      </c>
      <c r="AY382" s="170" t="s">
        <v>149</v>
      </c>
    </row>
    <row r="383" spans="1:65" s="56" customFormat="1" ht="16.5" customHeight="1">
      <c r="A383" s="53"/>
      <c r="B383" s="54"/>
      <c r="C383" s="138" t="s">
        <v>605</v>
      </c>
      <c r="D383" s="138" t="s">
        <v>152</v>
      </c>
      <c r="E383" s="139" t="s">
        <v>606</v>
      </c>
      <c r="F383" s="140" t="s">
        <v>607</v>
      </c>
      <c r="G383" s="141" t="s">
        <v>268</v>
      </c>
      <c r="H383" s="40">
        <v>23.172</v>
      </c>
      <c r="I383" s="24"/>
      <c r="J383" s="142">
        <f>ROUND(I383*H383,2)</f>
        <v>0</v>
      </c>
      <c r="K383" s="140" t="s">
        <v>257</v>
      </c>
      <c r="L383" s="54"/>
      <c r="M383" s="143" t="s">
        <v>1</v>
      </c>
      <c r="N383" s="144" t="s">
        <v>44</v>
      </c>
      <c r="O383" s="145"/>
      <c r="P383" s="146">
        <f>O383*H383</f>
        <v>0</v>
      </c>
      <c r="Q383" s="146">
        <v>0</v>
      </c>
      <c r="R383" s="146">
        <f>Q383*H383</f>
        <v>0</v>
      </c>
      <c r="S383" s="146">
        <v>0.061</v>
      </c>
      <c r="T383" s="147">
        <f>S383*H383</f>
        <v>1.413492</v>
      </c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R383" s="148" t="s">
        <v>167</v>
      </c>
      <c r="AT383" s="148" t="s">
        <v>152</v>
      </c>
      <c r="AU383" s="148" t="s">
        <v>89</v>
      </c>
      <c r="AY383" s="44" t="s">
        <v>149</v>
      </c>
      <c r="BE383" s="149">
        <f>IF(N383="základní",J383,0)</f>
        <v>0</v>
      </c>
      <c r="BF383" s="149">
        <f>IF(N383="snížená",J383,0)</f>
        <v>0</v>
      </c>
      <c r="BG383" s="149">
        <f>IF(N383="zákl. přenesená",J383,0)</f>
        <v>0</v>
      </c>
      <c r="BH383" s="149">
        <f>IF(N383="sníž. přenesená",J383,0)</f>
        <v>0</v>
      </c>
      <c r="BI383" s="149">
        <f>IF(N383="nulová",J383,0)</f>
        <v>0</v>
      </c>
      <c r="BJ383" s="44" t="s">
        <v>87</v>
      </c>
      <c r="BK383" s="149">
        <f>ROUND(I383*H383,2)</f>
        <v>0</v>
      </c>
      <c r="BL383" s="44" t="s">
        <v>167</v>
      </c>
      <c r="BM383" s="148" t="s">
        <v>608</v>
      </c>
    </row>
    <row r="384" spans="2:51" s="176" customFormat="1" ht="11.25">
      <c r="B384" s="177"/>
      <c r="D384" s="150" t="s">
        <v>251</v>
      </c>
      <c r="E384" s="178" t="s">
        <v>1</v>
      </c>
      <c r="F384" s="179" t="s">
        <v>298</v>
      </c>
      <c r="H384" s="178" t="s">
        <v>1</v>
      </c>
      <c r="L384" s="177"/>
      <c r="M384" s="180"/>
      <c r="N384" s="181"/>
      <c r="O384" s="181"/>
      <c r="P384" s="181"/>
      <c r="Q384" s="181"/>
      <c r="R384" s="181"/>
      <c r="S384" s="181"/>
      <c r="T384" s="182"/>
      <c r="AT384" s="178" t="s">
        <v>251</v>
      </c>
      <c r="AU384" s="178" t="s">
        <v>89</v>
      </c>
      <c r="AV384" s="176" t="s">
        <v>87</v>
      </c>
      <c r="AW384" s="176" t="s">
        <v>34</v>
      </c>
      <c r="AX384" s="176" t="s">
        <v>79</v>
      </c>
      <c r="AY384" s="178" t="s">
        <v>149</v>
      </c>
    </row>
    <row r="385" spans="2:51" s="176" customFormat="1" ht="11.25">
      <c r="B385" s="177"/>
      <c r="D385" s="150" t="s">
        <v>251</v>
      </c>
      <c r="E385" s="178" t="s">
        <v>1</v>
      </c>
      <c r="F385" s="179" t="s">
        <v>302</v>
      </c>
      <c r="H385" s="178" t="s">
        <v>1</v>
      </c>
      <c r="L385" s="177"/>
      <c r="M385" s="180"/>
      <c r="N385" s="181"/>
      <c r="O385" s="181"/>
      <c r="P385" s="181"/>
      <c r="Q385" s="181"/>
      <c r="R385" s="181"/>
      <c r="S385" s="181"/>
      <c r="T385" s="182"/>
      <c r="AT385" s="178" t="s">
        <v>251</v>
      </c>
      <c r="AU385" s="178" t="s">
        <v>89</v>
      </c>
      <c r="AV385" s="176" t="s">
        <v>87</v>
      </c>
      <c r="AW385" s="176" t="s">
        <v>34</v>
      </c>
      <c r="AX385" s="176" t="s">
        <v>79</v>
      </c>
      <c r="AY385" s="178" t="s">
        <v>149</v>
      </c>
    </row>
    <row r="386" spans="2:51" s="160" customFormat="1" ht="11.25">
      <c r="B386" s="161"/>
      <c r="D386" s="150" t="s">
        <v>251</v>
      </c>
      <c r="E386" s="162" t="s">
        <v>1</v>
      </c>
      <c r="F386" s="163" t="s">
        <v>303</v>
      </c>
      <c r="H386" s="164">
        <v>10.83</v>
      </c>
      <c r="L386" s="161"/>
      <c r="M386" s="165"/>
      <c r="N386" s="166"/>
      <c r="O386" s="166"/>
      <c r="P386" s="166"/>
      <c r="Q386" s="166"/>
      <c r="R386" s="166"/>
      <c r="S386" s="166"/>
      <c r="T386" s="167"/>
      <c r="AT386" s="162" t="s">
        <v>251</v>
      </c>
      <c r="AU386" s="162" t="s">
        <v>89</v>
      </c>
      <c r="AV386" s="160" t="s">
        <v>89</v>
      </c>
      <c r="AW386" s="160" t="s">
        <v>34</v>
      </c>
      <c r="AX386" s="160" t="s">
        <v>79</v>
      </c>
      <c r="AY386" s="162" t="s">
        <v>149</v>
      </c>
    </row>
    <row r="387" spans="2:51" s="160" customFormat="1" ht="11.25">
      <c r="B387" s="161"/>
      <c r="D387" s="150" t="s">
        <v>251</v>
      </c>
      <c r="E387" s="162" t="s">
        <v>1</v>
      </c>
      <c r="F387" s="163" t="s">
        <v>304</v>
      </c>
      <c r="H387" s="164">
        <v>12.342</v>
      </c>
      <c r="L387" s="161"/>
      <c r="M387" s="165"/>
      <c r="N387" s="166"/>
      <c r="O387" s="166"/>
      <c r="P387" s="166"/>
      <c r="Q387" s="166"/>
      <c r="R387" s="166"/>
      <c r="S387" s="166"/>
      <c r="T387" s="167"/>
      <c r="AT387" s="162" t="s">
        <v>251</v>
      </c>
      <c r="AU387" s="162" t="s">
        <v>89</v>
      </c>
      <c r="AV387" s="160" t="s">
        <v>89</v>
      </c>
      <c r="AW387" s="160" t="s">
        <v>34</v>
      </c>
      <c r="AX387" s="160" t="s">
        <v>79</v>
      </c>
      <c r="AY387" s="162" t="s">
        <v>149</v>
      </c>
    </row>
    <row r="388" spans="2:51" s="168" customFormat="1" ht="11.25">
      <c r="B388" s="169"/>
      <c r="D388" s="150" t="s">
        <v>251</v>
      </c>
      <c r="E388" s="170" t="s">
        <v>1</v>
      </c>
      <c r="F388" s="171" t="s">
        <v>254</v>
      </c>
      <c r="H388" s="172">
        <v>23.172</v>
      </c>
      <c r="L388" s="169"/>
      <c r="M388" s="173"/>
      <c r="N388" s="174"/>
      <c r="O388" s="174"/>
      <c r="P388" s="174"/>
      <c r="Q388" s="174"/>
      <c r="R388" s="174"/>
      <c r="S388" s="174"/>
      <c r="T388" s="175"/>
      <c r="AT388" s="170" t="s">
        <v>251</v>
      </c>
      <c r="AU388" s="170" t="s">
        <v>89</v>
      </c>
      <c r="AV388" s="168" t="s">
        <v>167</v>
      </c>
      <c r="AW388" s="168" t="s">
        <v>34</v>
      </c>
      <c r="AX388" s="168" t="s">
        <v>87</v>
      </c>
      <c r="AY388" s="170" t="s">
        <v>149</v>
      </c>
    </row>
    <row r="389" spans="1:65" s="56" customFormat="1" ht="16.5" customHeight="1">
      <c r="A389" s="53"/>
      <c r="B389" s="54"/>
      <c r="C389" s="138" t="s">
        <v>609</v>
      </c>
      <c r="D389" s="138" t="s">
        <v>152</v>
      </c>
      <c r="E389" s="139" t="s">
        <v>610</v>
      </c>
      <c r="F389" s="140" t="s">
        <v>611</v>
      </c>
      <c r="G389" s="141" t="s">
        <v>268</v>
      </c>
      <c r="H389" s="40">
        <v>302.78</v>
      </c>
      <c r="I389" s="24"/>
      <c r="J389" s="142">
        <f>ROUND(I389*H389,2)</f>
        <v>0</v>
      </c>
      <c r="K389" s="140" t="s">
        <v>257</v>
      </c>
      <c r="L389" s="54"/>
      <c r="M389" s="143" t="s">
        <v>1</v>
      </c>
      <c r="N389" s="144" t="s">
        <v>44</v>
      </c>
      <c r="O389" s="145"/>
      <c r="P389" s="146">
        <f>O389*H389</f>
        <v>0</v>
      </c>
      <c r="Q389" s="146">
        <v>0</v>
      </c>
      <c r="R389" s="146">
        <f>Q389*H389</f>
        <v>0</v>
      </c>
      <c r="S389" s="146">
        <v>0.014</v>
      </c>
      <c r="T389" s="147">
        <f>S389*H389</f>
        <v>4.238919999999999</v>
      </c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R389" s="148" t="s">
        <v>167</v>
      </c>
      <c r="AT389" s="148" t="s">
        <v>152</v>
      </c>
      <c r="AU389" s="148" t="s">
        <v>89</v>
      </c>
      <c r="AY389" s="44" t="s">
        <v>149</v>
      </c>
      <c r="BE389" s="149">
        <f>IF(N389="základní",J389,0)</f>
        <v>0</v>
      </c>
      <c r="BF389" s="149">
        <f>IF(N389="snížená",J389,0)</f>
        <v>0</v>
      </c>
      <c r="BG389" s="149">
        <f>IF(N389="zákl. přenesená",J389,0)</f>
        <v>0</v>
      </c>
      <c r="BH389" s="149">
        <f>IF(N389="sníž. přenesená",J389,0)</f>
        <v>0</v>
      </c>
      <c r="BI389" s="149">
        <f>IF(N389="nulová",J389,0)</f>
        <v>0</v>
      </c>
      <c r="BJ389" s="44" t="s">
        <v>87</v>
      </c>
      <c r="BK389" s="149">
        <f>ROUND(I389*H389,2)</f>
        <v>0</v>
      </c>
      <c r="BL389" s="44" t="s">
        <v>167</v>
      </c>
      <c r="BM389" s="148" t="s">
        <v>612</v>
      </c>
    </row>
    <row r="390" spans="2:51" s="160" customFormat="1" ht="11.25">
      <c r="B390" s="161"/>
      <c r="D390" s="150" t="s">
        <v>251</v>
      </c>
      <c r="E390" s="162" t="s">
        <v>1</v>
      </c>
      <c r="F390" s="163" t="s">
        <v>613</v>
      </c>
      <c r="H390" s="164">
        <v>235.39</v>
      </c>
      <c r="L390" s="161"/>
      <c r="M390" s="165"/>
      <c r="N390" s="166"/>
      <c r="O390" s="166"/>
      <c r="P390" s="166"/>
      <c r="Q390" s="166"/>
      <c r="R390" s="166"/>
      <c r="S390" s="166"/>
      <c r="T390" s="167"/>
      <c r="AT390" s="162" t="s">
        <v>251</v>
      </c>
      <c r="AU390" s="162" t="s">
        <v>89</v>
      </c>
      <c r="AV390" s="160" t="s">
        <v>89</v>
      </c>
      <c r="AW390" s="160" t="s">
        <v>34</v>
      </c>
      <c r="AX390" s="160" t="s">
        <v>79</v>
      </c>
      <c r="AY390" s="162" t="s">
        <v>149</v>
      </c>
    </row>
    <row r="391" spans="2:51" s="160" customFormat="1" ht="11.25">
      <c r="B391" s="161"/>
      <c r="D391" s="150" t="s">
        <v>251</v>
      </c>
      <c r="E391" s="162" t="s">
        <v>1</v>
      </c>
      <c r="F391" s="163" t="s">
        <v>614</v>
      </c>
      <c r="H391" s="164">
        <v>67.39</v>
      </c>
      <c r="L391" s="161"/>
      <c r="M391" s="165"/>
      <c r="N391" s="166"/>
      <c r="O391" s="166"/>
      <c r="P391" s="166"/>
      <c r="Q391" s="166"/>
      <c r="R391" s="166"/>
      <c r="S391" s="166"/>
      <c r="T391" s="167"/>
      <c r="AT391" s="162" t="s">
        <v>251</v>
      </c>
      <c r="AU391" s="162" t="s">
        <v>89</v>
      </c>
      <c r="AV391" s="160" t="s">
        <v>89</v>
      </c>
      <c r="AW391" s="160" t="s">
        <v>34</v>
      </c>
      <c r="AX391" s="160" t="s">
        <v>79</v>
      </c>
      <c r="AY391" s="162" t="s">
        <v>149</v>
      </c>
    </row>
    <row r="392" spans="2:51" s="168" customFormat="1" ht="11.25">
      <c r="B392" s="169"/>
      <c r="D392" s="150" t="s">
        <v>251</v>
      </c>
      <c r="E392" s="170" t="s">
        <v>1</v>
      </c>
      <c r="F392" s="171" t="s">
        <v>254</v>
      </c>
      <c r="H392" s="172">
        <v>302.78</v>
      </c>
      <c r="L392" s="169"/>
      <c r="M392" s="173"/>
      <c r="N392" s="174"/>
      <c r="O392" s="174"/>
      <c r="P392" s="174"/>
      <c r="Q392" s="174"/>
      <c r="R392" s="174"/>
      <c r="S392" s="174"/>
      <c r="T392" s="175"/>
      <c r="AT392" s="170" t="s">
        <v>251</v>
      </c>
      <c r="AU392" s="170" t="s">
        <v>89</v>
      </c>
      <c r="AV392" s="168" t="s">
        <v>167</v>
      </c>
      <c r="AW392" s="168" t="s">
        <v>34</v>
      </c>
      <c r="AX392" s="168" t="s">
        <v>87</v>
      </c>
      <c r="AY392" s="170" t="s">
        <v>149</v>
      </c>
    </row>
    <row r="393" spans="1:65" s="56" customFormat="1" ht="16.5" customHeight="1">
      <c r="A393" s="53"/>
      <c r="B393" s="54"/>
      <c r="C393" s="138" t="s">
        <v>615</v>
      </c>
      <c r="D393" s="138" t="s">
        <v>152</v>
      </c>
      <c r="E393" s="139" t="s">
        <v>616</v>
      </c>
      <c r="F393" s="140" t="s">
        <v>617</v>
      </c>
      <c r="G393" s="141" t="s">
        <v>268</v>
      </c>
      <c r="H393" s="40">
        <v>119.83</v>
      </c>
      <c r="I393" s="24"/>
      <c r="J393" s="142">
        <f>ROUND(I393*H393,2)</f>
        <v>0</v>
      </c>
      <c r="K393" s="140" t="s">
        <v>257</v>
      </c>
      <c r="L393" s="54"/>
      <c r="M393" s="143" t="s">
        <v>1</v>
      </c>
      <c r="N393" s="144" t="s">
        <v>44</v>
      </c>
      <c r="O393" s="145"/>
      <c r="P393" s="146">
        <f>O393*H393</f>
        <v>0</v>
      </c>
      <c r="Q393" s="146">
        <v>0</v>
      </c>
      <c r="R393" s="146">
        <f>Q393*H393</f>
        <v>0</v>
      </c>
      <c r="S393" s="146">
        <v>0.068</v>
      </c>
      <c r="T393" s="147">
        <f>S393*H393</f>
        <v>8.14844</v>
      </c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R393" s="148" t="s">
        <v>167</v>
      </c>
      <c r="AT393" s="148" t="s">
        <v>152</v>
      </c>
      <c r="AU393" s="148" t="s">
        <v>89</v>
      </c>
      <c r="AY393" s="44" t="s">
        <v>149</v>
      </c>
      <c r="BE393" s="149">
        <f>IF(N393="základní",J393,0)</f>
        <v>0</v>
      </c>
      <c r="BF393" s="149">
        <f>IF(N393="snížená",J393,0)</f>
        <v>0</v>
      </c>
      <c r="BG393" s="149">
        <f>IF(N393="zákl. přenesená",J393,0)</f>
        <v>0</v>
      </c>
      <c r="BH393" s="149">
        <f>IF(N393="sníž. přenesená",J393,0)</f>
        <v>0</v>
      </c>
      <c r="BI393" s="149">
        <f>IF(N393="nulová",J393,0)</f>
        <v>0</v>
      </c>
      <c r="BJ393" s="44" t="s">
        <v>87</v>
      </c>
      <c r="BK393" s="149">
        <f>ROUND(I393*H393,2)</f>
        <v>0</v>
      </c>
      <c r="BL393" s="44" t="s">
        <v>167</v>
      </c>
      <c r="BM393" s="148" t="s">
        <v>618</v>
      </c>
    </row>
    <row r="394" spans="2:51" s="176" customFormat="1" ht="11.25">
      <c r="B394" s="177"/>
      <c r="D394" s="150" t="s">
        <v>251</v>
      </c>
      <c r="E394" s="178" t="s">
        <v>1</v>
      </c>
      <c r="F394" s="179" t="s">
        <v>298</v>
      </c>
      <c r="H394" s="178" t="s">
        <v>1</v>
      </c>
      <c r="L394" s="177"/>
      <c r="M394" s="180"/>
      <c r="N394" s="181"/>
      <c r="O394" s="181"/>
      <c r="P394" s="181"/>
      <c r="Q394" s="181"/>
      <c r="R394" s="181"/>
      <c r="S394" s="181"/>
      <c r="T394" s="182"/>
      <c r="AT394" s="178" t="s">
        <v>251</v>
      </c>
      <c r="AU394" s="178" t="s">
        <v>89</v>
      </c>
      <c r="AV394" s="176" t="s">
        <v>87</v>
      </c>
      <c r="AW394" s="176" t="s">
        <v>34</v>
      </c>
      <c r="AX394" s="176" t="s">
        <v>79</v>
      </c>
      <c r="AY394" s="178" t="s">
        <v>149</v>
      </c>
    </row>
    <row r="395" spans="2:51" s="160" customFormat="1" ht="11.25">
      <c r="B395" s="161"/>
      <c r="D395" s="150" t="s">
        <v>251</v>
      </c>
      <c r="E395" s="162" t="s">
        <v>1</v>
      </c>
      <c r="F395" s="163" t="s">
        <v>619</v>
      </c>
      <c r="H395" s="164">
        <v>15.86</v>
      </c>
      <c r="L395" s="161"/>
      <c r="M395" s="165"/>
      <c r="N395" s="166"/>
      <c r="O395" s="166"/>
      <c r="P395" s="166"/>
      <c r="Q395" s="166"/>
      <c r="R395" s="166"/>
      <c r="S395" s="166"/>
      <c r="T395" s="167"/>
      <c r="AT395" s="162" t="s">
        <v>251</v>
      </c>
      <c r="AU395" s="162" t="s">
        <v>89</v>
      </c>
      <c r="AV395" s="160" t="s">
        <v>89</v>
      </c>
      <c r="AW395" s="160" t="s">
        <v>34</v>
      </c>
      <c r="AX395" s="160" t="s">
        <v>79</v>
      </c>
      <c r="AY395" s="162" t="s">
        <v>149</v>
      </c>
    </row>
    <row r="396" spans="2:51" s="160" customFormat="1" ht="11.25">
      <c r="B396" s="161"/>
      <c r="D396" s="150" t="s">
        <v>251</v>
      </c>
      <c r="E396" s="162" t="s">
        <v>1</v>
      </c>
      <c r="F396" s="163" t="s">
        <v>620</v>
      </c>
      <c r="H396" s="164">
        <v>25.5</v>
      </c>
      <c r="L396" s="161"/>
      <c r="M396" s="165"/>
      <c r="N396" s="166"/>
      <c r="O396" s="166"/>
      <c r="P396" s="166"/>
      <c r="Q396" s="166"/>
      <c r="R396" s="166"/>
      <c r="S396" s="166"/>
      <c r="T396" s="167"/>
      <c r="AT396" s="162" t="s">
        <v>251</v>
      </c>
      <c r="AU396" s="162" t="s">
        <v>89</v>
      </c>
      <c r="AV396" s="160" t="s">
        <v>89</v>
      </c>
      <c r="AW396" s="160" t="s">
        <v>34</v>
      </c>
      <c r="AX396" s="160" t="s">
        <v>79</v>
      </c>
      <c r="AY396" s="162" t="s">
        <v>149</v>
      </c>
    </row>
    <row r="397" spans="2:51" s="183" customFormat="1" ht="11.25">
      <c r="B397" s="184"/>
      <c r="D397" s="150" t="s">
        <v>251</v>
      </c>
      <c r="E397" s="185" t="s">
        <v>1</v>
      </c>
      <c r="F397" s="186" t="s">
        <v>305</v>
      </c>
      <c r="H397" s="187">
        <v>41.36</v>
      </c>
      <c r="L397" s="184"/>
      <c r="M397" s="188"/>
      <c r="N397" s="189"/>
      <c r="O397" s="189"/>
      <c r="P397" s="189"/>
      <c r="Q397" s="189"/>
      <c r="R397" s="189"/>
      <c r="S397" s="189"/>
      <c r="T397" s="190"/>
      <c r="AT397" s="185" t="s">
        <v>251</v>
      </c>
      <c r="AU397" s="185" t="s">
        <v>89</v>
      </c>
      <c r="AV397" s="183" t="s">
        <v>163</v>
      </c>
      <c r="AW397" s="183" t="s">
        <v>34</v>
      </c>
      <c r="AX397" s="183" t="s">
        <v>79</v>
      </c>
      <c r="AY397" s="185" t="s">
        <v>149</v>
      </c>
    </row>
    <row r="398" spans="2:51" s="176" customFormat="1" ht="11.25">
      <c r="B398" s="177"/>
      <c r="D398" s="150" t="s">
        <v>251</v>
      </c>
      <c r="E398" s="178" t="s">
        <v>1</v>
      </c>
      <c r="F398" s="179" t="s">
        <v>306</v>
      </c>
      <c r="H398" s="178" t="s">
        <v>1</v>
      </c>
      <c r="L398" s="177"/>
      <c r="M398" s="180"/>
      <c r="N398" s="181"/>
      <c r="O398" s="181"/>
      <c r="P398" s="181"/>
      <c r="Q398" s="181"/>
      <c r="R398" s="181"/>
      <c r="S398" s="181"/>
      <c r="T398" s="182"/>
      <c r="AT398" s="178" t="s">
        <v>251</v>
      </c>
      <c r="AU398" s="178" t="s">
        <v>89</v>
      </c>
      <c r="AV398" s="176" t="s">
        <v>87</v>
      </c>
      <c r="AW398" s="176" t="s">
        <v>34</v>
      </c>
      <c r="AX398" s="176" t="s">
        <v>79</v>
      </c>
      <c r="AY398" s="178" t="s">
        <v>149</v>
      </c>
    </row>
    <row r="399" spans="2:51" s="160" customFormat="1" ht="11.25">
      <c r="B399" s="161"/>
      <c r="D399" s="150" t="s">
        <v>251</v>
      </c>
      <c r="E399" s="162" t="s">
        <v>1</v>
      </c>
      <c r="F399" s="163" t="s">
        <v>621</v>
      </c>
      <c r="H399" s="164">
        <v>8.8</v>
      </c>
      <c r="L399" s="161"/>
      <c r="M399" s="165"/>
      <c r="N399" s="166"/>
      <c r="O399" s="166"/>
      <c r="P399" s="166"/>
      <c r="Q399" s="166"/>
      <c r="R399" s="166"/>
      <c r="S399" s="166"/>
      <c r="T399" s="167"/>
      <c r="AT399" s="162" t="s">
        <v>251</v>
      </c>
      <c r="AU399" s="162" t="s">
        <v>89</v>
      </c>
      <c r="AV399" s="160" t="s">
        <v>89</v>
      </c>
      <c r="AW399" s="160" t="s">
        <v>34</v>
      </c>
      <c r="AX399" s="160" t="s">
        <v>79</v>
      </c>
      <c r="AY399" s="162" t="s">
        <v>149</v>
      </c>
    </row>
    <row r="400" spans="2:51" s="183" customFormat="1" ht="11.25">
      <c r="B400" s="184"/>
      <c r="D400" s="150" t="s">
        <v>251</v>
      </c>
      <c r="E400" s="185" t="s">
        <v>1</v>
      </c>
      <c r="F400" s="186" t="s">
        <v>305</v>
      </c>
      <c r="H400" s="187">
        <v>8.8</v>
      </c>
      <c r="L400" s="184"/>
      <c r="M400" s="188"/>
      <c r="N400" s="189"/>
      <c r="O400" s="189"/>
      <c r="P400" s="189"/>
      <c r="Q400" s="189"/>
      <c r="R400" s="189"/>
      <c r="S400" s="189"/>
      <c r="T400" s="190"/>
      <c r="AT400" s="185" t="s">
        <v>251</v>
      </c>
      <c r="AU400" s="185" t="s">
        <v>89</v>
      </c>
      <c r="AV400" s="183" t="s">
        <v>163</v>
      </c>
      <c r="AW400" s="183" t="s">
        <v>34</v>
      </c>
      <c r="AX400" s="183" t="s">
        <v>79</v>
      </c>
      <c r="AY400" s="185" t="s">
        <v>149</v>
      </c>
    </row>
    <row r="401" spans="2:51" s="176" customFormat="1" ht="11.25">
      <c r="B401" s="177"/>
      <c r="D401" s="150" t="s">
        <v>251</v>
      </c>
      <c r="E401" s="178" t="s">
        <v>1</v>
      </c>
      <c r="F401" s="179" t="s">
        <v>311</v>
      </c>
      <c r="H401" s="178" t="s">
        <v>1</v>
      </c>
      <c r="L401" s="177"/>
      <c r="M401" s="180"/>
      <c r="N401" s="181"/>
      <c r="O401" s="181"/>
      <c r="P401" s="181"/>
      <c r="Q401" s="181"/>
      <c r="R401" s="181"/>
      <c r="S401" s="181"/>
      <c r="T401" s="182"/>
      <c r="AT401" s="178" t="s">
        <v>251</v>
      </c>
      <c r="AU401" s="178" t="s">
        <v>89</v>
      </c>
      <c r="AV401" s="176" t="s">
        <v>87</v>
      </c>
      <c r="AW401" s="176" t="s">
        <v>34</v>
      </c>
      <c r="AX401" s="176" t="s">
        <v>79</v>
      </c>
      <c r="AY401" s="178" t="s">
        <v>149</v>
      </c>
    </row>
    <row r="402" spans="2:51" s="160" customFormat="1" ht="11.25">
      <c r="B402" s="161"/>
      <c r="D402" s="150" t="s">
        <v>251</v>
      </c>
      <c r="E402" s="162" t="s">
        <v>1</v>
      </c>
      <c r="F402" s="163" t="s">
        <v>622</v>
      </c>
      <c r="H402" s="164">
        <v>26.67</v>
      </c>
      <c r="L402" s="161"/>
      <c r="M402" s="165"/>
      <c r="N402" s="166"/>
      <c r="O402" s="166"/>
      <c r="P402" s="166"/>
      <c r="Q402" s="166"/>
      <c r="R402" s="166"/>
      <c r="S402" s="166"/>
      <c r="T402" s="167"/>
      <c r="AT402" s="162" t="s">
        <v>251</v>
      </c>
      <c r="AU402" s="162" t="s">
        <v>89</v>
      </c>
      <c r="AV402" s="160" t="s">
        <v>89</v>
      </c>
      <c r="AW402" s="160" t="s">
        <v>34</v>
      </c>
      <c r="AX402" s="160" t="s">
        <v>79</v>
      </c>
      <c r="AY402" s="162" t="s">
        <v>149</v>
      </c>
    </row>
    <row r="403" spans="2:51" s="160" customFormat="1" ht="11.25">
      <c r="B403" s="161"/>
      <c r="D403" s="150" t="s">
        <v>251</v>
      </c>
      <c r="E403" s="162" t="s">
        <v>1</v>
      </c>
      <c r="F403" s="163" t="s">
        <v>623</v>
      </c>
      <c r="H403" s="164">
        <v>14.4</v>
      </c>
      <c r="L403" s="161"/>
      <c r="M403" s="165"/>
      <c r="N403" s="166"/>
      <c r="O403" s="166"/>
      <c r="P403" s="166"/>
      <c r="Q403" s="166"/>
      <c r="R403" s="166"/>
      <c r="S403" s="166"/>
      <c r="T403" s="167"/>
      <c r="AT403" s="162" t="s">
        <v>251</v>
      </c>
      <c r="AU403" s="162" t="s">
        <v>89</v>
      </c>
      <c r="AV403" s="160" t="s">
        <v>89</v>
      </c>
      <c r="AW403" s="160" t="s">
        <v>34</v>
      </c>
      <c r="AX403" s="160" t="s">
        <v>79</v>
      </c>
      <c r="AY403" s="162" t="s">
        <v>149</v>
      </c>
    </row>
    <row r="404" spans="2:51" s="183" customFormat="1" ht="11.25">
      <c r="B404" s="184"/>
      <c r="D404" s="150" t="s">
        <v>251</v>
      </c>
      <c r="E404" s="185" t="s">
        <v>1</v>
      </c>
      <c r="F404" s="186" t="s">
        <v>305</v>
      </c>
      <c r="H404" s="187">
        <v>41.07</v>
      </c>
      <c r="L404" s="184"/>
      <c r="M404" s="188"/>
      <c r="N404" s="189"/>
      <c r="O404" s="189"/>
      <c r="P404" s="189"/>
      <c r="Q404" s="189"/>
      <c r="R404" s="189"/>
      <c r="S404" s="189"/>
      <c r="T404" s="190"/>
      <c r="AT404" s="185" t="s">
        <v>251</v>
      </c>
      <c r="AU404" s="185" t="s">
        <v>89</v>
      </c>
      <c r="AV404" s="183" t="s">
        <v>163</v>
      </c>
      <c r="AW404" s="183" t="s">
        <v>34</v>
      </c>
      <c r="AX404" s="183" t="s">
        <v>79</v>
      </c>
      <c r="AY404" s="185" t="s">
        <v>149</v>
      </c>
    </row>
    <row r="405" spans="2:51" s="176" customFormat="1" ht="11.25">
      <c r="B405" s="177"/>
      <c r="D405" s="150" t="s">
        <v>251</v>
      </c>
      <c r="E405" s="178" t="s">
        <v>1</v>
      </c>
      <c r="F405" s="179" t="s">
        <v>315</v>
      </c>
      <c r="H405" s="178" t="s">
        <v>1</v>
      </c>
      <c r="L405" s="177"/>
      <c r="M405" s="180"/>
      <c r="N405" s="181"/>
      <c r="O405" s="181"/>
      <c r="P405" s="181"/>
      <c r="Q405" s="181"/>
      <c r="R405" s="181"/>
      <c r="S405" s="181"/>
      <c r="T405" s="182"/>
      <c r="AT405" s="178" t="s">
        <v>251</v>
      </c>
      <c r="AU405" s="178" t="s">
        <v>89</v>
      </c>
      <c r="AV405" s="176" t="s">
        <v>87</v>
      </c>
      <c r="AW405" s="176" t="s">
        <v>34</v>
      </c>
      <c r="AX405" s="176" t="s">
        <v>79</v>
      </c>
      <c r="AY405" s="178" t="s">
        <v>149</v>
      </c>
    </row>
    <row r="406" spans="2:51" s="160" customFormat="1" ht="11.25">
      <c r="B406" s="161"/>
      <c r="D406" s="150" t="s">
        <v>251</v>
      </c>
      <c r="E406" s="162" t="s">
        <v>1</v>
      </c>
      <c r="F406" s="163" t="s">
        <v>624</v>
      </c>
      <c r="H406" s="164">
        <v>28</v>
      </c>
      <c r="L406" s="161"/>
      <c r="M406" s="165"/>
      <c r="N406" s="166"/>
      <c r="O406" s="166"/>
      <c r="P406" s="166"/>
      <c r="Q406" s="166"/>
      <c r="R406" s="166"/>
      <c r="S406" s="166"/>
      <c r="T406" s="167"/>
      <c r="AT406" s="162" t="s">
        <v>251</v>
      </c>
      <c r="AU406" s="162" t="s">
        <v>89</v>
      </c>
      <c r="AV406" s="160" t="s">
        <v>89</v>
      </c>
      <c r="AW406" s="160" t="s">
        <v>34</v>
      </c>
      <c r="AX406" s="160" t="s">
        <v>79</v>
      </c>
      <c r="AY406" s="162" t="s">
        <v>149</v>
      </c>
    </row>
    <row r="407" spans="2:51" s="160" customFormat="1" ht="11.25">
      <c r="B407" s="161"/>
      <c r="D407" s="150" t="s">
        <v>251</v>
      </c>
      <c r="E407" s="162" t="s">
        <v>1</v>
      </c>
      <c r="F407" s="163" t="s">
        <v>625</v>
      </c>
      <c r="H407" s="164">
        <v>0.6</v>
      </c>
      <c r="L407" s="161"/>
      <c r="M407" s="165"/>
      <c r="N407" s="166"/>
      <c r="O407" s="166"/>
      <c r="P407" s="166"/>
      <c r="Q407" s="166"/>
      <c r="R407" s="166"/>
      <c r="S407" s="166"/>
      <c r="T407" s="167"/>
      <c r="AT407" s="162" t="s">
        <v>251</v>
      </c>
      <c r="AU407" s="162" t="s">
        <v>89</v>
      </c>
      <c r="AV407" s="160" t="s">
        <v>89</v>
      </c>
      <c r="AW407" s="160" t="s">
        <v>34</v>
      </c>
      <c r="AX407" s="160" t="s">
        <v>79</v>
      </c>
      <c r="AY407" s="162" t="s">
        <v>149</v>
      </c>
    </row>
    <row r="408" spans="2:51" s="183" customFormat="1" ht="11.25">
      <c r="B408" s="184"/>
      <c r="D408" s="150" t="s">
        <v>251</v>
      </c>
      <c r="E408" s="185" t="s">
        <v>1</v>
      </c>
      <c r="F408" s="186" t="s">
        <v>305</v>
      </c>
      <c r="H408" s="187">
        <v>28.6</v>
      </c>
      <c r="L408" s="184"/>
      <c r="M408" s="188"/>
      <c r="N408" s="189"/>
      <c r="O408" s="189"/>
      <c r="P408" s="189"/>
      <c r="Q408" s="189"/>
      <c r="R408" s="189"/>
      <c r="S408" s="189"/>
      <c r="T408" s="190"/>
      <c r="AT408" s="185" t="s">
        <v>251</v>
      </c>
      <c r="AU408" s="185" t="s">
        <v>89</v>
      </c>
      <c r="AV408" s="183" t="s">
        <v>163</v>
      </c>
      <c r="AW408" s="183" t="s">
        <v>34</v>
      </c>
      <c r="AX408" s="183" t="s">
        <v>79</v>
      </c>
      <c r="AY408" s="185" t="s">
        <v>149</v>
      </c>
    </row>
    <row r="409" spans="2:51" s="168" customFormat="1" ht="11.25">
      <c r="B409" s="169"/>
      <c r="D409" s="150" t="s">
        <v>251</v>
      </c>
      <c r="E409" s="170" t="s">
        <v>1</v>
      </c>
      <c r="F409" s="171" t="s">
        <v>254</v>
      </c>
      <c r="H409" s="172">
        <v>119.83</v>
      </c>
      <c r="L409" s="169"/>
      <c r="M409" s="173"/>
      <c r="N409" s="174"/>
      <c r="O409" s="174"/>
      <c r="P409" s="174"/>
      <c r="Q409" s="174"/>
      <c r="R409" s="174"/>
      <c r="S409" s="174"/>
      <c r="T409" s="175"/>
      <c r="AT409" s="170" t="s">
        <v>251</v>
      </c>
      <c r="AU409" s="170" t="s">
        <v>89</v>
      </c>
      <c r="AV409" s="168" t="s">
        <v>167</v>
      </c>
      <c r="AW409" s="168" t="s">
        <v>34</v>
      </c>
      <c r="AX409" s="168" t="s">
        <v>87</v>
      </c>
      <c r="AY409" s="170" t="s">
        <v>149</v>
      </c>
    </row>
    <row r="410" spans="1:65" s="56" customFormat="1" ht="16.5" customHeight="1">
      <c r="A410" s="53"/>
      <c r="B410" s="54"/>
      <c r="C410" s="138" t="s">
        <v>626</v>
      </c>
      <c r="D410" s="138" t="s">
        <v>152</v>
      </c>
      <c r="E410" s="139" t="s">
        <v>627</v>
      </c>
      <c r="F410" s="140" t="s">
        <v>628</v>
      </c>
      <c r="G410" s="141" t="s">
        <v>268</v>
      </c>
      <c r="H410" s="40">
        <v>8</v>
      </c>
      <c r="I410" s="24"/>
      <c r="J410" s="142">
        <f>ROUND(I410*H410,2)</f>
        <v>0</v>
      </c>
      <c r="K410" s="140" t="s">
        <v>1</v>
      </c>
      <c r="L410" s="54"/>
      <c r="M410" s="143" t="s">
        <v>1</v>
      </c>
      <c r="N410" s="144" t="s">
        <v>44</v>
      </c>
      <c r="O410" s="145"/>
      <c r="P410" s="146">
        <f>O410*H410</f>
        <v>0</v>
      </c>
      <c r="Q410" s="146">
        <v>0</v>
      </c>
      <c r="R410" s="146">
        <f>Q410*H410</f>
        <v>0</v>
      </c>
      <c r="S410" s="146">
        <v>0.001</v>
      </c>
      <c r="T410" s="147">
        <f>S410*H410</f>
        <v>0.008</v>
      </c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R410" s="148" t="s">
        <v>167</v>
      </c>
      <c r="AT410" s="148" t="s">
        <v>152</v>
      </c>
      <c r="AU410" s="148" t="s">
        <v>89</v>
      </c>
      <c r="AY410" s="44" t="s">
        <v>149</v>
      </c>
      <c r="BE410" s="149">
        <f>IF(N410="základní",J410,0)</f>
        <v>0</v>
      </c>
      <c r="BF410" s="149">
        <f>IF(N410="snížená",J410,0)</f>
        <v>0</v>
      </c>
      <c r="BG410" s="149">
        <f>IF(N410="zákl. přenesená",J410,0)</f>
        <v>0</v>
      </c>
      <c r="BH410" s="149">
        <f>IF(N410="sníž. přenesená",J410,0)</f>
        <v>0</v>
      </c>
      <c r="BI410" s="149">
        <f>IF(N410="nulová",J410,0)</f>
        <v>0</v>
      </c>
      <c r="BJ410" s="44" t="s">
        <v>87</v>
      </c>
      <c r="BK410" s="149">
        <f>ROUND(I410*H410,2)</f>
        <v>0</v>
      </c>
      <c r="BL410" s="44" t="s">
        <v>167</v>
      </c>
      <c r="BM410" s="148" t="s">
        <v>629</v>
      </c>
    </row>
    <row r="411" spans="1:65" s="56" customFormat="1" ht="16.5" customHeight="1">
      <c r="A411" s="53"/>
      <c r="B411" s="54"/>
      <c r="C411" s="138" t="s">
        <v>630</v>
      </c>
      <c r="D411" s="138" t="s">
        <v>152</v>
      </c>
      <c r="E411" s="139" t="s">
        <v>631</v>
      </c>
      <c r="F411" s="140" t="s">
        <v>632</v>
      </c>
      <c r="G411" s="141" t="s">
        <v>155</v>
      </c>
      <c r="H411" s="40">
        <v>1</v>
      </c>
      <c r="I411" s="24"/>
      <c r="J411" s="142">
        <f>ROUND(I411*H411,2)</f>
        <v>0</v>
      </c>
      <c r="K411" s="140" t="s">
        <v>1</v>
      </c>
      <c r="L411" s="54"/>
      <c r="M411" s="143" t="s">
        <v>1</v>
      </c>
      <c r="N411" s="144" t="s">
        <v>44</v>
      </c>
      <c r="O411" s="145"/>
      <c r="P411" s="146">
        <f>O411*H411</f>
        <v>0</v>
      </c>
      <c r="Q411" s="146">
        <v>0</v>
      </c>
      <c r="R411" s="146">
        <f>Q411*H411</f>
        <v>0</v>
      </c>
      <c r="S411" s="146">
        <v>2</v>
      </c>
      <c r="T411" s="147">
        <f>S411*H411</f>
        <v>2</v>
      </c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R411" s="148" t="s">
        <v>167</v>
      </c>
      <c r="AT411" s="148" t="s">
        <v>152</v>
      </c>
      <c r="AU411" s="148" t="s">
        <v>89</v>
      </c>
      <c r="AY411" s="44" t="s">
        <v>149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44" t="s">
        <v>87</v>
      </c>
      <c r="BK411" s="149">
        <f>ROUND(I411*H411,2)</f>
        <v>0</v>
      </c>
      <c r="BL411" s="44" t="s">
        <v>167</v>
      </c>
      <c r="BM411" s="148" t="s">
        <v>633</v>
      </c>
    </row>
    <row r="412" spans="1:47" s="56" customFormat="1" ht="39">
      <c r="A412" s="53"/>
      <c r="B412" s="54"/>
      <c r="C412" s="53"/>
      <c r="D412" s="150" t="s">
        <v>158</v>
      </c>
      <c r="E412" s="53"/>
      <c r="F412" s="151" t="s">
        <v>634</v>
      </c>
      <c r="G412" s="53"/>
      <c r="H412" s="53"/>
      <c r="I412" s="53"/>
      <c r="J412" s="53"/>
      <c r="K412" s="53"/>
      <c r="L412" s="54"/>
      <c r="M412" s="152"/>
      <c r="N412" s="153"/>
      <c r="O412" s="145"/>
      <c r="P412" s="145"/>
      <c r="Q412" s="145"/>
      <c r="R412" s="145"/>
      <c r="S412" s="145"/>
      <c r="T412" s="154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T412" s="44" t="s">
        <v>158</v>
      </c>
      <c r="AU412" s="44" t="s">
        <v>89</v>
      </c>
    </row>
    <row r="413" spans="1:65" s="56" customFormat="1" ht="16.5" customHeight="1">
      <c r="A413" s="53"/>
      <c r="B413" s="54"/>
      <c r="C413" s="138" t="s">
        <v>635</v>
      </c>
      <c r="D413" s="138" t="s">
        <v>152</v>
      </c>
      <c r="E413" s="139" t="s">
        <v>636</v>
      </c>
      <c r="F413" s="140" t="s">
        <v>637</v>
      </c>
      <c r="G413" s="141" t="s">
        <v>155</v>
      </c>
      <c r="H413" s="40">
        <v>1</v>
      </c>
      <c r="I413" s="24"/>
      <c r="J413" s="142">
        <f>ROUND(I413*H413,2)</f>
        <v>0</v>
      </c>
      <c r="K413" s="140" t="s">
        <v>1</v>
      </c>
      <c r="L413" s="54"/>
      <c r="M413" s="143" t="s">
        <v>1</v>
      </c>
      <c r="N413" s="144" t="s">
        <v>44</v>
      </c>
      <c r="O413" s="145"/>
      <c r="P413" s="146">
        <f>O413*H413</f>
        <v>0</v>
      </c>
      <c r="Q413" s="146">
        <v>0</v>
      </c>
      <c r="R413" s="146">
        <f>Q413*H413</f>
        <v>0</v>
      </c>
      <c r="S413" s="146">
        <v>3</v>
      </c>
      <c r="T413" s="147">
        <f>S413*H413</f>
        <v>3</v>
      </c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R413" s="148" t="s">
        <v>167</v>
      </c>
      <c r="AT413" s="148" t="s">
        <v>152</v>
      </c>
      <c r="AU413" s="148" t="s">
        <v>89</v>
      </c>
      <c r="AY413" s="44" t="s">
        <v>149</v>
      </c>
      <c r="BE413" s="149">
        <f>IF(N413="základní",J413,0)</f>
        <v>0</v>
      </c>
      <c r="BF413" s="149">
        <f>IF(N413="snížená",J413,0)</f>
        <v>0</v>
      </c>
      <c r="BG413" s="149">
        <f>IF(N413="zákl. přenesená",J413,0)</f>
        <v>0</v>
      </c>
      <c r="BH413" s="149">
        <f>IF(N413="sníž. přenesená",J413,0)</f>
        <v>0</v>
      </c>
      <c r="BI413" s="149">
        <f>IF(N413="nulová",J413,0)</f>
        <v>0</v>
      </c>
      <c r="BJ413" s="44" t="s">
        <v>87</v>
      </c>
      <c r="BK413" s="149">
        <f>ROUND(I413*H413,2)</f>
        <v>0</v>
      </c>
      <c r="BL413" s="44" t="s">
        <v>167</v>
      </c>
      <c r="BM413" s="148" t="s">
        <v>638</v>
      </c>
    </row>
    <row r="414" spans="1:47" s="56" customFormat="1" ht="48.75">
      <c r="A414" s="53"/>
      <c r="B414" s="54"/>
      <c r="C414" s="53"/>
      <c r="D414" s="150" t="s">
        <v>158</v>
      </c>
      <c r="E414" s="53"/>
      <c r="F414" s="151" t="s">
        <v>639</v>
      </c>
      <c r="G414" s="53"/>
      <c r="H414" s="53"/>
      <c r="I414" s="53"/>
      <c r="J414" s="53"/>
      <c r="K414" s="53"/>
      <c r="L414" s="54"/>
      <c r="M414" s="152"/>
      <c r="N414" s="153"/>
      <c r="O414" s="145"/>
      <c r="P414" s="145"/>
      <c r="Q414" s="145"/>
      <c r="R414" s="145"/>
      <c r="S414" s="145"/>
      <c r="T414" s="154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T414" s="44" t="s">
        <v>158</v>
      </c>
      <c r="AU414" s="44" t="s">
        <v>89</v>
      </c>
    </row>
    <row r="415" spans="1:65" s="56" customFormat="1" ht="16.5" customHeight="1">
      <c r="A415" s="53"/>
      <c r="B415" s="54"/>
      <c r="C415" s="138" t="s">
        <v>640</v>
      </c>
      <c r="D415" s="138" t="s">
        <v>152</v>
      </c>
      <c r="E415" s="139" t="s">
        <v>641</v>
      </c>
      <c r="F415" s="140" t="s">
        <v>642</v>
      </c>
      <c r="G415" s="141" t="s">
        <v>155</v>
      </c>
      <c r="H415" s="40">
        <v>1</v>
      </c>
      <c r="I415" s="24"/>
      <c r="J415" s="142">
        <f>ROUND(I415*H415,2)</f>
        <v>0</v>
      </c>
      <c r="K415" s="140" t="s">
        <v>1</v>
      </c>
      <c r="L415" s="54"/>
      <c r="M415" s="143" t="s">
        <v>1</v>
      </c>
      <c r="N415" s="144" t="s">
        <v>44</v>
      </c>
      <c r="O415" s="145"/>
      <c r="P415" s="146">
        <f>O415*H415</f>
        <v>0</v>
      </c>
      <c r="Q415" s="146">
        <v>0</v>
      </c>
      <c r="R415" s="146">
        <f>Q415*H415</f>
        <v>0</v>
      </c>
      <c r="S415" s="146">
        <v>2</v>
      </c>
      <c r="T415" s="147">
        <f>S415*H415</f>
        <v>2</v>
      </c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R415" s="148" t="s">
        <v>167</v>
      </c>
      <c r="AT415" s="148" t="s">
        <v>152</v>
      </c>
      <c r="AU415" s="148" t="s">
        <v>89</v>
      </c>
      <c r="AY415" s="44" t="s">
        <v>149</v>
      </c>
      <c r="BE415" s="149">
        <f>IF(N415="základní",J415,0)</f>
        <v>0</v>
      </c>
      <c r="BF415" s="149">
        <f>IF(N415="snížená",J415,0)</f>
        <v>0</v>
      </c>
      <c r="BG415" s="149">
        <f>IF(N415="zákl. přenesená",J415,0)</f>
        <v>0</v>
      </c>
      <c r="BH415" s="149">
        <f>IF(N415="sníž. přenesená",J415,0)</f>
        <v>0</v>
      </c>
      <c r="BI415" s="149">
        <f>IF(N415="nulová",J415,0)</f>
        <v>0</v>
      </c>
      <c r="BJ415" s="44" t="s">
        <v>87</v>
      </c>
      <c r="BK415" s="149">
        <f>ROUND(I415*H415,2)</f>
        <v>0</v>
      </c>
      <c r="BL415" s="44" t="s">
        <v>167</v>
      </c>
      <c r="BM415" s="148" t="s">
        <v>643</v>
      </c>
    </row>
    <row r="416" spans="1:47" s="56" customFormat="1" ht="48.75">
      <c r="A416" s="53"/>
      <c r="B416" s="54"/>
      <c r="C416" s="53"/>
      <c r="D416" s="150" t="s">
        <v>158</v>
      </c>
      <c r="E416" s="53"/>
      <c r="F416" s="151" t="s">
        <v>644</v>
      </c>
      <c r="G416" s="53"/>
      <c r="H416" s="53"/>
      <c r="I416" s="53"/>
      <c r="J416" s="53"/>
      <c r="K416" s="53"/>
      <c r="L416" s="54"/>
      <c r="M416" s="152"/>
      <c r="N416" s="153"/>
      <c r="O416" s="145"/>
      <c r="P416" s="145"/>
      <c r="Q416" s="145"/>
      <c r="R416" s="145"/>
      <c r="S416" s="145"/>
      <c r="T416" s="154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T416" s="44" t="s">
        <v>158</v>
      </c>
      <c r="AU416" s="44" t="s">
        <v>89</v>
      </c>
    </row>
    <row r="417" spans="1:65" s="56" customFormat="1" ht="16.5" customHeight="1">
      <c r="A417" s="53"/>
      <c r="B417" s="54"/>
      <c r="C417" s="138" t="s">
        <v>645</v>
      </c>
      <c r="D417" s="138" t="s">
        <v>152</v>
      </c>
      <c r="E417" s="139" t="s">
        <v>646</v>
      </c>
      <c r="F417" s="140" t="s">
        <v>647</v>
      </c>
      <c r="G417" s="141" t="s">
        <v>155</v>
      </c>
      <c r="H417" s="40">
        <v>1</v>
      </c>
      <c r="I417" s="24"/>
      <c r="J417" s="142">
        <f>ROUND(I417*H417,2)</f>
        <v>0</v>
      </c>
      <c r="K417" s="140" t="s">
        <v>1</v>
      </c>
      <c r="L417" s="54"/>
      <c r="M417" s="143" t="s">
        <v>1</v>
      </c>
      <c r="N417" s="144" t="s">
        <v>44</v>
      </c>
      <c r="O417" s="145"/>
      <c r="P417" s="146">
        <f>O417*H417</f>
        <v>0</v>
      </c>
      <c r="Q417" s="146">
        <v>0</v>
      </c>
      <c r="R417" s="146">
        <f>Q417*H417</f>
        <v>0</v>
      </c>
      <c r="S417" s="146">
        <v>2</v>
      </c>
      <c r="T417" s="147">
        <f>S417*H417</f>
        <v>2</v>
      </c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R417" s="148" t="s">
        <v>167</v>
      </c>
      <c r="AT417" s="148" t="s">
        <v>152</v>
      </c>
      <c r="AU417" s="148" t="s">
        <v>89</v>
      </c>
      <c r="AY417" s="44" t="s">
        <v>149</v>
      </c>
      <c r="BE417" s="149">
        <f>IF(N417="základní",J417,0)</f>
        <v>0</v>
      </c>
      <c r="BF417" s="149">
        <f>IF(N417="snížená",J417,0)</f>
        <v>0</v>
      </c>
      <c r="BG417" s="149">
        <f>IF(N417="zákl. přenesená",J417,0)</f>
        <v>0</v>
      </c>
      <c r="BH417" s="149">
        <f>IF(N417="sníž. přenesená",J417,0)</f>
        <v>0</v>
      </c>
      <c r="BI417" s="149">
        <f>IF(N417="nulová",J417,0)</f>
        <v>0</v>
      </c>
      <c r="BJ417" s="44" t="s">
        <v>87</v>
      </c>
      <c r="BK417" s="149">
        <f>ROUND(I417*H417,2)</f>
        <v>0</v>
      </c>
      <c r="BL417" s="44" t="s">
        <v>167</v>
      </c>
      <c r="BM417" s="148" t="s">
        <v>648</v>
      </c>
    </row>
    <row r="418" spans="1:47" s="56" customFormat="1" ht="48.75">
      <c r="A418" s="53"/>
      <c r="B418" s="54"/>
      <c r="C418" s="53"/>
      <c r="D418" s="150" t="s">
        <v>158</v>
      </c>
      <c r="E418" s="53"/>
      <c r="F418" s="151" t="s">
        <v>649</v>
      </c>
      <c r="G418" s="53"/>
      <c r="H418" s="53"/>
      <c r="I418" s="53"/>
      <c r="J418" s="53"/>
      <c r="K418" s="53"/>
      <c r="L418" s="54"/>
      <c r="M418" s="152"/>
      <c r="N418" s="153"/>
      <c r="O418" s="145"/>
      <c r="P418" s="145"/>
      <c r="Q418" s="145"/>
      <c r="R418" s="145"/>
      <c r="S418" s="145"/>
      <c r="T418" s="154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T418" s="44" t="s">
        <v>158</v>
      </c>
      <c r="AU418" s="44" t="s">
        <v>89</v>
      </c>
    </row>
    <row r="419" spans="2:63" s="125" customFormat="1" ht="22.9" customHeight="1">
      <c r="B419" s="126"/>
      <c r="D419" s="127" t="s">
        <v>78</v>
      </c>
      <c r="E419" s="136" t="s">
        <v>650</v>
      </c>
      <c r="F419" s="136" t="s">
        <v>651</v>
      </c>
      <c r="J419" s="137">
        <f>BK419</f>
        <v>0</v>
      </c>
      <c r="L419" s="126"/>
      <c r="M419" s="130"/>
      <c r="N419" s="131"/>
      <c r="O419" s="131"/>
      <c r="P419" s="132">
        <f>SUM(P420:P435)</f>
        <v>0</v>
      </c>
      <c r="Q419" s="131"/>
      <c r="R419" s="132">
        <f>SUM(R420:R435)</f>
        <v>0</v>
      </c>
      <c r="S419" s="131"/>
      <c r="T419" s="133">
        <f>SUM(T420:T435)</f>
        <v>0</v>
      </c>
      <c r="AR419" s="127" t="s">
        <v>87</v>
      </c>
      <c r="AT419" s="134" t="s">
        <v>78</v>
      </c>
      <c r="AU419" s="134" t="s">
        <v>87</v>
      </c>
      <c r="AY419" s="127" t="s">
        <v>149</v>
      </c>
      <c r="BK419" s="135">
        <f>SUM(BK420:BK435)</f>
        <v>0</v>
      </c>
    </row>
    <row r="420" spans="1:65" s="56" customFormat="1" ht="21.75" customHeight="1">
      <c r="A420" s="53"/>
      <c r="B420" s="54"/>
      <c r="C420" s="138" t="s">
        <v>652</v>
      </c>
      <c r="D420" s="138" t="s">
        <v>152</v>
      </c>
      <c r="E420" s="139" t="s">
        <v>653</v>
      </c>
      <c r="F420" s="140" t="s">
        <v>654</v>
      </c>
      <c r="G420" s="141" t="s">
        <v>655</v>
      </c>
      <c r="H420" s="40">
        <v>272.564</v>
      </c>
      <c r="I420" s="24"/>
      <c r="J420" s="142">
        <f>ROUND(I420*H420,2)</f>
        <v>0</v>
      </c>
      <c r="K420" s="140" t="s">
        <v>257</v>
      </c>
      <c r="L420" s="54"/>
      <c r="M420" s="143" t="s">
        <v>1</v>
      </c>
      <c r="N420" s="144" t="s">
        <v>44</v>
      </c>
      <c r="O420" s="145"/>
      <c r="P420" s="146">
        <f>O420*H420</f>
        <v>0</v>
      </c>
      <c r="Q420" s="146">
        <v>0</v>
      </c>
      <c r="R420" s="146">
        <f>Q420*H420</f>
        <v>0</v>
      </c>
      <c r="S420" s="146">
        <v>0</v>
      </c>
      <c r="T420" s="147">
        <f>S420*H420</f>
        <v>0</v>
      </c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R420" s="148" t="s">
        <v>167</v>
      </c>
      <c r="AT420" s="148" t="s">
        <v>152</v>
      </c>
      <c r="AU420" s="148" t="s">
        <v>89</v>
      </c>
      <c r="AY420" s="44" t="s">
        <v>149</v>
      </c>
      <c r="BE420" s="149">
        <f>IF(N420="základní",J420,0)</f>
        <v>0</v>
      </c>
      <c r="BF420" s="149">
        <f>IF(N420="snížená",J420,0)</f>
        <v>0</v>
      </c>
      <c r="BG420" s="149">
        <f>IF(N420="zákl. přenesená",J420,0)</f>
        <v>0</v>
      </c>
      <c r="BH420" s="149">
        <f>IF(N420="sníž. přenesená",J420,0)</f>
        <v>0</v>
      </c>
      <c r="BI420" s="149">
        <f>IF(N420="nulová",J420,0)</f>
        <v>0</v>
      </c>
      <c r="BJ420" s="44" t="s">
        <v>87</v>
      </c>
      <c r="BK420" s="149">
        <f>ROUND(I420*H420,2)</f>
        <v>0</v>
      </c>
      <c r="BL420" s="44" t="s">
        <v>167</v>
      </c>
      <c r="BM420" s="148" t="s">
        <v>656</v>
      </c>
    </row>
    <row r="421" spans="1:65" s="56" customFormat="1" ht="16.5" customHeight="1">
      <c r="A421" s="53"/>
      <c r="B421" s="54"/>
      <c r="C421" s="138" t="s">
        <v>657</v>
      </c>
      <c r="D421" s="138" t="s">
        <v>152</v>
      </c>
      <c r="E421" s="139" t="s">
        <v>658</v>
      </c>
      <c r="F421" s="140" t="s">
        <v>659</v>
      </c>
      <c r="G421" s="141" t="s">
        <v>655</v>
      </c>
      <c r="H421" s="40">
        <v>272.564</v>
      </c>
      <c r="I421" s="24"/>
      <c r="J421" s="142">
        <f>ROUND(I421*H421,2)</f>
        <v>0</v>
      </c>
      <c r="K421" s="140" t="s">
        <v>257</v>
      </c>
      <c r="L421" s="54"/>
      <c r="M421" s="143" t="s">
        <v>1</v>
      </c>
      <c r="N421" s="144" t="s">
        <v>44</v>
      </c>
      <c r="O421" s="145"/>
      <c r="P421" s="146">
        <f>O421*H421</f>
        <v>0</v>
      </c>
      <c r="Q421" s="146">
        <v>0</v>
      </c>
      <c r="R421" s="146">
        <f>Q421*H421</f>
        <v>0</v>
      </c>
      <c r="S421" s="146">
        <v>0</v>
      </c>
      <c r="T421" s="147">
        <f>S421*H421</f>
        <v>0</v>
      </c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R421" s="148" t="s">
        <v>167</v>
      </c>
      <c r="AT421" s="148" t="s">
        <v>152</v>
      </c>
      <c r="AU421" s="148" t="s">
        <v>89</v>
      </c>
      <c r="AY421" s="44" t="s">
        <v>149</v>
      </c>
      <c r="BE421" s="149">
        <f>IF(N421="základní",J421,0)</f>
        <v>0</v>
      </c>
      <c r="BF421" s="149">
        <f>IF(N421="snížená",J421,0)</f>
        <v>0</v>
      </c>
      <c r="BG421" s="149">
        <f>IF(N421="zákl. přenesená",J421,0)</f>
        <v>0</v>
      </c>
      <c r="BH421" s="149">
        <f>IF(N421="sníž. přenesená",J421,0)</f>
        <v>0</v>
      </c>
      <c r="BI421" s="149">
        <f>IF(N421="nulová",J421,0)</f>
        <v>0</v>
      </c>
      <c r="BJ421" s="44" t="s">
        <v>87</v>
      </c>
      <c r="BK421" s="149">
        <f>ROUND(I421*H421,2)</f>
        <v>0</v>
      </c>
      <c r="BL421" s="44" t="s">
        <v>167</v>
      </c>
      <c r="BM421" s="148" t="s">
        <v>660</v>
      </c>
    </row>
    <row r="422" spans="1:65" s="56" customFormat="1" ht="16.5" customHeight="1">
      <c r="A422" s="53"/>
      <c r="B422" s="54"/>
      <c r="C422" s="138" t="s">
        <v>661</v>
      </c>
      <c r="D422" s="138" t="s">
        <v>152</v>
      </c>
      <c r="E422" s="139" t="s">
        <v>662</v>
      </c>
      <c r="F422" s="140" t="s">
        <v>663</v>
      </c>
      <c r="G422" s="141" t="s">
        <v>655</v>
      </c>
      <c r="H422" s="40">
        <v>272.564</v>
      </c>
      <c r="I422" s="24"/>
      <c r="J422" s="142">
        <f>ROUND(I422*H422,2)</f>
        <v>0</v>
      </c>
      <c r="K422" s="140" t="s">
        <v>257</v>
      </c>
      <c r="L422" s="54"/>
      <c r="M422" s="143" t="s">
        <v>1</v>
      </c>
      <c r="N422" s="144" t="s">
        <v>44</v>
      </c>
      <c r="O422" s="145"/>
      <c r="P422" s="146">
        <f>O422*H422</f>
        <v>0</v>
      </c>
      <c r="Q422" s="146">
        <v>0</v>
      </c>
      <c r="R422" s="146">
        <f>Q422*H422</f>
        <v>0</v>
      </c>
      <c r="S422" s="146">
        <v>0</v>
      </c>
      <c r="T422" s="147">
        <f>S422*H422</f>
        <v>0</v>
      </c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R422" s="148" t="s">
        <v>167</v>
      </c>
      <c r="AT422" s="148" t="s">
        <v>152</v>
      </c>
      <c r="AU422" s="148" t="s">
        <v>89</v>
      </c>
      <c r="AY422" s="44" t="s">
        <v>149</v>
      </c>
      <c r="BE422" s="149">
        <f>IF(N422="základní",J422,0)</f>
        <v>0</v>
      </c>
      <c r="BF422" s="149">
        <f>IF(N422="snížená",J422,0)</f>
        <v>0</v>
      </c>
      <c r="BG422" s="149">
        <f>IF(N422="zákl. přenesená",J422,0)</f>
        <v>0</v>
      </c>
      <c r="BH422" s="149">
        <f>IF(N422="sníž. přenesená",J422,0)</f>
        <v>0</v>
      </c>
      <c r="BI422" s="149">
        <f>IF(N422="nulová",J422,0)</f>
        <v>0</v>
      </c>
      <c r="BJ422" s="44" t="s">
        <v>87</v>
      </c>
      <c r="BK422" s="149">
        <f>ROUND(I422*H422,2)</f>
        <v>0</v>
      </c>
      <c r="BL422" s="44" t="s">
        <v>167</v>
      </c>
      <c r="BM422" s="148" t="s">
        <v>664</v>
      </c>
    </row>
    <row r="423" spans="1:47" s="56" customFormat="1" ht="19.5">
      <c r="A423" s="53"/>
      <c r="B423" s="54"/>
      <c r="C423" s="53"/>
      <c r="D423" s="150" t="s">
        <v>158</v>
      </c>
      <c r="E423" s="53"/>
      <c r="F423" s="151" t="s">
        <v>665</v>
      </c>
      <c r="G423" s="53"/>
      <c r="H423" s="53"/>
      <c r="I423" s="53"/>
      <c r="J423" s="53"/>
      <c r="K423" s="53"/>
      <c r="L423" s="54"/>
      <c r="M423" s="152"/>
      <c r="N423" s="153"/>
      <c r="O423" s="145"/>
      <c r="P423" s="145"/>
      <c r="Q423" s="145"/>
      <c r="R423" s="145"/>
      <c r="S423" s="145"/>
      <c r="T423" s="154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T423" s="44" t="s">
        <v>158</v>
      </c>
      <c r="AU423" s="44" t="s">
        <v>89</v>
      </c>
    </row>
    <row r="424" spans="1:65" s="56" customFormat="1" ht="21.75" customHeight="1">
      <c r="A424" s="53"/>
      <c r="B424" s="54"/>
      <c r="C424" s="138" t="s">
        <v>666</v>
      </c>
      <c r="D424" s="138" t="s">
        <v>152</v>
      </c>
      <c r="E424" s="139" t="s">
        <v>667</v>
      </c>
      <c r="F424" s="140" t="s">
        <v>668</v>
      </c>
      <c r="G424" s="141" t="s">
        <v>655</v>
      </c>
      <c r="H424" s="40">
        <v>70.134</v>
      </c>
      <c r="I424" s="24"/>
      <c r="J424" s="142">
        <f aca="true" t="shared" si="10" ref="J424:J432">ROUND(I424*H424,2)</f>
        <v>0</v>
      </c>
      <c r="K424" s="140" t="s">
        <v>257</v>
      </c>
      <c r="L424" s="54"/>
      <c r="M424" s="143" t="s">
        <v>1</v>
      </c>
      <c r="N424" s="144" t="s">
        <v>44</v>
      </c>
      <c r="O424" s="145"/>
      <c r="P424" s="146">
        <f aca="true" t="shared" si="11" ref="P424:P432">O424*H424</f>
        <v>0</v>
      </c>
      <c r="Q424" s="146">
        <v>0</v>
      </c>
      <c r="R424" s="146">
        <f aca="true" t="shared" si="12" ref="R424:R432">Q424*H424</f>
        <v>0</v>
      </c>
      <c r="S424" s="146">
        <v>0</v>
      </c>
      <c r="T424" s="147">
        <f aca="true" t="shared" si="13" ref="T424:T432">S424*H424</f>
        <v>0</v>
      </c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R424" s="148" t="s">
        <v>167</v>
      </c>
      <c r="AT424" s="148" t="s">
        <v>152</v>
      </c>
      <c r="AU424" s="148" t="s">
        <v>89</v>
      </c>
      <c r="AY424" s="44" t="s">
        <v>149</v>
      </c>
      <c r="BE424" s="149">
        <f aca="true" t="shared" si="14" ref="BE424:BE432">IF(N424="základní",J424,0)</f>
        <v>0</v>
      </c>
      <c r="BF424" s="149">
        <f aca="true" t="shared" si="15" ref="BF424:BF432">IF(N424="snížená",J424,0)</f>
        <v>0</v>
      </c>
      <c r="BG424" s="149">
        <f aca="true" t="shared" si="16" ref="BG424:BG432">IF(N424="zákl. přenesená",J424,0)</f>
        <v>0</v>
      </c>
      <c r="BH424" s="149">
        <f aca="true" t="shared" si="17" ref="BH424:BH432">IF(N424="sníž. přenesená",J424,0)</f>
        <v>0</v>
      </c>
      <c r="BI424" s="149">
        <f aca="true" t="shared" si="18" ref="BI424:BI432">IF(N424="nulová",J424,0)</f>
        <v>0</v>
      </c>
      <c r="BJ424" s="44" t="s">
        <v>87</v>
      </c>
      <c r="BK424" s="149">
        <f aca="true" t="shared" si="19" ref="BK424:BK432">ROUND(I424*H424,2)</f>
        <v>0</v>
      </c>
      <c r="BL424" s="44" t="s">
        <v>167</v>
      </c>
      <c r="BM424" s="148" t="s">
        <v>669</v>
      </c>
    </row>
    <row r="425" spans="1:65" s="56" customFormat="1" ht="21.75" customHeight="1">
      <c r="A425" s="53"/>
      <c r="B425" s="54"/>
      <c r="C425" s="138" t="s">
        <v>670</v>
      </c>
      <c r="D425" s="138" t="s">
        <v>152</v>
      </c>
      <c r="E425" s="139" t="s">
        <v>671</v>
      </c>
      <c r="F425" s="140" t="s">
        <v>672</v>
      </c>
      <c r="G425" s="141" t="s">
        <v>655</v>
      </c>
      <c r="H425" s="40">
        <v>12.22</v>
      </c>
      <c r="I425" s="24"/>
      <c r="J425" s="142">
        <f t="shared" si="10"/>
        <v>0</v>
      </c>
      <c r="K425" s="140" t="s">
        <v>257</v>
      </c>
      <c r="L425" s="54"/>
      <c r="M425" s="143" t="s">
        <v>1</v>
      </c>
      <c r="N425" s="144" t="s">
        <v>44</v>
      </c>
      <c r="O425" s="145"/>
      <c r="P425" s="146">
        <f t="shared" si="11"/>
        <v>0</v>
      </c>
      <c r="Q425" s="146">
        <v>0</v>
      </c>
      <c r="R425" s="146">
        <f t="shared" si="12"/>
        <v>0</v>
      </c>
      <c r="S425" s="146">
        <v>0</v>
      </c>
      <c r="T425" s="147">
        <f t="shared" si="13"/>
        <v>0</v>
      </c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R425" s="148" t="s">
        <v>167</v>
      </c>
      <c r="AT425" s="148" t="s">
        <v>152</v>
      </c>
      <c r="AU425" s="148" t="s">
        <v>89</v>
      </c>
      <c r="AY425" s="44" t="s">
        <v>149</v>
      </c>
      <c r="BE425" s="149">
        <f t="shared" si="14"/>
        <v>0</v>
      </c>
      <c r="BF425" s="149">
        <f t="shared" si="15"/>
        <v>0</v>
      </c>
      <c r="BG425" s="149">
        <f t="shared" si="16"/>
        <v>0</v>
      </c>
      <c r="BH425" s="149">
        <f t="shared" si="17"/>
        <v>0</v>
      </c>
      <c r="BI425" s="149">
        <f t="shared" si="18"/>
        <v>0</v>
      </c>
      <c r="BJ425" s="44" t="s">
        <v>87</v>
      </c>
      <c r="BK425" s="149">
        <f t="shared" si="19"/>
        <v>0</v>
      </c>
      <c r="BL425" s="44" t="s">
        <v>167</v>
      </c>
      <c r="BM425" s="148" t="s">
        <v>673</v>
      </c>
    </row>
    <row r="426" spans="1:65" s="56" customFormat="1" ht="21.75" customHeight="1">
      <c r="A426" s="53"/>
      <c r="B426" s="54"/>
      <c r="C426" s="138" t="s">
        <v>674</v>
      </c>
      <c r="D426" s="138" t="s">
        <v>152</v>
      </c>
      <c r="E426" s="139" t="s">
        <v>675</v>
      </c>
      <c r="F426" s="140" t="s">
        <v>676</v>
      </c>
      <c r="G426" s="141" t="s">
        <v>655</v>
      </c>
      <c r="H426" s="40">
        <v>65.256</v>
      </c>
      <c r="I426" s="24"/>
      <c r="J426" s="142">
        <f t="shared" si="10"/>
        <v>0</v>
      </c>
      <c r="K426" s="140" t="s">
        <v>257</v>
      </c>
      <c r="L426" s="54"/>
      <c r="M426" s="143" t="s">
        <v>1</v>
      </c>
      <c r="N426" s="144" t="s">
        <v>44</v>
      </c>
      <c r="O426" s="145"/>
      <c r="P426" s="146">
        <f t="shared" si="11"/>
        <v>0</v>
      </c>
      <c r="Q426" s="146">
        <v>0</v>
      </c>
      <c r="R426" s="146">
        <f t="shared" si="12"/>
        <v>0</v>
      </c>
      <c r="S426" s="146">
        <v>0</v>
      </c>
      <c r="T426" s="147">
        <f t="shared" si="13"/>
        <v>0</v>
      </c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R426" s="148" t="s">
        <v>167</v>
      </c>
      <c r="AT426" s="148" t="s">
        <v>152</v>
      </c>
      <c r="AU426" s="148" t="s">
        <v>89</v>
      </c>
      <c r="AY426" s="44" t="s">
        <v>149</v>
      </c>
      <c r="BE426" s="149">
        <f t="shared" si="14"/>
        <v>0</v>
      </c>
      <c r="BF426" s="149">
        <f t="shared" si="15"/>
        <v>0</v>
      </c>
      <c r="BG426" s="149">
        <f t="shared" si="16"/>
        <v>0</v>
      </c>
      <c r="BH426" s="149">
        <f t="shared" si="17"/>
        <v>0</v>
      </c>
      <c r="BI426" s="149">
        <f t="shared" si="18"/>
        <v>0</v>
      </c>
      <c r="BJ426" s="44" t="s">
        <v>87</v>
      </c>
      <c r="BK426" s="149">
        <f t="shared" si="19"/>
        <v>0</v>
      </c>
      <c r="BL426" s="44" t="s">
        <v>167</v>
      </c>
      <c r="BM426" s="148" t="s">
        <v>677</v>
      </c>
    </row>
    <row r="427" spans="1:65" s="56" customFormat="1" ht="21.75" customHeight="1">
      <c r="A427" s="53"/>
      <c r="B427" s="54"/>
      <c r="C427" s="138" t="s">
        <v>678</v>
      </c>
      <c r="D427" s="138" t="s">
        <v>152</v>
      </c>
      <c r="E427" s="139" t="s">
        <v>679</v>
      </c>
      <c r="F427" s="140" t="s">
        <v>680</v>
      </c>
      <c r="G427" s="141" t="s">
        <v>655</v>
      </c>
      <c r="H427" s="40">
        <v>11.349</v>
      </c>
      <c r="I427" s="24"/>
      <c r="J427" s="142">
        <f t="shared" si="10"/>
        <v>0</v>
      </c>
      <c r="K427" s="140" t="s">
        <v>257</v>
      </c>
      <c r="L427" s="54"/>
      <c r="M427" s="143" t="s">
        <v>1</v>
      </c>
      <c r="N427" s="144" t="s">
        <v>44</v>
      </c>
      <c r="O427" s="145"/>
      <c r="P427" s="146">
        <f t="shared" si="11"/>
        <v>0</v>
      </c>
      <c r="Q427" s="146">
        <v>0</v>
      </c>
      <c r="R427" s="146">
        <f t="shared" si="12"/>
        <v>0</v>
      </c>
      <c r="S427" s="146">
        <v>0</v>
      </c>
      <c r="T427" s="147">
        <f t="shared" si="13"/>
        <v>0</v>
      </c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R427" s="148" t="s">
        <v>167</v>
      </c>
      <c r="AT427" s="148" t="s">
        <v>152</v>
      </c>
      <c r="AU427" s="148" t="s">
        <v>89</v>
      </c>
      <c r="AY427" s="44" t="s">
        <v>149</v>
      </c>
      <c r="BE427" s="149">
        <f t="shared" si="14"/>
        <v>0</v>
      </c>
      <c r="BF427" s="149">
        <f t="shared" si="15"/>
        <v>0</v>
      </c>
      <c r="BG427" s="149">
        <f t="shared" si="16"/>
        <v>0</v>
      </c>
      <c r="BH427" s="149">
        <f t="shared" si="17"/>
        <v>0</v>
      </c>
      <c r="BI427" s="149">
        <f t="shared" si="18"/>
        <v>0</v>
      </c>
      <c r="BJ427" s="44" t="s">
        <v>87</v>
      </c>
      <c r="BK427" s="149">
        <f t="shared" si="19"/>
        <v>0</v>
      </c>
      <c r="BL427" s="44" t="s">
        <v>167</v>
      </c>
      <c r="BM427" s="148" t="s">
        <v>681</v>
      </c>
    </row>
    <row r="428" spans="1:65" s="56" customFormat="1" ht="21.75" customHeight="1">
      <c r="A428" s="53"/>
      <c r="B428" s="54"/>
      <c r="C428" s="138" t="s">
        <v>682</v>
      </c>
      <c r="D428" s="138" t="s">
        <v>152</v>
      </c>
      <c r="E428" s="139" t="s">
        <v>683</v>
      </c>
      <c r="F428" s="140" t="s">
        <v>684</v>
      </c>
      <c r="G428" s="141" t="s">
        <v>655</v>
      </c>
      <c r="H428" s="40">
        <v>1.316</v>
      </c>
      <c r="I428" s="24"/>
      <c r="J428" s="142">
        <f t="shared" si="10"/>
        <v>0</v>
      </c>
      <c r="K428" s="140" t="s">
        <v>257</v>
      </c>
      <c r="L428" s="54"/>
      <c r="M428" s="143" t="s">
        <v>1</v>
      </c>
      <c r="N428" s="144" t="s">
        <v>44</v>
      </c>
      <c r="O428" s="145"/>
      <c r="P428" s="146">
        <f t="shared" si="11"/>
        <v>0</v>
      </c>
      <c r="Q428" s="146">
        <v>0</v>
      </c>
      <c r="R428" s="146">
        <f t="shared" si="12"/>
        <v>0</v>
      </c>
      <c r="S428" s="146">
        <v>0</v>
      </c>
      <c r="T428" s="147">
        <f t="shared" si="13"/>
        <v>0</v>
      </c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R428" s="148" t="s">
        <v>167</v>
      </c>
      <c r="AT428" s="148" t="s">
        <v>152</v>
      </c>
      <c r="AU428" s="148" t="s">
        <v>89</v>
      </c>
      <c r="AY428" s="44" t="s">
        <v>149</v>
      </c>
      <c r="BE428" s="149">
        <f t="shared" si="14"/>
        <v>0</v>
      </c>
      <c r="BF428" s="149">
        <f t="shared" si="15"/>
        <v>0</v>
      </c>
      <c r="BG428" s="149">
        <f t="shared" si="16"/>
        <v>0</v>
      </c>
      <c r="BH428" s="149">
        <f t="shared" si="17"/>
        <v>0</v>
      </c>
      <c r="BI428" s="149">
        <f t="shared" si="18"/>
        <v>0</v>
      </c>
      <c r="BJ428" s="44" t="s">
        <v>87</v>
      </c>
      <c r="BK428" s="149">
        <f t="shared" si="19"/>
        <v>0</v>
      </c>
      <c r="BL428" s="44" t="s">
        <v>167</v>
      </c>
      <c r="BM428" s="148" t="s">
        <v>685</v>
      </c>
    </row>
    <row r="429" spans="1:65" s="56" customFormat="1" ht="21.75" customHeight="1">
      <c r="A429" s="53"/>
      <c r="B429" s="54"/>
      <c r="C429" s="138" t="s">
        <v>686</v>
      </c>
      <c r="D429" s="138" t="s">
        <v>152</v>
      </c>
      <c r="E429" s="139" t="s">
        <v>687</v>
      </c>
      <c r="F429" s="140" t="s">
        <v>688</v>
      </c>
      <c r="G429" s="141" t="s">
        <v>655</v>
      </c>
      <c r="H429" s="40">
        <v>8.719</v>
      </c>
      <c r="I429" s="24"/>
      <c r="J429" s="142">
        <f t="shared" si="10"/>
        <v>0</v>
      </c>
      <c r="K429" s="140" t="s">
        <v>257</v>
      </c>
      <c r="L429" s="54"/>
      <c r="M429" s="143" t="s">
        <v>1</v>
      </c>
      <c r="N429" s="144" t="s">
        <v>44</v>
      </c>
      <c r="O429" s="145"/>
      <c r="P429" s="146">
        <f t="shared" si="11"/>
        <v>0</v>
      </c>
      <c r="Q429" s="146">
        <v>0</v>
      </c>
      <c r="R429" s="146">
        <f t="shared" si="12"/>
        <v>0</v>
      </c>
      <c r="S429" s="146">
        <v>0</v>
      </c>
      <c r="T429" s="147">
        <f t="shared" si="13"/>
        <v>0</v>
      </c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R429" s="148" t="s">
        <v>167</v>
      </c>
      <c r="AT429" s="148" t="s">
        <v>152</v>
      </c>
      <c r="AU429" s="148" t="s">
        <v>89</v>
      </c>
      <c r="AY429" s="44" t="s">
        <v>149</v>
      </c>
      <c r="BE429" s="149">
        <f t="shared" si="14"/>
        <v>0</v>
      </c>
      <c r="BF429" s="149">
        <f t="shared" si="15"/>
        <v>0</v>
      </c>
      <c r="BG429" s="149">
        <f t="shared" si="16"/>
        <v>0</v>
      </c>
      <c r="BH429" s="149">
        <f t="shared" si="17"/>
        <v>0</v>
      </c>
      <c r="BI429" s="149">
        <f t="shared" si="18"/>
        <v>0</v>
      </c>
      <c r="BJ429" s="44" t="s">
        <v>87</v>
      </c>
      <c r="BK429" s="149">
        <f t="shared" si="19"/>
        <v>0</v>
      </c>
      <c r="BL429" s="44" t="s">
        <v>167</v>
      </c>
      <c r="BM429" s="148" t="s">
        <v>689</v>
      </c>
    </row>
    <row r="430" spans="1:65" s="56" customFormat="1" ht="21.75" customHeight="1">
      <c r="A430" s="53"/>
      <c r="B430" s="54"/>
      <c r="C430" s="138" t="s">
        <v>690</v>
      </c>
      <c r="D430" s="138" t="s">
        <v>152</v>
      </c>
      <c r="E430" s="139" t="s">
        <v>691</v>
      </c>
      <c r="F430" s="140" t="s">
        <v>692</v>
      </c>
      <c r="G430" s="141" t="s">
        <v>655</v>
      </c>
      <c r="H430" s="40">
        <v>1.779</v>
      </c>
      <c r="I430" s="24"/>
      <c r="J430" s="142">
        <f t="shared" si="10"/>
        <v>0</v>
      </c>
      <c r="K430" s="140" t="s">
        <v>257</v>
      </c>
      <c r="L430" s="54"/>
      <c r="M430" s="143" t="s">
        <v>1</v>
      </c>
      <c r="N430" s="144" t="s">
        <v>44</v>
      </c>
      <c r="O430" s="145"/>
      <c r="P430" s="146">
        <f t="shared" si="11"/>
        <v>0</v>
      </c>
      <c r="Q430" s="146">
        <v>0</v>
      </c>
      <c r="R430" s="146">
        <f t="shared" si="12"/>
        <v>0</v>
      </c>
      <c r="S430" s="146">
        <v>0</v>
      </c>
      <c r="T430" s="147">
        <f t="shared" si="13"/>
        <v>0</v>
      </c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R430" s="148" t="s">
        <v>167</v>
      </c>
      <c r="AT430" s="148" t="s">
        <v>152</v>
      </c>
      <c r="AU430" s="148" t="s">
        <v>89</v>
      </c>
      <c r="AY430" s="44" t="s">
        <v>149</v>
      </c>
      <c r="BE430" s="149">
        <f t="shared" si="14"/>
        <v>0</v>
      </c>
      <c r="BF430" s="149">
        <f t="shared" si="15"/>
        <v>0</v>
      </c>
      <c r="BG430" s="149">
        <f t="shared" si="16"/>
        <v>0</v>
      </c>
      <c r="BH430" s="149">
        <f t="shared" si="17"/>
        <v>0</v>
      </c>
      <c r="BI430" s="149">
        <f t="shared" si="18"/>
        <v>0</v>
      </c>
      <c r="BJ430" s="44" t="s">
        <v>87</v>
      </c>
      <c r="BK430" s="149">
        <f t="shared" si="19"/>
        <v>0</v>
      </c>
      <c r="BL430" s="44" t="s">
        <v>167</v>
      </c>
      <c r="BM430" s="148" t="s">
        <v>693</v>
      </c>
    </row>
    <row r="431" spans="1:65" s="56" customFormat="1" ht="16.5" customHeight="1">
      <c r="A431" s="53"/>
      <c r="B431" s="54"/>
      <c r="C431" s="138" t="s">
        <v>694</v>
      </c>
      <c r="D431" s="138" t="s">
        <v>152</v>
      </c>
      <c r="E431" s="139" t="s">
        <v>695</v>
      </c>
      <c r="F431" s="140" t="s">
        <v>696</v>
      </c>
      <c r="G431" s="141" t="s">
        <v>655</v>
      </c>
      <c r="H431" s="40">
        <v>0.44</v>
      </c>
      <c r="I431" s="24"/>
      <c r="J431" s="142">
        <f t="shared" si="10"/>
        <v>0</v>
      </c>
      <c r="K431" s="140" t="s">
        <v>257</v>
      </c>
      <c r="L431" s="54"/>
      <c r="M431" s="143" t="s">
        <v>1</v>
      </c>
      <c r="N431" s="144" t="s">
        <v>44</v>
      </c>
      <c r="O431" s="145"/>
      <c r="P431" s="146">
        <f t="shared" si="11"/>
        <v>0</v>
      </c>
      <c r="Q431" s="146">
        <v>0</v>
      </c>
      <c r="R431" s="146">
        <f t="shared" si="12"/>
        <v>0</v>
      </c>
      <c r="S431" s="146">
        <v>0</v>
      </c>
      <c r="T431" s="147">
        <f t="shared" si="13"/>
        <v>0</v>
      </c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R431" s="148" t="s">
        <v>167</v>
      </c>
      <c r="AT431" s="148" t="s">
        <v>152</v>
      </c>
      <c r="AU431" s="148" t="s">
        <v>89</v>
      </c>
      <c r="AY431" s="44" t="s">
        <v>149</v>
      </c>
      <c r="BE431" s="149">
        <f t="shared" si="14"/>
        <v>0</v>
      </c>
      <c r="BF431" s="149">
        <f t="shared" si="15"/>
        <v>0</v>
      </c>
      <c r="BG431" s="149">
        <f t="shared" si="16"/>
        <v>0</v>
      </c>
      <c r="BH431" s="149">
        <f t="shared" si="17"/>
        <v>0</v>
      </c>
      <c r="BI431" s="149">
        <f t="shared" si="18"/>
        <v>0</v>
      </c>
      <c r="BJ431" s="44" t="s">
        <v>87</v>
      </c>
      <c r="BK431" s="149">
        <f t="shared" si="19"/>
        <v>0</v>
      </c>
      <c r="BL431" s="44" t="s">
        <v>167</v>
      </c>
      <c r="BM431" s="148" t="s">
        <v>697</v>
      </c>
    </row>
    <row r="432" spans="1:65" s="56" customFormat="1" ht="21.75" customHeight="1">
      <c r="A432" s="53"/>
      <c r="B432" s="54"/>
      <c r="C432" s="138" t="s">
        <v>698</v>
      </c>
      <c r="D432" s="138" t="s">
        <v>152</v>
      </c>
      <c r="E432" s="139" t="s">
        <v>699</v>
      </c>
      <c r="F432" s="140" t="s">
        <v>700</v>
      </c>
      <c r="G432" s="141" t="s">
        <v>655</v>
      </c>
      <c r="H432" s="40">
        <v>101.351</v>
      </c>
      <c r="I432" s="24"/>
      <c r="J432" s="142">
        <f t="shared" si="10"/>
        <v>0</v>
      </c>
      <c r="K432" s="140" t="s">
        <v>257</v>
      </c>
      <c r="L432" s="54"/>
      <c r="M432" s="143" t="s">
        <v>1</v>
      </c>
      <c r="N432" s="144" t="s">
        <v>44</v>
      </c>
      <c r="O432" s="145"/>
      <c r="P432" s="146">
        <f t="shared" si="11"/>
        <v>0</v>
      </c>
      <c r="Q432" s="146">
        <v>0</v>
      </c>
      <c r="R432" s="146">
        <f t="shared" si="12"/>
        <v>0</v>
      </c>
      <c r="S432" s="146">
        <v>0</v>
      </c>
      <c r="T432" s="147">
        <f t="shared" si="13"/>
        <v>0</v>
      </c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R432" s="148" t="s">
        <v>167</v>
      </c>
      <c r="AT432" s="148" t="s">
        <v>152</v>
      </c>
      <c r="AU432" s="148" t="s">
        <v>89</v>
      </c>
      <c r="AY432" s="44" t="s">
        <v>149</v>
      </c>
      <c r="BE432" s="149">
        <f t="shared" si="14"/>
        <v>0</v>
      </c>
      <c r="BF432" s="149">
        <f t="shared" si="15"/>
        <v>0</v>
      </c>
      <c r="BG432" s="149">
        <f t="shared" si="16"/>
        <v>0</v>
      </c>
      <c r="BH432" s="149">
        <f t="shared" si="17"/>
        <v>0</v>
      </c>
      <c r="BI432" s="149">
        <f t="shared" si="18"/>
        <v>0</v>
      </c>
      <c r="BJ432" s="44" t="s">
        <v>87</v>
      </c>
      <c r="BK432" s="149">
        <f t="shared" si="19"/>
        <v>0</v>
      </c>
      <c r="BL432" s="44" t="s">
        <v>167</v>
      </c>
      <c r="BM432" s="148" t="s">
        <v>701</v>
      </c>
    </row>
    <row r="433" spans="2:51" s="160" customFormat="1" ht="11.25">
      <c r="B433" s="161"/>
      <c r="D433" s="150" t="s">
        <v>251</v>
      </c>
      <c r="E433" s="162" t="s">
        <v>1</v>
      </c>
      <c r="F433" s="163" t="s">
        <v>702</v>
      </c>
      <c r="H433" s="164">
        <v>272.564</v>
      </c>
      <c r="L433" s="161"/>
      <c r="M433" s="165"/>
      <c r="N433" s="166"/>
      <c r="O433" s="166"/>
      <c r="P433" s="166"/>
      <c r="Q433" s="166"/>
      <c r="R433" s="166"/>
      <c r="S433" s="166"/>
      <c r="T433" s="167"/>
      <c r="AT433" s="162" t="s">
        <v>251</v>
      </c>
      <c r="AU433" s="162" t="s">
        <v>89</v>
      </c>
      <c r="AV433" s="160" t="s">
        <v>89</v>
      </c>
      <c r="AW433" s="160" t="s">
        <v>34</v>
      </c>
      <c r="AX433" s="160" t="s">
        <v>79</v>
      </c>
      <c r="AY433" s="162" t="s">
        <v>149</v>
      </c>
    </row>
    <row r="434" spans="2:51" s="160" customFormat="1" ht="11.25">
      <c r="B434" s="161"/>
      <c r="D434" s="150" t="s">
        <v>251</v>
      </c>
      <c r="E434" s="162" t="s">
        <v>1</v>
      </c>
      <c r="F434" s="163" t="s">
        <v>703</v>
      </c>
      <c r="H434" s="164">
        <v>-171.213</v>
      </c>
      <c r="L434" s="161"/>
      <c r="M434" s="165"/>
      <c r="N434" s="166"/>
      <c r="O434" s="166"/>
      <c r="P434" s="166"/>
      <c r="Q434" s="166"/>
      <c r="R434" s="166"/>
      <c r="S434" s="166"/>
      <c r="T434" s="167"/>
      <c r="AT434" s="162" t="s">
        <v>251</v>
      </c>
      <c r="AU434" s="162" t="s">
        <v>89</v>
      </c>
      <c r="AV434" s="160" t="s">
        <v>89</v>
      </c>
      <c r="AW434" s="160" t="s">
        <v>34</v>
      </c>
      <c r="AX434" s="160" t="s">
        <v>79</v>
      </c>
      <c r="AY434" s="162" t="s">
        <v>149</v>
      </c>
    </row>
    <row r="435" spans="2:51" s="168" customFormat="1" ht="11.25">
      <c r="B435" s="169"/>
      <c r="D435" s="150" t="s">
        <v>251</v>
      </c>
      <c r="E435" s="170" t="s">
        <v>1</v>
      </c>
      <c r="F435" s="171" t="s">
        <v>254</v>
      </c>
      <c r="H435" s="172">
        <v>101.35100000000003</v>
      </c>
      <c r="L435" s="169"/>
      <c r="M435" s="173"/>
      <c r="N435" s="174"/>
      <c r="O435" s="174"/>
      <c r="P435" s="174"/>
      <c r="Q435" s="174"/>
      <c r="R435" s="174"/>
      <c r="S435" s="174"/>
      <c r="T435" s="175"/>
      <c r="AT435" s="170" t="s">
        <v>251</v>
      </c>
      <c r="AU435" s="170" t="s">
        <v>89</v>
      </c>
      <c r="AV435" s="168" t="s">
        <v>167</v>
      </c>
      <c r="AW435" s="168" t="s">
        <v>34</v>
      </c>
      <c r="AX435" s="168" t="s">
        <v>87</v>
      </c>
      <c r="AY435" s="170" t="s">
        <v>149</v>
      </c>
    </row>
    <row r="436" spans="2:63" s="125" customFormat="1" ht="25.9" customHeight="1">
      <c r="B436" s="126"/>
      <c r="D436" s="127" t="s">
        <v>78</v>
      </c>
      <c r="E436" s="128" t="s">
        <v>704</v>
      </c>
      <c r="F436" s="128" t="s">
        <v>705</v>
      </c>
      <c r="J436" s="129">
        <f>BK436</f>
        <v>0</v>
      </c>
      <c r="L436" s="126"/>
      <c r="M436" s="130"/>
      <c r="N436" s="131"/>
      <c r="O436" s="131"/>
      <c r="P436" s="132">
        <f>P437+P452+P459+P466+P483+P486</f>
        <v>0</v>
      </c>
      <c r="Q436" s="131"/>
      <c r="R436" s="132">
        <f>R437+R452+R459+R466+R483+R486</f>
        <v>0</v>
      </c>
      <c r="S436" s="131"/>
      <c r="T436" s="133">
        <f>T437+T452+T459+T466+T483+T486</f>
        <v>13.0130101</v>
      </c>
      <c r="AR436" s="127" t="s">
        <v>89</v>
      </c>
      <c r="AT436" s="134" t="s">
        <v>78</v>
      </c>
      <c r="AU436" s="134" t="s">
        <v>79</v>
      </c>
      <c r="AY436" s="127" t="s">
        <v>149</v>
      </c>
      <c r="BK436" s="135">
        <f>BK437+BK452+BK459+BK466+BK483+BK486</f>
        <v>0</v>
      </c>
    </row>
    <row r="437" spans="2:63" s="125" customFormat="1" ht="22.9" customHeight="1">
      <c r="B437" s="126"/>
      <c r="D437" s="127" t="s">
        <v>78</v>
      </c>
      <c r="E437" s="136" t="s">
        <v>706</v>
      </c>
      <c r="F437" s="136" t="s">
        <v>707</v>
      </c>
      <c r="J437" s="137">
        <f>BK437</f>
        <v>0</v>
      </c>
      <c r="L437" s="126"/>
      <c r="M437" s="130"/>
      <c r="N437" s="131"/>
      <c r="O437" s="131"/>
      <c r="P437" s="132">
        <f>SUM(P438:P451)</f>
        <v>0</v>
      </c>
      <c r="Q437" s="131"/>
      <c r="R437" s="132">
        <f>SUM(R438:R451)</f>
        <v>0</v>
      </c>
      <c r="S437" s="131"/>
      <c r="T437" s="133">
        <f>SUM(T438:T451)</f>
        <v>1.315898</v>
      </c>
      <c r="AR437" s="127" t="s">
        <v>89</v>
      </c>
      <c r="AT437" s="134" t="s">
        <v>78</v>
      </c>
      <c r="AU437" s="134" t="s">
        <v>87</v>
      </c>
      <c r="AY437" s="127" t="s">
        <v>149</v>
      </c>
      <c r="BK437" s="135">
        <f>SUM(BK438:BK451)</f>
        <v>0</v>
      </c>
    </row>
    <row r="438" spans="1:65" s="56" customFormat="1" ht="16.5" customHeight="1">
      <c r="A438" s="53"/>
      <c r="B438" s="54"/>
      <c r="C438" s="138" t="s">
        <v>708</v>
      </c>
      <c r="D438" s="138" t="s">
        <v>152</v>
      </c>
      <c r="E438" s="139" t="s">
        <v>709</v>
      </c>
      <c r="F438" s="140" t="s">
        <v>710</v>
      </c>
      <c r="G438" s="141" t="s">
        <v>268</v>
      </c>
      <c r="H438" s="40">
        <v>302.906</v>
      </c>
      <c r="I438" s="24"/>
      <c r="J438" s="142">
        <f>ROUND(I438*H438,2)</f>
        <v>0</v>
      </c>
      <c r="K438" s="140" t="s">
        <v>257</v>
      </c>
      <c r="L438" s="54"/>
      <c r="M438" s="143" t="s">
        <v>1</v>
      </c>
      <c r="N438" s="144" t="s">
        <v>44</v>
      </c>
      <c r="O438" s="145"/>
      <c r="P438" s="146">
        <f>O438*H438</f>
        <v>0</v>
      </c>
      <c r="Q438" s="146">
        <v>0</v>
      </c>
      <c r="R438" s="146">
        <f>Q438*H438</f>
        <v>0</v>
      </c>
      <c r="S438" s="146">
        <v>0.004</v>
      </c>
      <c r="T438" s="147">
        <f>S438*H438</f>
        <v>1.211624</v>
      </c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R438" s="148" t="s">
        <v>219</v>
      </c>
      <c r="AT438" s="148" t="s">
        <v>152</v>
      </c>
      <c r="AU438" s="148" t="s">
        <v>89</v>
      </c>
      <c r="AY438" s="44" t="s">
        <v>149</v>
      </c>
      <c r="BE438" s="149">
        <f>IF(N438="základní",J438,0)</f>
        <v>0</v>
      </c>
      <c r="BF438" s="149">
        <f>IF(N438="snížená",J438,0)</f>
        <v>0</v>
      </c>
      <c r="BG438" s="149">
        <f>IF(N438="zákl. přenesená",J438,0)</f>
        <v>0</v>
      </c>
      <c r="BH438" s="149">
        <f>IF(N438="sníž. přenesená",J438,0)</f>
        <v>0</v>
      </c>
      <c r="BI438" s="149">
        <f>IF(N438="nulová",J438,0)</f>
        <v>0</v>
      </c>
      <c r="BJ438" s="44" t="s">
        <v>87</v>
      </c>
      <c r="BK438" s="149">
        <f>ROUND(I438*H438,2)</f>
        <v>0</v>
      </c>
      <c r="BL438" s="44" t="s">
        <v>219</v>
      </c>
      <c r="BM438" s="148" t="s">
        <v>711</v>
      </c>
    </row>
    <row r="439" spans="2:51" s="176" customFormat="1" ht="11.25">
      <c r="B439" s="177"/>
      <c r="D439" s="150" t="s">
        <v>251</v>
      </c>
      <c r="E439" s="178" t="s">
        <v>1</v>
      </c>
      <c r="F439" s="179" t="s">
        <v>298</v>
      </c>
      <c r="H439" s="178" t="s">
        <v>1</v>
      </c>
      <c r="L439" s="177"/>
      <c r="M439" s="180"/>
      <c r="N439" s="181"/>
      <c r="O439" s="181"/>
      <c r="P439" s="181"/>
      <c r="Q439" s="181"/>
      <c r="R439" s="181"/>
      <c r="S439" s="181"/>
      <c r="T439" s="182"/>
      <c r="AT439" s="178" t="s">
        <v>251</v>
      </c>
      <c r="AU439" s="178" t="s">
        <v>89</v>
      </c>
      <c r="AV439" s="176" t="s">
        <v>87</v>
      </c>
      <c r="AW439" s="176" t="s">
        <v>34</v>
      </c>
      <c r="AX439" s="176" t="s">
        <v>79</v>
      </c>
      <c r="AY439" s="178" t="s">
        <v>149</v>
      </c>
    </row>
    <row r="440" spans="2:51" s="176" customFormat="1" ht="11.25">
      <c r="B440" s="177"/>
      <c r="D440" s="150" t="s">
        <v>251</v>
      </c>
      <c r="E440" s="178" t="s">
        <v>1</v>
      </c>
      <c r="F440" s="179" t="s">
        <v>302</v>
      </c>
      <c r="H440" s="178" t="s">
        <v>1</v>
      </c>
      <c r="L440" s="177"/>
      <c r="M440" s="180"/>
      <c r="N440" s="181"/>
      <c r="O440" s="181"/>
      <c r="P440" s="181"/>
      <c r="Q440" s="181"/>
      <c r="R440" s="181"/>
      <c r="S440" s="181"/>
      <c r="T440" s="182"/>
      <c r="AT440" s="178" t="s">
        <v>251</v>
      </c>
      <c r="AU440" s="178" t="s">
        <v>89</v>
      </c>
      <c r="AV440" s="176" t="s">
        <v>87</v>
      </c>
      <c r="AW440" s="176" t="s">
        <v>34</v>
      </c>
      <c r="AX440" s="176" t="s">
        <v>79</v>
      </c>
      <c r="AY440" s="178" t="s">
        <v>149</v>
      </c>
    </row>
    <row r="441" spans="2:51" s="160" customFormat="1" ht="11.25">
      <c r="B441" s="161"/>
      <c r="D441" s="150" t="s">
        <v>251</v>
      </c>
      <c r="E441" s="162" t="s">
        <v>1</v>
      </c>
      <c r="F441" s="163" t="s">
        <v>712</v>
      </c>
      <c r="H441" s="164">
        <v>7.37</v>
      </c>
      <c r="L441" s="161"/>
      <c r="M441" s="165"/>
      <c r="N441" s="166"/>
      <c r="O441" s="166"/>
      <c r="P441" s="166"/>
      <c r="Q441" s="166"/>
      <c r="R441" s="166"/>
      <c r="S441" s="166"/>
      <c r="T441" s="167"/>
      <c r="AT441" s="162" t="s">
        <v>251</v>
      </c>
      <c r="AU441" s="162" t="s">
        <v>89</v>
      </c>
      <c r="AV441" s="160" t="s">
        <v>89</v>
      </c>
      <c r="AW441" s="160" t="s">
        <v>34</v>
      </c>
      <c r="AX441" s="160" t="s">
        <v>79</v>
      </c>
      <c r="AY441" s="162" t="s">
        <v>149</v>
      </c>
    </row>
    <row r="442" spans="2:51" s="160" customFormat="1" ht="11.25">
      <c r="B442" s="161"/>
      <c r="D442" s="150" t="s">
        <v>251</v>
      </c>
      <c r="E442" s="162" t="s">
        <v>1</v>
      </c>
      <c r="F442" s="163" t="s">
        <v>713</v>
      </c>
      <c r="H442" s="164">
        <v>8.976</v>
      </c>
      <c r="L442" s="161"/>
      <c r="M442" s="165"/>
      <c r="N442" s="166"/>
      <c r="O442" s="166"/>
      <c r="P442" s="166"/>
      <c r="Q442" s="166"/>
      <c r="R442" s="166"/>
      <c r="S442" s="166"/>
      <c r="T442" s="167"/>
      <c r="AT442" s="162" t="s">
        <v>251</v>
      </c>
      <c r="AU442" s="162" t="s">
        <v>89</v>
      </c>
      <c r="AV442" s="160" t="s">
        <v>89</v>
      </c>
      <c r="AW442" s="160" t="s">
        <v>34</v>
      </c>
      <c r="AX442" s="160" t="s">
        <v>79</v>
      </c>
      <c r="AY442" s="162" t="s">
        <v>149</v>
      </c>
    </row>
    <row r="443" spans="2:51" s="160" customFormat="1" ht="11.25">
      <c r="B443" s="161"/>
      <c r="D443" s="150" t="s">
        <v>251</v>
      </c>
      <c r="E443" s="162" t="s">
        <v>1</v>
      </c>
      <c r="F443" s="163" t="s">
        <v>714</v>
      </c>
      <c r="H443" s="164">
        <v>170.86</v>
      </c>
      <c r="L443" s="161"/>
      <c r="M443" s="165"/>
      <c r="N443" s="166"/>
      <c r="O443" s="166"/>
      <c r="P443" s="166"/>
      <c r="Q443" s="166"/>
      <c r="R443" s="166"/>
      <c r="S443" s="166"/>
      <c r="T443" s="167"/>
      <c r="AT443" s="162" t="s">
        <v>251</v>
      </c>
      <c r="AU443" s="162" t="s">
        <v>89</v>
      </c>
      <c r="AV443" s="160" t="s">
        <v>89</v>
      </c>
      <c r="AW443" s="160" t="s">
        <v>34</v>
      </c>
      <c r="AX443" s="160" t="s">
        <v>79</v>
      </c>
      <c r="AY443" s="162" t="s">
        <v>149</v>
      </c>
    </row>
    <row r="444" spans="2:51" s="160" customFormat="1" ht="11.25">
      <c r="B444" s="161"/>
      <c r="D444" s="150" t="s">
        <v>251</v>
      </c>
      <c r="E444" s="162" t="s">
        <v>1</v>
      </c>
      <c r="F444" s="163" t="s">
        <v>715</v>
      </c>
      <c r="H444" s="164">
        <v>115.7</v>
      </c>
      <c r="L444" s="161"/>
      <c r="M444" s="165"/>
      <c r="N444" s="166"/>
      <c r="O444" s="166"/>
      <c r="P444" s="166"/>
      <c r="Q444" s="166"/>
      <c r="R444" s="166"/>
      <c r="S444" s="166"/>
      <c r="T444" s="167"/>
      <c r="AT444" s="162" t="s">
        <v>251</v>
      </c>
      <c r="AU444" s="162" t="s">
        <v>89</v>
      </c>
      <c r="AV444" s="160" t="s">
        <v>89</v>
      </c>
      <c r="AW444" s="160" t="s">
        <v>34</v>
      </c>
      <c r="AX444" s="160" t="s">
        <v>79</v>
      </c>
      <c r="AY444" s="162" t="s">
        <v>149</v>
      </c>
    </row>
    <row r="445" spans="2:51" s="168" customFormat="1" ht="11.25">
      <c r="B445" s="169"/>
      <c r="D445" s="150" t="s">
        <v>251</v>
      </c>
      <c r="E445" s="170" t="s">
        <v>1</v>
      </c>
      <c r="F445" s="171" t="s">
        <v>254</v>
      </c>
      <c r="H445" s="172">
        <v>302.906</v>
      </c>
      <c r="L445" s="169"/>
      <c r="M445" s="173"/>
      <c r="N445" s="174"/>
      <c r="O445" s="174"/>
      <c r="P445" s="174"/>
      <c r="Q445" s="174"/>
      <c r="R445" s="174"/>
      <c r="S445" s="174"/>
      <c r="T445" s="175"/>
      <c r="AT445" s="170" t="s">
        <v>251</v>
      </c>
      <c r="AU445" s="170" t="s">
        <v>89</v>
      </c>
      <c r="AV445" s="168" t="s">
        <v>167</v>
      </c>
      <c r="AW445" s="168" t="s">
        <v>34</v>
      </c>
      <c r="AX445" s="168" t="s">
        <v>87</v>
      </c>
      <c r="AY445" s="170" t="s">
        <v>149</v>
      </c>
    </row>
    <row r="446" spans="1:65" s="56" customFormat="1" ht="16.5" customHeight="1">
      <c r="A446" s="53"/>
      <c r="B446" s="54"/>
      <c r="C446" s="138" t="s">
        <v>716</v>
      </c>
      <c r="D446" s="138" t="s">
        <v>152</v>
      </c>
      <c r="E446" s="139" t="s">
        <v>717</v>
      </c>
      <c r="F446" s="140" t="s">
        <v>718</v>
      </c>
      <c r="G446" s="141" t="s">
        <v>268</v>
      </c>
      <c r="H446" s="40">
        <v>23.172</v>
      </c>
      <c r="I446" s="24"/>
      <c r="J446" s="142">
        <f>ROUND(I446*H446,2)</f>
        <v>0</v>
      </c>
      <c r="K446" s="140" t="s">
        <v>257</v>
      </c>
      <c r="L446" s="54"/>
      <c r="M446" s="143" t="s">
        <v>1</v>
      </c>
      <c r="N446" s="144" t="s">
        <v>44</v>
      </c>
      <c r="O446" s="145"/>
      <c r="P446" s="146">
        <f>O446*H446</f>
        <v>0</v>
      </c>
      <c r="Q446" s="146">
        <v>0</v>
      </c>
      <c r="R446" s="146">
        <f>Q446*H446</f>
        <v>0</v>
      </c>
      <c r="S446" s="146">
        <v>0.0045</v>
      </c>
      <c r="T446" s="147">
        <f>S446*H446</f>
        <v>0.10427399999999999</v>
      </c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R446" s="148" t="s">
        <v>219</v>
      </c>
      <c r="AT446" s="148" t="s">
        <v>152</v>
      </c>
      <c r="AU446" s="148" t="s">
        <v>89</v>
      </c>
      <c r="AY446" s="44" t="s">
        <v>149</v>
      </c>
      <c r="BE446" s="149">
        <f>IF(N446="základní",J446,0)</f>
        <v>0</v>
      </c>
      <c r="BF446" s="149">
        <f>IF(N446="snížená",J446,0)</f>
        <v>0</v>
      </c>
      <c r="BG446" s="149">
        <f>IF(N446="zákl. přenesená",J446,0)</f>
        <v>0</v>
      </c>
      <c r="BH446" s="149">
        <f>IF(N446="sníž. přenesená",J446,0)</f>
        <v>0</v>
      </c>
      <c r="BI446" s="149">
        <f>IF(N446="nulová",J446,0)</f>
        <v>0</v>
      </c>
      <c r="BJ446" s="44" t="s">
        <v>87</v>
      </c>
      <c r="BK446" s="149">
        <f>ROUND(I446*H446,2)</f>
        <v>0</v>
      </c>
      <c r="BL446" s="44" t="s">
        <v>219</v>
      </c>
      <c r="BM446" s="148" t="s">
        <v>719</v>
      </c>
    </row>
    <row r="447" spans="2:51" s="176" customFormat="1" ht="11.25">
      <c r="B447" s="177"/>
      <c r="D447" s="150" t="s">
        <v>251</v>
      </c>
      <c r="E447" s="178" t="s">
        <v>1</v>
      </c>
      <c r="F447" s="179" t="s">
        <v>298</v>
      </c>
      <c r="H447" s="178" t="s">
        <v>1</v>
      </c>
      <c r="L447" s="177"/>
      <c r="M447" s="180"/>
      <c r="N447" s="181"/>
      <c r="O447" s="181"/>
      <c r="P447" s="181"/>
      <c r="Q447" s="181"/>
      <c r="R447" s="181"/>
      <c r="S447" s="181"/>
      <c r="T447" s="182"/>
      <c r="AT447" s="178" t="s">
        <v>251</v>
      </c>
      <c r="AU447" s="178" t="s">
        <v>89</v>
      </c>
      <c r="AV447" s="176" t="s">
        <v>87</v>
      </c>
      <c r="AW447" s="176" t="s">
        <v>34</v>
      </c>
      <c r="AX447" s="176" t="s">
        <v>79</v>
      </c>
      <c r="AY447" s="178" t="s">
        <v>149</v>
      </c>
    </row>
    <row r="448" spans="2:51" s="176" customFormat="1" ht="11.25">
      <c r="B448" s="177"/>
      <c r="D448" s="150" t="s">
        <v>251</v>
      </c>
      <c r="E448" s="178" t="s">
        <v>1</v>
      </c>
      <c r="F448" s="179" t="s">
        <v>302</v>
      </c>
      <c r="H448" s="178" t="s">
        <v>1</v>
      </c>
      <c r="L448" s="177"/>
      <c r="M448" s="180"/>
      <c r="N448" s="181"/>
      <c r="O448" s="181"/>
      <c r="P448" s="181"/>
      <c r="Q448" s="181"/>
      <c r="R448" s="181"/>
      <c r="S448" s="181"/>
      <c r="T448" s="182"/>
      <c r="AT448" s="178" t="s">
        <v>251</v>
      </c>
      <c r="AU448" s="178" t="s">
        <v>89</v>
      </c>
      <c r="AV448" s="176" t="s">
        <v>87</v>
      </c>
      <c r="AW448" s="176" t="s">
        <v>34</v>
      </c>
      <c r="AX448" s="176" t="s">
        <v>79</v>
      </c>
      <c r="AY448" s="178" t="s">
        <v>149</v>
      </c>
    </row>
    <row r="449" spans="2:51" s="160" customFormat="1" ht="11.25">
      <c r="B449" s="161"/>
      <c r="D449" s="150" t="s">
        <v>251</v>
      </c>
      <c r="E449" s="162" t="s">
        <v>1</v>
      </c>
      <c r="F449" s="163" t="s">
        <v>303</v>
      </c>
      <c r="H449" s="164">
        <v>10.83</v>
      </c>
      <c r="L449" s="161"/>
      <c r="M449" s="165"/>
      <c r="N449" s="166"/>
      <c r="O449" s="166"/>
      <c r="P449" s="166"/>
      <c r="Q449" s="166"/>
      <c r="R449" s="166"/>
      <c r="S449" s="166"/>
      <c r="T449" s="167"/>
      <c r="AT449" s="162" t="s">
        <v>251</v>
      </c>
      <c r="AU449" s="162" t="s">
        <v>89</v>
      </c>
      <c r="AV449" s="160" t="s">
        <v>89</v>
      </c>
      <c r="AW449" s="160" t="s">
        <v>34</v>
      </c>
      <c r="AX449" s="160" t="s">
        <v>79</v>
      </c>
      <c r="AY449" s="162" t="s">
        <v>149</v>
      </c>
    </row>
    <row r="450" spans="2:51" s="160" customFormat="1" ht="11.25">
      <c r="B450" s="161"/>
      <c r="D450" s="150" t="s">
        <v>251</v>
      </c>
      <c r="E450" s="162" t="s">
        <v>1</v>
      </c>
      <c r="F450" s="163" t="s">
        <v>304</v>
      </c>
      <c r="H450" s="164">
        <v>12.342</v>
      </c>
      <c r="L450" s="161"/>
      <c r="M450" s="165"/>
      <c r="N450" s="166"/>
      <c r="O450" s="166"/>
      <c r="P450" s="166"/>
      <c r="Q450" s="166"/>
      <c r="R450" s="166"/>
      <c r="S450" s="166"/>
      <c r="T450" s="167"/>
      <c r="AT450" s="162" t="s">
        <v>251</v>
      </c>
      <c r="AU450" s="162" t="s">
        <v>89</v>
      </c>
      <c r="AV450" s="160" t="s">
        <v>89</v>
      </c>
      <c r="AW450" s="160" t="s">
        <v>34</v>
      </c>
      <c r="AX450" s="160" t="s">
        <v>79</v>
      </c>
      <c r="AY450" s="162" t="s">
        <v>149</v>
      </c>
    </row>
    <row r="451" spans="2:51" s="168" customFormat="1" ht="11.25">
      <c r="B451" s="169"/>
      <c r="D451" s="150" t="s">
        <v>251</v>
      </c>
      <c r="E451" s="170" t="s">
        <v>1</v>
      </c>
      <c r="F451" s="171" t="s">
        <v>254</v>
      </c>
      <c r="H451" s="172">
        <v>23.172</v>
      </c>
      <c r="L451" s="169"/>
      <c r="M451" s="173"/>
      <c r="N451" s="174"/>
      <c r="O451" s="174"/>
      <c r="P451" s="174"/>
      <c r="Q451" s="174"/>
      <c r="R451" s="174"/>
      <c r="S451" s="174"/>
      <c r="T451" s="175"/>
      <c r="AT451" s="170" t="s">
        <v>251</v>
      </c>
      <c r="AU451" s="170" t="s">
        <v>89</v>
      </c>
      <c r="AV451" s="168" t="s">
        <v>167</v>
      </c>
      <c r="AW451" s="168" t="s">
        <v>34</v>
      </c>
      <c r="AX451" s="168" t="s">
        <v>87</v>
      </c>
      <c r="AY451" s="170" t="s">
        <v>149</v>
      </c>
    </row>
    <row r="452" spans="2:63" s="125" customFormat="1" ht="22.9" customHeight="1">
      <c r="B452" s="126"/>
      <c r="D452" s="127" t="s">
        <v>78</v>
      </c>
      <c r="E452" s="136" t="s">
        <v>720</v>
      </c>
      <c r="F452" s="136" t="s">
        <v>721</v>
      </c>
      <c r="J452" s="137">
        <f>BK452</f>
        <v>0</v>
      </c>
      <c r="L452" s="126"/>
      <c r="M452" s="130"/>
      <c r="N452" s="131"/>
      <c r="O452" s="131"/>
      <c r="P452" s="132">
        <f>SUM(P453:P458)</f>
        <v>0</v>
      </c>
      <c r="Q452" s="131"/>
      <c r="R452" s="132">
        <f>SUM(R453:R458)</f>
        <v>0</v>
      </c>
      <c r="S452" s="131"/>
      <c r="T452" s="133">
        <f>SUM(T453:T458)</f>
        <v>0.44033659999999997</v>
      </c>
      <c r="AR452" s="127" t="s">
        <v>89</v>
      </c>
      <c r="AT452" s="134" t="s">
        <v>78</v>
      </c>
      <c r="AU452" s="134" t="s">
        <v>87</v>
      </c>
      <c r="AY452" s="127" t="s">
        <v>149</v>
      </c>
      <c r="BK452" s="135">
        <f>SUM(BK453:BK458)</f>
        <v>0</v>
      </c>
    </row>
    <row r="453" spans="1:65" s="56" customFormat="1" ht="16.5" customHeight="1">
      <c r="A453" s="53"/>
      <c r="B453" s="54"/>
      <c r="C453" s="138" t="s">
        <v>722</v>
      </c>
      <c r="D453" s="138" t="s">
        <v>152</v>
      </c>
      <c r="E453" s="139" t="s">
        <v>723</v>
      </c>
      <c r="F453" s="140" t="s">
        <v>724</v>
      </c>
      <c r="G453" s="141" t="s">
        <v>268</v>
      </c>
      <c r="H453" s="40">
        <v>115.7</v>
      </c>
      <c r="I453" s="24"/>
      <c r="J453" s="142">
        <f>ROUND(I453*H453,2)</f>
        <v>0</v>
      </c>
      <c r="K453" s="140" t="s">
        <v>257</v>
      </c>
      <c r="L453" s="54"/>
      <c r="M453" s="143" t="s">
        <v>1</v>
      </c>
      <c r="N453" s="144" t="s">
        <v>44</v>
      </c>
      <c r="O453" s="145"/>
      <c r="P453" s="146">
        <f>O453*H453</f>
        <v>0</v>
      </c>
      <c r="Q453" s="146">
        <v>0</v>
      </c>
      <c r="R453" s="146">
        <f>Q453*H453</f>
        <v>0</v>
      </c>
      <c r="S453" s="146">
        <v>0.0034</v>
      </c>
      <c r="T453" s="147">
        <f>S453*H453</f>
        <v>0.39338</v>
      </c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R453" s="148" t="s">
        <v>219</v>
      </c>
      <c r="AT453" s="148" t="s">
        <v>152</v>
      </c>
      <c r="AU453" s="148" t="s">
        <v>89</v>
      </c>
      <c r="AY453" s="44" t="s">
        <v>149</v>
      </c>
      <c r="BE453" s="149">
        <f>IF(N453="základní",J453,0)</f>
        <v>0</v>
      </c>
      <c r="BF453" s="149">
        <f>IF(N453="snížená",J453,0)</f>
        <v>0</v>
      </c>
      <c r="BG453" s="149">
        <f>IF(N453="zákl. přenesená",J453,0)</f>
        <v>0</v>
      </c>
      <c r="BH453" s="149">
        <f>IF(N453="sníž. přenesená",J453,0)</f>
        <v>0</v>
      </c>
      <c r="BI453" s="149">
        <f>IF(N453="nulová",J453,0)</f>
        <v>0</v>
      </c>
      <c r="BJ453" s="44" t="s">
        <v>87</v>
      </c>
      <c r="BK453" s="149">
        <f>ROUND(I453*H453,2)</f>
        <v>0</v>
      </c>
      <c r="BL453" s="44" t="s">
        <v>219</v>
      </c>
      <c r="BM453" s="148" t="s">
        <v>725</v>
      </c>
    </row>
    <row r="454" spans="2:51" s="160" customFormat="1" ht="11.25">
      <c r="B454" s="161"/>
      <c r="D454" s="150" t="s">
        <v>251</v>
      </c>
      <c r="E454" s="162" t="s">
        <v>1</v>
      </c>
      <c r="F454" s="163" t="s">
        <v>715</v>
      </c>
      <c r="H454" s="164">
        <v>115.7</v>
      </c>
      <c r="L454" s="161"/>
      <c r="M454" s="165"/>
      <c r="N454" s="166"/>
      <c r="O454" s="166"/>
      <c r="P454" s="166"/>
      <c r="Q454" s="166"/>
      <c r="R454" s="166"/>
      <c r="S454" s="166"/>
      <c r="T454" s="167"/>
      <c r="AT454" s="162" t="s">
        <v>251</v>
      </c>
      <c r="AU454" s="162" t="s">
        <v>89</v>
      </c>
      <c r="AV454" s="160" t="s">
        <v>89</v>
      </c>
      <c r="AW454" s="160" t="s">
        <v>34</v>
      </c>
      <c r="AX454" s="160" t="s">
        <v>87</v>
      </c>
      <c r="AY454" s="162" t="s">
        <v>149</v>
      </c>
    </row>
    <row r="455" spans="1:65" s="56" customFormat="1" ht="16.5" customHeight="1">
      <c r="A455" s="53"/>
      <c r="B455" s="54"/>
      <c r="C455" s="138" t="s">
        <v>726</v>
      </c>
      <c r="D455" s="138" t="s">
        <v>152</v>
      </c>
      <c r="E455" s="139" t="s">
        <v>727</v>
      </c>
      <c r="F455" s="140" t="s">
        <v>728</v>
      </c>
      <c r="G455" s="141" t="s">
        <v>268</v>
      </c>
      <c r="H455" s="40">
        <v>85.43</v>
      </c>
      <c r="I455" s="24"/>
      <c r="J455" s="142">
        <f>ROUND(I455*H455,2)</f>
        <v>0</v>
      </c>
      <c r="K455" s="140" t="s">
        <v>257</v>
      </c>
      <c r="L455" s="54"/>
      <c r="M455" s="143" t="s">
        <v>1</v>
      </c>
      <c r="N455" s="144" t="s">
        <v>44</v>
      </c>
      <c r="O455" s="145"/>
      <c r="P455" s="146">
        <f>O455*H455</f>
        <v>0</v>
      </c>
      <c r="Q455" s="146">
        <v>0</v>
      </c>
      <c r="R455" s="146">
        <f>Q455*H455</f>
        <v>0</v>
      </c>
      <c r="S455" s="146">
        <v>0.00042</v>
      </c>
      <c r="T455" s="147">
        <f>S455*H455</f>
        <v>0.035880600000000006</v>
      </c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R455" s="148" t="s">
        <v>219</v>
      </c>
      <c r="AT455" s="148" t="s">
        <v>152</v>
      </c>
      <c r="AU455" s="148" t="s">
        <v>89</v>
      </c>
      <c r="AY455" s="44" t="s">
        <v>149</v>
      </c>
      <c r="BE455" s="149">
        <f>IF(N455="základní",J455,0)</f>
        <v>0</v>
      </c>
      <c r="BF455" s="149">
        <f>IF(N455="snížená",J455,0)</f>
        <v>0</v>
      </c>
      <c r="BG455" s="149">
        <f>IF(N455="zákl. přenesená",J455,0)</f>
        <v>0</v>
      </c>
      <c r="BH455" s="149">
        <f>IF(N455="sníž. přenesená",J455,0)</f>
        <v>0</v>
      </c>
      <c r="BI455" s="149">
        <f>IF(N455="nulová",J455,0)</f>
        <v>0</v>
      </c>
      <c r="BJ455" s="44" t="s">
        <v>87</v>
      </c>
      <c r="BK455" s="149">
        <f>ROUND(I455*H455,2)</f>
        <v>0</v>
      </c>
      <c r="BL455" s="44" t="s">
        <v>219</v>
      </c>
      <c r="BM455" s="148" t="s">
        <v>729</v>
      </c>
    </row>
    <row r="456" spans="2:51" s="160" customFormat="1" ht="11.25">
      <c r="B456" s="161"/>
      <c r="D456" s="150" t="s">
        <v>251</v>
      </c>
      <c r="E456" s="162" t="s">
        <v>1</v>
      </c>
      <c r="F456" s="163" t="s">
        <v>730</v>
      </c>
      <c r="H456" s="164">
        <v>85.43</v>
      </c>
      <c r="L456" s="161"/>
      <c r="M456" s="165"/>
      <c r="N456" s="166"/>
      <c r="O456" s="166"/>
      <c r="P456" s="166"/>
      <c r="Q456" s="166"/>
      <c r="R456" s="166"/>
      <c r="S456" s="166"/>
      <c r="T456" s="167"/>
      <c r="AT456" s="162" t="s">
        <v>251</v>
      </c>
      <c r="AU456" s="162" t="s">
        <v>89</v>
      </c>
      <c r="AV456" s="160" t="s">
        <v>89</v>
      </c>
      <c r="AW456" s="160" t="s">
        <v>34</v>
      </c>
      <c r="AX456" s="160" t="s">
        <v>87</v>
      </c>
      <c r="AY456" s="162" t="s">
        <v>149</v>
      </c>
    </row>
    <row r="457" spans="1:65" s="56" customFormat="1" ht="16.5" customHeight="1">
      <c r="A457" s="53"/>
      <c r="B457" s="54"/>
      <c r="C457" s="138" t="s">
        <v>731</v>
      </c>
      <c r="D457" s="138" t="s">
        <v>152</v>
      </c>
      <c r="E457" s="139" t="s">
        <v>732</v>
      </c>
      <c r="F457" s="140" t="s">
        <v>733</v>
      </c>
      <c r="G457" s="141" t="s">
        <v>268</v>
      </c>
      <c r="H457" s="40">
        <v>7.8</v>
      </c>
      <c r="I457" s="24"/>
      <c r="J457" s="142">
        <f>ROUND(I457*H457,2)</f>
        <v>0</v>
      </c>
      <c r="K457" s="140" t="s">
        <v>257</v>
      </c>
      <c r="L457" s="54"/>
      <c r="M457" s="143" t="s">
        <v>1</v>
      </c>
      <c r="N457" s="144" t="s">
        <v>44</v>
      </c>
      <c r="O457" s="145"/>
      <c r="P457" s="146">
        <f>O457*H457</f>
        <v>0</v>
      </c>
      <c r="Q457" s="146">
        <v>0</v>
      </c>
      <c r="R457" s="146">
        <f>Q457*H457</f>
        <v>0</v>
      </c>
      <c r="S457" s="146">
        <v>0.00142</v>
      </c>
      <c r="T457" s="147">
        <f>S457*H457</f>
        <v>0.011076</v>
      </c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R457" s="148" t="s">
        <v>219</v>
      </c>
      <c r="AT457" s="148" t="s">
        <v>152</v>
      </c>
      <c r="AU457" s="148" t="s">
        <v>89</v>
      </c>
      <c r="AY457" s="44" t="s">
        <v>149</v>
      </c>
      <c r="BE457" s="149">
        <f>IF(N457="základní",J457,0)</f>
        <v>0</v>
      </c>
      <c r="BF457" s="149">
        <f>IF(N457="snížená",J457,0)</f>
        <v>0</v>
      </c>
      <c r="BG457" s="149">
        <f>IF(N457="zákl. přenesená",J457,0)</f>
        <v>0</v>
      </c>
      <c r="BH457" s="149">
        <f>IF(N457="sníž. přenesená",J457,0)</f>
        <v>0</v>
      </c>
      <c r="BI457" s="149">
        <f>IF(N457="nulová",J457,0)</f>
        <v>0</v>
      </c>
      <c r="BJ457" s="44" t="s">
        <v>87</v>
      </c>
      <c r="BK457" s="149">
        <f>ROUND(I457*H457,2)</f>
        <v>0</v>
      </c>
      <c r="BL457" s="44" t="s">
        <v>219</v>
      </c>
      <c r="BM457" s="148" t="s">
        <v>734</v>
      </c>
    </row>
    <row r="458" spans="2:51" s="160" customFormat="1" ht="11.25">
      <c r="B458" s="161"/>
      <c r="D458" s="150" t="s">
        <v>251</v>
      </c>
      <c r="E458" s="162" t="s">
        <v>1</v>
      </c>
      <c r="F458" s="163" t="s">
        <v>735</v>
      </c>
      <c r="H458" s="164">
        <v>7.8</v>
      </c>
      <c r="L458" s="161"/>
      <c r="M458" s="165"/>
      <c r="N458" s="166"/>
      <c r="O458" s="166"/>
      <c r="P458" s="166"/>
      <c r="Q458" s="166"/>
      <c r="R458" s="166"/>
      <c r="S458" s="166"/>
      <c r="T458" s="167"/>
      <c r="AT458" s="162" t="s">
        <v>251</v>
      </c>
      <c r="AU458" s="162" t="s">
        <v>89</v>
      </c>
      <c r="AV458" s="160" t="s">
        <v>89</v>
      </c>
      <c r="AW458" s="160" t="s">
        <v>34</v>
      </c>
      <c r="AX458" s="160" t="s">
        <v>87</v>
      </c>
      <c r="AY458" s="162" t="s">
        <v>149</v>
      </c>
    </row>
    <row r="459" spans="2:63" s="125" customFormat="1" ht="22.9" customHeight="1">
      <c r="B459" s="126"/>
      <c r="D459" s="127" t="s">
        <v>78</v>
      </c>
      <c r="E459" s="136" t="s">
        <v>736</v>
      </c>
      <c r="F459" s="136" t="s">
        <v>737</v>
      </c>
      <c r="J459" s="137">
        <f>BK459</f>
        <v>0</v>
      </c>
      <c r="L459" s="126"/>
      <c r="M459" s="130"/>
      <c r="N459" s="131"/>
      <c r="O459" s="131"/>
      <c r="P459" s="132">
        <f>SUM(P460:P465)</f>
        <v>0</v>
      </c>
      <c r="Q459" s="131"/>
      <c r="R459" s="132">
        <f>SUM(R460:R465)</f>
        <v>0</v>
      </c>
      <c r="S459" s="131"/>
      <c r="T459" s="133">
        <f>SUM(T460:T465)</f>
        <v>8.719199999999999</v>
      </c>
      <c r="AR459" s="127" t="s">
        <v>89</v>
      </c>
      <c r="AT459" s="134" t="s">
        <v>78</v>
      </c>
      <c r="AU459" s="134" t="s">
        <v>87</v>
      </c>
      <c r="AY459" s="127" t="s">
        <v>149</v>
      </c>
      <c r="BK459" s="135">
        <f>SUM(BK460:BK465)</f>
        <v>0</v>
      </c>
    </row>
    <row r="460" spans="1:65" s="56" customFormat="1" ht="16.5" customHeight="1">
      <c r="A460" s="53"/>
      <c r="B460" s="54"/>
      <c r="C460" s="138" t="s">
        <v>738</v>
      </c>
      <c r="D460" s="138" t="s">
        <v>152</v>
      </c>
      <c r="E460" s="139" t="s">
        <v>739</v>
      </c>
      <c r="F460" s="140" t="s">
        <v>740</v>
      </c>
      <c r="G460" s="141" t="s">
        <v>268</v>
      </c>
      <c r="H460" s="40">
        <v>114.8</v>
      </c>
      <c r="I460" s="24"/>
      <c r="J460" s="142">
        <f>ROUND(I460*H460,2)</f>
        <v>0</v>
      </c>
      <c r="K460" s="140" t="s">
        <v>257</v>
      </c>
      <c r="L460" s="54"/>
      <c r="M460" s="143" t="s">
        <v>1</v>
      </c>
      <c r="N460" s="144" t="s">
        <v>44</v>
      </c>
      <c r="O460" s="145"/>
      <c r="P460" s="146">
        <f>O460*H460</f>
        <v>0</v>
      </c>
      <c r="Q460" s="146">
        <v>0</v>
      </c>
      <c r="R460" s="146">
        <f>Q460*H460</f>
        <v>0</v>
      </c>
      <c r="S460" s="146">
        <v>0.014</v>
      </c>
      <c r="T460" s="147">
        <f>S460*H460</f>
        <v>1.6072</v>
      </c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R460" s="148" t="s">
        <v>219</v>
      </c>
      <c r="AT460" s="148" t="s">
        <v>152</v>
      </c>
      <c r="AU460" s="148" t="s">
        <v>89</v>
      </c>
      <c r="AY460" s="44" t="s">
        <v>149</v>
      </c>
      <c r="BE460" s="149">
        <f>IF(N460="základní",J460,0)</f>
        <v>0</v>
      </c>
      <c r="BF460" s="149">
        <f>IF(N460="snížená",J460,0)</f>
        <v>0</v>
      </c>
      <c r="BG460" s="149">
        <f>IF(N460="zákl. přenesená",J460,0)</f>
        <v>0</v>
      </c>
      <c r="BH460" s="149">
        <f>IF(N460="sníž. přenesená",J460,0)</f>
        <v>0</v>
      </c>
      <c r="BI460" s="149">
        <f>IF(N460="nulová",J460,0)</f>
        <v>0</v>
      </c>
      <c r="BJ460" s="44" t="s">
        <v>87</v>
      </c>
      <c r="BK460" s="149">
        <f>ROUND(I460*H460,2)</f>
        <v>0</v>
      </c>
      <c r="BL460" s="44" t="s">
        <v>219</v>
      </c>
      <c r="BM460" s="148" t="s">
        <v>741</v>
      </c>
    </row>
    <row r="461" spans="2:51" s="160" customFormat="1" ht="11.25">
      <c r="B461" s="161"/>
      <c r="D461" s="150" t="s">
        <v>251</v>
      </c>
      <c r="E461" s="162" t="s">
        <v>1</v>
      </c>
      <c r="F461" s="163" t="s">
        <v>742</v>
      </c>
      <c r="H461" s="164">
        <v>114.8</v>
      </c>
      <c r="L461" s="161"/>
      <c r="M461" s="165"/>
      <c r="N461" s="166"/>
      <c r="O461" s="166"/>
      <c r="P461" s="166"/>
      <c r="Q461" s="166"/>
      <c r="R461" s="166"/>
      <c r="S461" s="166"/>
      <c r="T461" s="167"/>
      <c r="AT461" s="162" t="s">
        <v>251</v>
      </c>
      <c r="AU461" s="162" t="s">
        <v>89</v>
      </c>
      <c r="AV461" s="160" t="s">
        <v>89</v>
      </c>
      <c r="AW461" s="160" t="s">
        <v>34</v>
      </c>
      <c r="AX461" s="160" t="s">
        <v>87</v>
      </c>
      <c r="AY461" s="162" t="s">
        <v>149</v>
      </c>
    </row>
    <row r="462" spans="1:65" s="56" customFormat="1" ht="16.5" customHeight="1">
      <c r="A462" s="53"/>
      <c r="B462" s="54"/>
      <c r="C462" s="138" t="s">
        <v>743</v>
      </c>
      <c r="D462" s="138" t="s">
        <v>152</v>
      </c>
      <c r="E462" s="139" t="s">
        <v>744</v>
      </c>
      <c r="F462" s="140" t="s">
        <v>745</v>
      </c>
      <c r="G462" s="141" t="s">
        <v>268</v>
      </c>
      <c r="H462" s="40">
        <v>114.8</v>
      </c>
      <c r="I462" s="24"/>
      <c r="J462" s="142">
        <f>ROUND(I462*H462,2)</f>
        <v>0</v>
      </c>
      <c r="K462" s="140" t="s">
        <v>257</v>
      </c>
      <c r="L462" s="54"/>
      <c r="M462" s="143" t="s">
        <v>1</v>
      </c>
      <c r="N462" s="144" t="s">
        <v>44</v>
      </c>
      <c r="O462" s="145"/>
      <c r="P462" s="146">
        <f>O462*H462</f>
        <v>0</v>
      </c>
      <c r="Q462" s="146">
        <v>0</v>
      </c>
      <c r="R462" s="146">
        <f>Q462*H462</f>
        <v>0</v>
      </c>
      <c r="S462" s="146">
        <v>0.04</v>
      </c>
      <c r="T462" s="147">
        <f>S462*H462</f>
        <v>4.592</v>
      </c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R462" s="148" t="s">
        <v>219</v>
      </c>
      <c r="AT462" s="148" t="s">
        <v>152</v>
      </c>
      <c r="AU462" s="148" t="s">
        <v>89</v>
      </c>
      <c r="AY462" s="44" t="s">
        <v>149</v>
      </c>
      <c r="BE462" s="149">
        <f>IF(N462="základní",J462,0)</f>
        <v>0</v>
      </c>
      <c r="BF462" s="149">
        <f>IF(N462="snížená",J462,0)</f>
        <v>0</v>
      </c>
      <c r="BG462" s="149">
        <f>IF(N462="zákl. přenesená",J462,0)</f>
        <v>0</v>
      </c>
      <c r="BH462" s="149">
        <f>IF(N462="sníž. přenesená",J462,0)</f>
        <v>0</v>
      </c>
      <c r="BI462" s="149">
        <f>IF(N462="nulová",J462,0)</f>
        <v>0</v>
      </c>
      <c r="BJ462" s="44" t="s">
        <v>87</v>
      </c>
      <c r="BK462" s="149">
        <f>ROUND(I462*H462,2)</f>
        <v>0</v>
      </c>
      <c r="BL462" s="44" t="s">
        <v>219</v>
      </c>
      <c r="BM462" s="148" t="s">
        <v>746</v>
      </c>
    </row>
    <row r="463" spans="2:51" s="160" customFormat="1" ht="11.25">
      <c r="B463" s="161"/>
      <c r="D463" s="150" t="s">
        <v>251</v>
      </c>
      <c r="E463" s="162" t="s">
        <v>1</v>
      </c>
      <c r="F463" s="163" t="s">
        <v>742</v>
      </c>
      <c r="H463" s="164">
        <v>114.8</v>
      </c>
      <c r="L463" s="161"/>
      <c r="M463" s="165"/>
      <c r="N463" s="166"/>
      <c r="O463" s="166"/>
      <c r="P463" s="166"/>
      <c r="Q463" s="166"/>
      <c r="R463" s="166"/>
      <c r="S463" s="166"/>
      <c r="T463" s="167"/>
      <c r="AT463" s="162" t="s">
        <v>251</v>
      </c>
      <c r="AU463" s="162" t="s">
        <v>89</v>
      </c>
      <c r="AV463" s="160" t="s">
        <v>89</v>
      </c>
      <c r="AW463" s="160" t="s">
        <v>34</v>
      </c>
      <c r="AX463" s="160" t="s">
        <v>87</v>
      </c>
      <c r="AY463" s="162" t="s">
        <v>149</v>
      </c>
    </row>
    <row r="464" spans="1:65" s="56" customFormat="1" ht="16.5" customHeight="1">
      <c r="A464" s="53"/>
      <c r="B464" s="54"/>
      <c r="C464" s="138" t="s">
        <v>747</v>
      </c>
      <c r="D464" s="138" t="s">
        <v>152</v>
      </c>
      <c r="E464" s="139" t="s">
        <v>748</v>
      </c>
      <c r="F464" s="140" t="s">
        <v>749</v>
      </c>
      <c r="G464" s="141" t="s">
        <v>331</v>
      </c>
      <c r="H464" s="40">
        <v>84</v>
      </c>
      <c r="I464" s="24"/>
      <c r="J464" s="142">
        <f>ROUND(I464*H464,2)</f>
        <v>0</v>
      </c>
      <c r="K464" s="140" t="s">
        <v>1</v>
      </c>
      <c r="L464" s="54"/>
      <c r="M464" s="143" t="s">
        <v>1</v>
      </c>
      <c r="N464" s="144" t="s">
        <v>44</v>
      </c>
      <c r="O464" s="145"/>
      <c r="P464" s="146">
        <f>O464*H464</f>
        <v>0</v>
      </c>
      <c r="Q464" s="146">
        <v>0</v>
      </c>
      <c r="R464" s="146">
        <f>Q464*H464</f>
        <v>0</v>
      </c>
      <c r="S464" s="146">
        <v>0.03</v>
      </c>
      <c r="T464" s="147">
        <f>S464*H464</f>
        <v>2.52</v>
      </c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R464" s="148" t="s">
        <v>219</v>
      </c>
      <c r="AT464" s="148" t="s">
        <v>152</v>
      </c>
      <c r="AU464" s="148" t="s">
        <v>89</v>
      </c>
      <c r="AY464" s="44" t="s">
        <v>149</v>
      </c>
      <c r="BE464" s="149">
        <f>IF(N464="základní",J464,0)</f>
        <v>0</v>
      </c>
      <c r="BF464" s="149">
        <f>IF(N464="snížená",J464,0)</f>
        <v>0</v>
      </c>
      <c r="BG464" s="149">
        <f>IF(N464="zákl. přenesená",J464,0)</f>
        <v>0</v>
      </c>
      <c r="BH464" s="149">
        <f>IF(N464="sníž. přenesená",J464,0)</f>
        <v>0</v>
      </c>
      <c r="BI464" s="149">
        <f>IF(N464="nulová",J464,0)</f>
        <v>0</v>
      </c>
      <c r="BJ464" s="44" t="s">
        <v>87</v>
      </c>
      <c r="BK464" s="149">
        <f>ROUND(I464*H464,2)</f>
        <v>0</v>
      </c>
      <c r="BL464" s="44" t="s">
        <v>219</v>
      </c>
      <c r="BM464" s="148" t="s">
        <v>750</v>
      </c>
    </row>
    <row r="465" spans="2:51" s="160" customFormat="1" ht="11.25">
      <c r="B465" s="161"/>
      <c r="D465" s="150" t="s">
        <v>251</v>
      </c>
      <c r="E465" s="162" t="s">
        <v>1</v>
      </c>
      <c r="F465" s="163" t="s">
        <v>751</v>
      </c>
      <c r="H465" s="164">
        <v>84</v>
      </c>
      <c r="L465" s="161"/>
      <c r="M465" s="165"/>
      <c r="N465" s="166"/>
      <c r="O465" s="166"/>
      <c r="P465" s="166"/>
      <c r="Q465" s="166"/>
      <c r="R465" s="166"/>
      <c r="S465" s="166"/>
      <c r="T465" s="167"/>
      <c r="AT465" s="162" t="s">
        <v>251</v>
      </c>
      <c r="AU465" s="162" t="s">
        <v>89</v>
      </c>
      <c r="AV465" s="160" t="s">
        <v>89</v>
      </c>
      <c r="AW465" s="160" t="s">
        <v>34</v>
      </c>
      <c r="AX465" s="160" t="s">
        <v>87</v>
      </c>
      <c r="AY465" s="162" t="s">
        <v>149</v>
      </c>
    </row>
    <row r="466" spans="2:63" s="125" customFormat="1" ht="22.9" customHeight="1">
      <c r="B466" s="126"/>
      <c r="D466" s="127" t="s">
        <v>78</v>
      </c>
      <c r="E466" s="136" t="s">
        <v>752</v>
      </c>
      <c r="F466" s="136" t="s">
        <v>753</v>
      </c>
      <c r="J466" s="137">
        <f>BK466</f>
        <v>0</v>
      </c>
      <c r="L466" s="126"/>
      <c r="M466" s="130"/>
      <c r="N466" s="131"/>
      <c r="O466" s="131"/>
      <c r="P466" s="132">
        <f>SUM(P467:P482)</f>
        <v>0</v>
      </c>
      <c r="Q466" s="131"/>
      <c r="R466" s="132">
        <f>SUM(R467:R482)</f>
        <v>0</v>
      </c>
      <c r="S466" s="131"/>
      <c r="T466" s="133">
        <f>SUM(T467:T482)</f>
        <v>1.7789925000000002</v>
      </c>
      <c r="AR466" s="127" t="s">
        <v>89</v>
      </c>
      <c r="AT466" s="134" t="s">
        <v>78</v>
      </c>
      <c r="AU466" s="134" t="s">
        <v>87</v>
      </c>
      <c r="AY466" s="127" t="s">
        <v>149</v>
      </c>
      <c r="BK466" s="135">
        <f>SUM(BK467:BK482)</f>
        <v>0</v>
      </c>
    </row>
    <row r="467" spans="1:65" s="56" customFormat="1" ht="16.5" customHeight="1">
      <c r="A467" s="53"/>
      <c r="B467" s="54"/>
      <c r="C467" s="138" t="s">
        <v>754</v>
      </c>
      <c r="D467" s="138" t="s">
        <v>152</v>
      </c>
      <c r="E467" s="139" t="s">
        <v>755</v>
      </c>
      <c r="F467" s="140" t="s">
        <v>756</v>
      </c>
      <c r="G467" s="141" t="s">
        <v>268</v>
      </c>
      <c r="H467" s="40">
        <v>42.92</v>
      </c>
      <c r="I467" s="24"/>
      <c r="J467" s="142">
        <f>ROUND(I467*H467,2)</f>
        <v>0</v>
      </c>
      <c r="K467" s="140" t="s">
        <v>257</v>
      </c>
      <c r="L467" s="54"/>
      <c r="M467" s="143" t="s">
        <v>1</v>
      </c>
      <c r="N467" s="144" t="s">
        <v>44</v>
      </c>
      <c r="O467" s="145"/>
      <c r="P467" s="146">
        <f>O467*H467</f>
        <v>0</v>
      </c>
      <c r="Q467" s="146">
        <v>0</v>
      </c>
      <c r="R467" s="146">
        <f>Q467*H467</f>
        <v>0</v>
      </c>
      <c r="S467" s="146">
        <v>0.01725</v>
      </c>
      <c r="T467" s="147">
        <f>S467*H467</f>
        <v>0.7403700000000001</v>
      </c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R467" s="148" t="s">
        <v>219</v>
      </c>
      <c r="AT467" s="148" t="s">
        <v>152</v>
      </c>
      <c r="AU467" s="148" t="s">
        <v>89</v>
      </c>
      <c r="AY467" s="44" t="s">
        <v>149</v>
      </c>
      <c r="BE467" s="149">
        <f>IF(N467="základní",J467,0)</f>
        <v>0</v>
      </c>
      <c r="BF467" s="149">
        <f>IF(N467="snížená",J467,0)</f>
        <v>0</v>
      </c>
      <c r="BG467" s="149">
        <f>IF(N467="zákl. přenesená",J467,0)</f>
        <v>0</v>
      </c>
      <c r="BH467" s="149">
        <f>IF(N467="sníž. přenesená",J467,0)</f>
        <v>0</v>
      </c>
      <c r="BI467" s="149">
        <f>IF(N467="nulová",J467,0)</f>
        <v>0</v>
      </c>
      <c r="BJ467" s="44" t="s">
        <v>87</v>
      </c>
      <c r="BK467" s="149">
        <f>ROUND(I467*H467,2)</f>
        <v>0</v>
      </c>
      <c r="BL467" s="44" t="s">
        <v>219</v>
      </c>
      <c r="BM467" s="148" t="s">
        <v>757</v>
      </c>
    </row>
    <row r="468" spans="2:51" s="176" customFormat="1" ht="11.25">
      <c r="B468" s="177"/>
      <c r="D468" s="150" t="s">
        <v>251</v>
      </c>
      <c r="E468" s="178" t="s">
        <v>1</v>
      </c>
      <c r="F468" s="179" t="s">
        <v>298</v>
      </c>
      <c r="H468" s="178" t="s">
        <v>1</v>
      </c>
      <c r="L468" s="177"/>
      <c r="M468" s="180"/>
      <c r="N468" s="181"/>
      <c r="O468" s="181"/>
      <c r="P468" s="181"/>
      <c r="Q468" s="181"/>
      <c r="R468" s="181"/>
      <c r="S468" s="181"/>
      <c r="T468" s="182"/>
      <c r="AT468" s="178" t="s">
        <v>251</v>
      </c>
      <c r="AU468" s="178" t="s">
        <v>89</v>
      </c>
      <c r="AV468" s="176" t="s">
        <v>87</v>
      </c>
      <c r="AW468" s="176" t="s">
        <v>34</v>
      </c>
      <c r="AX468" s="176" t="s">
        <v>79</v>
      </c>
      <c r="AY468" s="178" t="s">
        <v>149</v>
      </c>
    </row>
    <row r="469" spans="2:51" s="160" customFormat="1" ht="11.25">
      <c r="B469" s="161"/>
      <c r="D469" s="150" t="s">
        <v>251</v>
      </c>
      <c r="E469" s="162" t="s">
        <v>1</v>
      </c>
      <c r="F469" s="163" t="s">
        <v>758</v>
      </c>
      <c r="H469" s="164">
        <v>8.5</v>
      </c>
      <c r="L469" s="161"/>
      <c r="M469" s="165"/>
      <c r="N469" s="166"/>
      <c r="O469" s="166"/>
      <c r="P469" s="166"/>
      <c r="Q469" s="166"/>
      <c r="R469" s="166"/>
      <c r="S469" s="166"/>
      <c r="T469" s="167"/>
      <c r="AT469" s="162" t="s">
        <v>251</v>
      </c>
      <c r="AU469" s="162" t="s">
        <v>89</v>
      </c>
      <c r="AV469" s="160" t="s">
        <v>89</v>
      </c>
      <c r="AW469" s="160" t="s">
        <v>34</v>
      </c>
      <c r="AX469" s="160" t="s">
        <v>79</v>
      </c>
      <c r="AY469" s="162" t="s">
        <v>149</v>
      </c>
    </row>
    <row r="470" spans="2:51" s="160" customFormat="1" ht="11.25">
      <c r="B470" s="161"/>
      <c r="D470" s="150" t="s">
        <v>251</v>
      </c>
      <c r="E470" s="162" t="s">
        <v>1</v>
      </c>
      <c r="F470" s="163" t="s">
        <v>454</v>
      </c>
      <c r="H470" s="164">
        <v>11.22</v>
      </c>
      <c r="L470" s="161"/>
      <c r="M470" s="165"/>
      <c r="N470" s="166"/>
      <c r="O470" s="166"/>
      <c r="P470" s="166"/>
      <c r="Q470" s="166"/>
      <c r="R470" s="166"/>
      <c r="S470" s="166"/>
      <c r="T470" s="167"/>
      <c r="AT470" s="162" t="s">
        <v>251</v>
      </c>
      <c r="AU470" s="162" t="s">
        <v>89</v>
      </c>
      <c r="AV470" s="160" t="s">
        <v>89</v>
      </c>
      <c r="AW470" s="160" t="s">
        <v>34</v>
      </c>
      <c r="AX470" s="160" t="s">
        <v>79</v>
      </c>
      <c r="AY470" s="162" t="s">
        <v>149</v>
      </c>
    </row>
    <row r="471" spans="2:51" s="160" customFormat="1" ht="11.25">
      <c r="B471" s="161"/>
      <c r="D471" s="150" t="s">
        <v>251</v>
      </c>
      <c r="E471" s="162" t="s">
        <v>1</v>
      </c>
      <c r="F471" s="163" t="s">
        <v>759</v>
      </c>
      <c r="H471" s="164">
        <v>23.2</v>
      </c>
      <c r="L471" s="161"/>
      <c r="M471" s="165"/>
      <c r="N471" s="166"/>
      <c r="O471" s="166"/>
      <c r="P471" s="166"/>
      <c r="Q471" s="166"/>
      <c r="R471" s="166"/>
      <c r="S471" s="166"/>
      <c r="T471" s="167"/>
      <c r="AT471" s="162" t="s">
        <v>251</v>
      </c>
      <c r="AU471" s="162" t="s">
        <v>89</v>
      </c>
      <c r="AV471" s="160" t="s">
        <v>89</v>
      </c>
      <c r="AW471" s="160" t="s">
        <v>34</v>
      </c>
      <c r="AX471" s="160" t="s">
        <v>79</v>
      </c>
      <c r="AY471" s="162" t="s">
        <v>149</v>
      </c>
    </row>
    <row r="472" spans="2:51" s="168" customFormat="1" ht="11.25">
      <c r="B472" s="169"/>
      <c r="D472" s="150" t="s">
        <v>251</v>
      </c>
      <c r="E472" s="170" t="s">
        <v>1</v>
      </c>
      <c r="F472" s="171" t="s">
        <v>254</v>
      </c>
      <c r="H472" s="172">
        <v>42.92</v>
      </c>
      <c r="L472" s="169"/>
      <c r="M472" s="173"/>
      <c r="N472" s="174"/>
      <c r="O472" s="174"/>
      <c r="P472" s="174"/>
      <c r="Q472" s="174"/>
      <c r="R472" s="174"/>
      <c r="S472" s="174"/>
      <c r="T472" s="175"/>
      <c r="AT472" s="170" t="s">
        <v>251</v>
      </c>
      <c r="AU472" s="170" t="s">
        <v>89</v>
      </c>
      <c r="AV472" s="168" t="s">
        <v>167</v>
      </c>
      <c r="AW472" s="168" t="s">
        <v>34</v>
      </c>
      <c r="AX472" s="168" t="s">
        <v>87</v>
      </c>
      <c r="AY472" s="170" t="s">
        <v>149</v>
      </c>
    </row>
    <row r="473" spans="1:65" s="56" customFormat="1" ht="16.5" customHeight="1">
      <c r="A473" s="53"/>
      <c r="B473" s="54"/>
      <c r="C473" s="138" t="s">
        <v>760</v>
      </c>
      <c r="D473" s="138" t="s">
        <v>152</v>
      </c>
      <c r="E473" s="139" t="s">
        <v>761</v>
      </c>
      <c r="F473" s="140" t="s">
        <v>762</v>
      </c>
      <c r="G473" s="141" t="s">
        <v>268</v>
      </c>
      <c r="H473" s="40">
        <v>14.14</v>
      </c>
      <c r="I473" s="24"/>
      <c r="J473" s="142">
        <f>ROUND(I473*H473,2)</f>
        <v>0</v>
      </c>
      <c r="K473" s="140" t="s">
        <v>257</v>
      </c>
      <c r="L473" s="54"/>
      <c r="M473" s="143" t="s">
        <v>1</v>
      </c>
      <c r="N473" s="144" t="s">
        <v>44</v>
      </c>
      <c r="O473" s="145"/>
      <c r="P473" s="146">
        <f>O473*H473</f>
        <v>0</v>
      </c>
      <c r="Q473" s="146">
        <v>0</v>
      </c>
      <c r="R473" s="146">
        <f>Q473*H473</f>
        <v>0</v>
      </c>
      <c r="S473" s="146">
        <v>0.01725</v>
      </c>
      <c r="T473" s="147">
        <f>S473*H473</f>
        <v>0.24391500000000002</v>
      </c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R473" s="148" t="s">
        <v>219</v>
      </c>
      <c r="AT473" s="148" t="s">
        <v>152</v>
      </c>
      <c r="AU473" s="148" t="s">
        <v>89</v>
      </c>
      <c r="AY473" s="44" t="s">
        <v>149</v>
      </c>
      <c r="BE473" s="149">
        <f>IF(N473="základní",J473,0)</f>
        <v>0</v>
      </c>
      <c r="BF473" s="149">
        <f>IF(N473="snížená",J473,0)</f>
        <v>0</v>
      </c>
      <c r="BG473" s="149">
        <f>IF(N473="zákl. přenesená",J473,0)</f>
        <v>0</v>
      </c>
      <c r="BH473" s="149">
        <f>IF(N473="sníž. přenesená",J473,0)</f>
        <v>0</v>
      </c>
      <c r="BI473" s="149">
        <f>IF(N473="nulová",J473,0)</f>
        <v>0</v>
      </c>
      <c r="BJ473" s="44" t="s">
        <v>87</v>
      </c>
      <c r="BK473" s="149">
        <f>ROUND(I473*H473,2)</f>
        <v>0</v>
      </c>
      <c r="BL473" s="44" t="s">
        <v>219</v>
      </c>
      <c r="BM473" s="148" t="s">
        <v>763</v>
      </c>
    </row>
    <row r="474" spans="2:51" s="160" customFormat="1" ht="11.25">
      <c r="B474" s="161"/>
      <c r="D474" s="150" t="s">
        <v>251</v>
      </c>
      <c r="E474" s="162" t="s">
        <v>1</v>
      </c>
      <c r="F474" s="163" t="s">
        <v>764</v>
      </c>
      <c r="H474" s="164">
        <v>2.1</v>
      </c>
      <c r="L474" s="161"/>
      <c r="M474" s="165"/>
      <c r="N474" s="166"/>
      <c r="O474" s="166"/>
      <c r="P474" s="166"/>
      <c r="Q474" s="166"/>
      <c r="R474" s="166"/>
      <c r="S474" s="166"/>
      <c r="T474" s="167"/>
      <c r="AT474" s="162" t="s">
        <v>251</v>
      </c>
      <c r="AU474" s="162" t="s">
        <v>89</v>
      </c>
      <c r="AV474" s="160" t="s">
        <v>89</v>
      </c>
      <c r="AW474" s="160" t="s">
        <v>34</v>
      </c>
      <c r="AX474" s="160" t="s">
        <v>79</v>
      </c>
      <c r="AY474" s="162" t="s">
        <v>149</v>
      </c>
    </row>
    <row r="475" spans="2:51" s="160" customFormat="1" ht="11.25">
      <c r="B475" s="161"/>
      <c r="D475" s="150" t="s">
        <v>251</v>
      </c>
      <c r="E475" s="162" t="s">
        <v>1</v>
      </c>
      <c r="F475" s="163" t="s">
        <v>765</v>
      </c>
      <c r="H475" s="164">
        <v>12.04</v>
      </c>
      <c r="L475" s="161"/>
      <c r="M475" s="165"/>
      <c r="N475" s="166"/>
      <c r="O475" s="166"/>
      <c r="P475" s="166"/>
      <c r="Q475" s="166"/>
      <c r="R475" s="166"/>
      <c r="S475" s="166"/>
      <c r="T475" s="167"/>
      <c r="AT475" s="162" t="s">
        <v>251</v>
      </c>
      <c r="AU475" s="162" t="s">
        <v>89</v>
      </c>
      <c r="AV475" s="160" t="s">
        <v>89</v>
      </c>
      <c r="AW475" s="160" t="s">
        <v>34</v>
      </c>
      <c r="AX475" s="160" t="s">
        <v>79</v>
      </c>
      <c r="AY475" s="162" t="s">
        <v>149</v>
      </c>
    </row>
    <row r="476" spans="2:51" s="168" customFormat="1" ht="11.25">
      <c r="B476" s="169"/>
      <c r="D476" s="150" t="s">
        <v>251</v>
      </c>
      <c r="E476" s="170" t="s">
        <v>1</v>
      </c>
      <c r="F476" s="171" t="s">
        <v>254</v>
      </c>
      <c r="H476" s="172">
        <v>14.139999999999999</v>
      </c>
      <c r="L476" s="169"/>
      <c r="M476" s="173"/>
      <c r="N476" s="174"/>
      <c r="O476" s="174"/>
      <c r="P476" s="174"/>
      <c r="Q476" s="174"/>
      <c r="R476" s="174"/>
      <c r="S476" s="174"/>
      <c r="T476" s="175"/>
      <c r="AT476" s="170" t="s">
        <v>251</v>
      </c>
      <c r="AU476" s="170" t="s">
        <v>89</v>
      </c>
      <c r="AV476" s="168" t="s">
        <v>167</v>
      </c>
      <c r="AW476" s="168" t="s">
        <v>34</v>
      </c>
      <c r="AX476" s="168" t="s">
        <v>87</v>
      </c>
      <c r="AY476" s="170" t="s">
        <v>149</v>
      </c>
    </row>
    <row r="477" spans="1:65" s="56" customFormat="1" ht="16.5" customHeight="1">
      <c r="A477" s="53"/>
      <c r="B477" s="54"/>
      <c r="C477" s="138" t="s">
        <v>766</v>
      </c>
      <c r="D477" s="138" t="s">
        <v>152</v>
      </c>
      <c r="E477" s="139" t="s">
        <v>767</v>
      </c>
      <c r="F477" s="140" t="s">
        <v>768</v>
      </c>
      <c r="G477" s="141" t="s">
        <v>331</v>
      </c>
      <c r="H477" s="40">
        <v>5.6</v>
      </c>
      <c r="I477" s="24"/>
      <c r="J477" s="142">
        <f>ROUND(I477*H477,2)</f>
        <v>0</v>
      </c>
      <c r="K477" s="140" t="s">
        <v>1</v>
      </c>
      <c r="L477" s="54"/>
      <c r="M477" s="143" t="s">
        <v>1</v>
      </c>
      <c r="N477" s="144" t="s">
        <v>44</v>
      </c>
      <c r="O477" s="145"/>
      <c r="P477" s="146">
        <f>O477*H477</f>
        <v>0</v>
      </c>
      <c r="Q477" s="146">
        <v>0</v>
      </c>
      <c r="R477" s="146">
        <f>Q477*H477</f>
        <v>0</v>
      </c>
      <c r="S477" s="146">
        <v>0.01725</v>
      </c>
      <c r="T477" s="147">
        <f>S477*H477</f>
        <v>0.0966</v>
      </c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R477" s="148" t="s">
        <v>219</v>
      </c>
      <c r="AT477" s="148" t="s">
        <v>152</v>
      </c>
      <c r="AU477" s="148" t="s">
        <v>89</v>
      </c>
      <c r="AY477" s="44" t="s">
        <v>149</v>
      </c>
      <c r="BE477" s="149">
        <f>IF(N477="základní",J477,0)</f>
        <v>0</v>
      </c>
      <c r="BF477" s="149">
        <f>IF(N477="snížená",J477,0)</f>
        <v>0</v>
      </c>
      <c r="BG477" s="149">
        <f>IF(N477="zákl. přenesená",J477,0)</f>
        <v>0</v>
      </c>
      <c r="BH477" s="149">
        <f>IF(N477="sníž. přenesená",J477,0)</f>
        <v>0</v>
      </c>
      <c r="BI477" s="149">
        <f>IF(N477="nulová",J477,0)</f>
        <v>0</v>
      </c>
      <c r="BJ477" s="44" t="s">
        <v>87</v>
      </c>
      <c r="BK477" s="149">
        <f>ROUND(I477*H477,2)</f>
        <v>0</v>
      </c>
      <c r="BL477" s="44" t="s">
        <v>219</v>
      </c>
      <c r="BM477" s="148" t="s">
        <v>769</v>
      </c>
    </row>
    <row r="478" spans="2:51" s="160" customFormat="1" ht="11.25">
      <c r="B478" s="161"/>
      <c r="D478" s="150" t="s">
        <v>251</v>
      </c>
      <c r="E478" s="162" t="s">
        <v>1</v>
      </c>
      <c r="F478" s="163" t="s">
        <v>770</v>
      </c>
      <c r="H478" s="164">
        <v>5.6</v>
      </c>
      <c r="L478" s="161"/>
      <c r="M478" s="165"/>
      <c r="N478" s="166"/>
      <c r="O478" s="166"/>
      <c r="P478" s="166"/>
      <c r="Q478" s="166"/>
      <c r="R478" s="166"/>
      <c r="S478" s="166"/>
      <c r="T478" s="167"/>
      <c r="AT478" s="162" t="s">
        <v>251</v>
      </c>
      <c r="AU478" s="162" t="s">
        <v>89</v>
      </c>
      <c r="AV478" s="160" t="s">
        <v>89</v>
      </c>
      <c r="AW478" s="160" t="s">
        <v>34</v>
      </c>
      <c r="AX478" s="160" t="s">
        <v>87</v>
      </c>
      <c r="AY478" s="162" t="s">
        <v>149</v>
      </c>
    </row>
    <row r="479" spans="1:65" s="56" customFormat="1" ht="16.5" customHeight="1">
      <c r="A479" s="53"/>
      <c r="B479" s="54"/>
      <c r="C479" s="138" t="s">
        <v>771</v>
      </c>
      <c r="D479" s="138" t="s">
        <v>152</v>
      </c>
      <c r="E479" s="139" t="s">
        <v>772</v>
      </c>
      <c r="F479" s="140" t="s">
        <v>773</v>
      </c>
      <c r="G479" s="141" t="s">
        <v>331</v>
      </c>
      <c r="H479" s="40">
        <v>26.5</v>
      </c>
      <c r="I479" s="24"/>
      <c r="J479" s="142">
        <f>ROUND(I479*H479,2)</f>
        <v>0</v>
      </c>
      <c r="K479" s="140" t="s">
        <v>1</v>
      </c>
      <c r="L479" s="54"/>
      <c r="M479" s="143" t="s">
        <v>1</v>
      </c>
      <c r="N479" s="144" t="s">
        <v>44</v>
      </c>
      <c r="O479" s="145"/>
      <c r="P479" s="146">
        <f>O479*H479</f>
        <v>0</v>
      </c>
      <c r="Q479" s="146">
        <v>0</v>
      </c>
      <c r="R479" s="146">
        <f>Q479*H479</f>
        <v>0</v>
      </c>
      <c r="S479" s="146">
        <v>0.01725</v>
      </c>
      <c r="T479" s="147">
        <f>S479*H479</f>
        <v>0.45712500000000006</v>
      </c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R479" s="148" t="s">
        <v>219</v>
      </c>
      <c r="AT479" s="148" t="s">
        <v>152</v>
      </c>
      <c r="AU479" s="148" t="s">
        <v>89</v>
      </c>
      <c r="AY479" s="44" t="s">
        <v>149</v>
      </c>
      <c r="BE479" s="149">
        <f>IF(N479="základní",J479,0)</f>
        <v>0</v>
      </c>
      <c r="BF479" s="149">
        <f>IF(N479="snížená",J479,0)</f>
        <v>0</v>
      </c>
      <c r="BG479" s="149">
        <f>IF(N479="zákl. přenesená",J479,0)</f>
        <v>0</v>
      </c>
      <c r="BH479" s="149">
        <f>IF(N479="sníž. přenesená",J479,0)</f>
        <v>0</v>
      </c>
      <c r="BI479" s="149">
        <f>IF(N479="nulová",J479,0)</f>
        <v>0</v>
      </c>
      <c r="BJ479" s="44" t="s">
        <v>87</v>
      </c>
      <c r="BK479" s="149">
        <f>ROUND(I479*H479,2)</f>
        <v>0</v>
      </c>
      <c r="BL479" s="44" t="s">
        <v>219</v>
      </c>
      <c r="BM479" s="148" t="s">
        <v>774</v>
      </c>
    </row>
    <row r="480" spans="2:51" s="160" customFormat="1" ht="11.25">
      <c r="B480" s="161"/>
      <c r="D480" s="150" t="s">
        <v>251</v>
      </c>
      <c r="E480" s="162" t="s">
        <v>1</v>
      </c>
      <c r="F480" s="163" t="s">
        <v>775</v>
      </c>
      <c r="H480" s="164">
        <v>26.5</v>
      </c>
      <c r="L480" s="161"/>
      <c r="M480" s="165"/>
      <c r="N480" s="166"/>
      <c r="O480" s="166"/>
      <c r="P480" s="166"/>
      <c r="Q480" s="166"/>
      <c r="R480" s="166"/>
      <c r="S480" s="166"/>
      <c r="T480" s="167"/>
      <c r="AT480" s="162" t="s">
        <v>251</v>
      </c>
      <c r="AU480" s="162" t="s">
        <v>89</v>
      </c>
      <c r="AV480" s="160" t="s">
        <v>89</v>
      </c>
      <c r="AW480" s="160" t="s">
        <v>34</v>
      </c>
      <c r="AX480" s="160" t="s">
        <v>87</v>
      </c>
      <c r="AY480" s="162" t="s">
        <v>149</v>
      </c>
    </row>
    <row r="481" spans="1:65" s="56" customFormat="1" ht="16.5" customHeight="1">
      <c r="A481" s="53"/>
      <c r="B481" s="54"/>
      <c r="C481" s="138" t="s">
        <v>776</v>
      </c>
      <c r="D481" s="138" t="s">
        <v>152</v>
      </c>
      <c r="E481" s="139" t="s">
        <v>777</v>
      </c>
      <c r="F481" s="140" t="s">
        <v>778</v>
      </c>
      <c r="G481" s="141" t="s">
        <v>268</v>
      </c>
      <c r="H481" s="40">
        <v>13.97</v>
      </c>
      <c r="I481" s="24"/>
      <c r="J481" s="142">
        <f>ROUND(I481*H481,2)</f>
        <v>0</v>
      </c>
      <c r="K481" s="140" t="s">
        <v>1</v>
      </c>
      <c r="L481" s="54"/>
      <c r="M481" s="143" t="s">
        <v>1</v>
      </c>
      <c r="N481" s="144" t="s">
        <v>44</v>
      </c>
      <c r="O481" s="145"/>
      <c r="P481" s="146">
        <f>O481*H481</f>
        <v>0</v>
      </c>
      <c r="Q481" s="146">
        <v>0</v>
      </c>
      <c r="R481" s="146">
        <f>Q481*H481</f>
        <v>0</v>
      </c>
      <c r="S481" s="146">
        <v>0.01725</v>
      </c>
      <c r="T481" s="147">
        <f>S481*H481</f>
        <v>0.24098250000000004</v>
      </c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R481" s="148" t="s">
        <v>219</v>
      </c>
      <c r="AT481" s="148" t="s">
        <v>152</v>
      </c>
      <c r="AU481" s="148" t="s">
        <v>89</v>
      </c>
      <c r="AY481" s="44" t="s">
        <v>149</v>
      </c>
      <c r="BE481" s="149">
        <f>IF(N481="základní",J481,0)</f>
        <v>0</v>
      </c>
      <c r="BF481" s="149">
        <f>IF(N481="snížená",J481,0)</f>
        <v>0</v>
      </c>
      <c r="BG481" s="149">
        <f>IF(N481="zákl. přenesená",J481,0)</f>
        <v>0</v>
      </c>
      <c r="BH481" s="149">
        <f>IF(N481="sníž. přenesená",J481,0)</f>
        <v>0</v>
      </c>
      <c r="BI481" s="149">
        <f>IF(N481="nulová",J481,0)</f>
        <v>0</v>
      </c>
      <c r="BJ481" s="44" t="s">
        <v>87</v>
      </c>
      <c r="BK481" s="149">
        <f>ROUND(I481*H481,2)</f>
        <v>0</v>
      </c>
      <c r="BL481" s="44" t="s">
        <v>219</v>
      </c>
      <c r="BM481" s="148" t="s">
        <v>779</v>
      </c>
    </row>
    <row r="482" spans="2:51" s="160" customFormat="1" ht="11.25">
      <c r="B482" s="161"/>
      <c r="D482" s="150" t="s">
        <v>251</v>
      </c>
      <c r="E482" s="162" t="s">
        <v>1</v>
      </c>
      <c r="F482" s="163" t="s">
        <v>780</v>
      </c>
      <c r="H482" s="164">
        <v>13.97</v>
      </c>
      <c r="L482" s="161"/>
      <c r="M482" s="165"/>
      <c r="N482" s="166"/>
      <c r="O482" s="166"/>
      <c r="P482" s="166"/>
      <c r="Q482" s="166"/>
      <c r="R482" s="166"/>
      <c r="S482" s="166"/>
      <c r="T482" s="167"/>
      <c r="AT482" s="162" t="s">
        <v>251</v>
      </c>
      <c r="AU482" s="162" t="s">
        <v>89</v>
      </c>
      <c r="AV482" s="160" t="s">
        <v>89</v>
      </c>
      <c r="AW482" s="160" t="s">
        <v>34</v>
      </c>
      <c r="AX482" s="160" t="s">
        <v>87</v>
      </c>
      <c r="AY482" s="162" t="s">
        <v>149</v>
      </c>
    </row>
    <row r="483" spans="2:63" s="125" customFormat="1" ht="22.9" customHeight="1">
      <c r="B483" s="126"/>
      <c r="D483" s="127" t="s">
        <v>78</v>
      </c>
      <c r="E483" s="136" t="s">
        <v>781</v>
      </c>
      <c r="F483" s="136" t="s">
        <v>782</v>
      </c>
      <c r="J483" s="137">
        <f>BK483</f>
        <v>0</v>
      </c>
      <c r="L483" s="126"/>
      <c r="M483" s="130"/>
      <c r="N483" s="131"/>
      <c r="O483" s="131"/>
      <c r="P483" s="132">
        <f>SUM(P484:P485)</f>
        <v>0</v>
      </c>
      <c r="Q483" s="131"/>
      <c r="R483" s="132">
        <f>SUM(R484:R485)</f>
        <v>0</v>
      </c>
      <c r="S483" s="131"/>
      <c r="T483" s="133">
        <f>SUM(T484:T485)</f>
        <v>0.067308</v>
      </c>
      <c r="AR483" s="127" t="s">
        <v>89</v>
      </c>
      <c r="AT483" s="134" t="s">
        <v>78</v>
      </c>
      <c r="AU483" s="134" t="s">
        <v>87</v>
      </c>
      <c r="AY483" s="127" t="s">
        <v>149</v>
      </c>
      <c r="BK483" s="135">
        <f>SUM(BK484:BK485)</f>
        <v>0</v>
      </c>
    </row>
    <row r="484" spans="1:65" s="56" customFormat="1" ht="16.5" customHeight="1">
      <c r="A484" s="53"/>
      <c r="B484" s="54"/>
      <c r="C484" s="138" t="s">
        <v>783</v>
      </c>
      <c r="D484" s="138" t="s">
        <v>152</v>
      </c>
      <c r="E484" s="139" t="s">
        <v>784</v>
      </c>
      <c r="F484" s="140" t="s">
        <v>785</v>
      </c>
      <c r="G484" s="141" t="s">
        <v>268</v>
      </c>
      <c r="H484" s="40">
        <v>9.48</v>
      </c>
      <c r="I484" s="24"/>
      <c r="J484" s="142">
        <f>ROUND(I484*H484,2)</f>
        <v>0</v>
      </c>
      <c r="K484" s="140" t="s">
        <v>257</v>
      </c>
      <c r="L484" s="54"/>
      <c r="M484" s="143" t="s">
        <v>1</v>
      </c>
      <c r="N484" s="144" t="s">
        <v>44</v>
      </c>
      <c r="O484" s="145"/>
      <c r="P484" s="146">
        <f>O484*H484</f>
        <v>0</v>
      </c>
      <c r="Q484" s="146">
        <v>0</v>
      </c>
      <c r="R484" s="146">
        <f>Q484*H484</f>
        <v>0</v>
      </c>
      <c r="S484" s="146">
        <v>0.0071</v>
      </c>
      <c r="T484" s="147">
        <f>S484*H484</f>
        <v>0.067308</v>
      </c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R484" s="148" t="s">
        <v>219</v>
      </c>
      <c r="AT484" s="148" t="s">
        <v>152</v>
      </c>
      <c r="AU484" s="148" t="s">
        <v>89</v>
      </c>
      <c r="AY484" s="44" t="s">
        <v>149</v>
      </c>
      <c r="BE484" s="149">
        <f>IF(N484="základní",J484,0)</f>
        <v>0</v>
      </c>
      <c r="BF484" s="149">
        <f>IF(N484="snížená",J484,0)</f>
        <v>0</v>
      </c>
      <c r="BG484" s="149">
        <f>IF(N484="zákl. přenesená",J484,0)</f>
        <v>0</v>
      </c>
      <c r="BH484" s="149">
        <f>IF(N484="sníž. přenesená",J484,0)</f>
        <v>0</v>
      </c>
      <c r="BI484" s="149">
        <f>IF(N484="nulová",J484,0)</f>
        <v>0</v>
      </c>
      <c r="BJ484" s="44" t="s">
        <v>87</v>
      </c>
      <c r="BK484" s="149">
        <f>ROUND(I484*H484,2)</f>
        <v>0</v>
      </c>
      <c r="BL484" s="44" t="s">
        <v>219</v>
      </c>
      <c r="BM484" s="148" t="s">
        <v>786</v>
      </c>
    </row>
    <row r="485" spans="2:51" s="160" customFormat="1" ht="11.25">
      <c r="B485" s="161"/>
      <c r="D485" s="150" t="s">
        <v>251</v>
      </c>
      <c r="E485" s="162" t="s">
        <v>1</v>
      </c>
      <c r="F485" s="163" t="s">
        <v>787</v>
      </c>
      <c r="H485" s="164">
        <v>9.48</v>
      </c>
      <c r="L485" s="161"/>
      <c r="M485" s="165"/>
      <c r="N485" s="166"/>
      <c r="O485" s="166"/>
      <c r="P485" s="166"/>
      <c r="Q485" s="166"/>
      <c r="R485" s="166"/>
      <c r="S485" s="166"/>
      <c r="T485" s="167"/>
      <c r="AT485" s="162" t="s">
        <v>251</v>
      </c>
      <c r="AU485" s="162" t="s">
        <v>89</v>
      </c>
      <c r="AV485" s="160" t="s">
        <v>89</v>
      </c>
      <c r="AW485" s="160" t="s">
        <v>34</v>
      </c>
      <c r="AX485" s="160" t="s">
        <v>87</v>
      </c>
      <c r="AY485" s="162" t="s">
        <v>149</v>
      </c>
    </row>
    <row r="486" spans="2:63" s="125" customFormat="1" ht="22.9" customHeight="1">
      <c r="B486" s="126"/>
      <c r="D486" s="127" t="s">
        <v>78</v>
      </c>
      <c r="E486" s="136" t="s">
        <v>788</v>
      </c>
      <c r="F486" s="136" t="s">
        <v>789</v>
      </c>
      <c r="J486" s="137">
        <f>BK486</f>
        <v>0</v>
      </c>
      <c r="L486" s="126"/>
      <c r="M486" s="130"/>
      <c r="N486" s="131"/>
      <c r="O486" s="131"/>
      <c r="P486" s="132">
        <f>SUM(P487:P492)</f>
        <v>0</v>
      </c>
      <c r="Q486" s="131"/>
      <c r="R486" s="132">
        <f>SUM(R487:R492)</f>
        <v>0</v>
      </c>
      <c r="S486" s="131"/>
      <c r="T486" s="133">
        <f>SUM(T487:T492)</f>
        <v>0.691275</v>
      </c>
      <c r="AR486" s="127" t="s">
        <v>89</v>
      </c>
      <c r="AT486" s="134" t="s">
        <v>78</v>
      </c>
      <c r="AU486" s="134" t="s">
        <v>87</v>
      </c>
      <c r="AY486" s="127" t="s">
        <v>149</v>
      </c>
      <c r="BK486" s="135">
        <f>SUM(BK487:BK492)</f>
        <v>0</v>
      </c>
    </row>
    <row r="487" spans="1:65" s="56" customFormat="1" ht="16.5" customHeight="1">
      <c r="A487" s="53"/>
      <c r="B487" s="54"/>
      <c r="C487" s="138" t="s">
        <v>790</v>
      </c>
      <c r="D487" s="138" t="s">
        <v>152</v>
      </c>
      <c r="E487" s="139" t="s">
        <v>791</v>
      </c>
      <c r="F487" s="140" t="s">
        <v>792</v>
      </c>
      <c r="G487" s="141" t="s">
        <v>268</v>
      </c>
      <c r="H487" s="40">
        <v>276.51</v>
      </c>
      <c r="I487" s="24"/>
      <c r="J487" s="142">
        <f>ROUND(I487*H487,2)</f>
        <v>0</v>
      </c>
      <c r="K487" s="140" t="s">
        <v>257</v>
      </c>
      <c r="L487" s="54"/>
      <c r="M487" s="143" t="s">
        <v>1</v>
      </c>
      <c r="N487" s="144" t="s">
        <v>44</v>
      </c>
      <c r="O487" s="145"/>
      <c r="P487" s="146">
        <f>O487*H487</f>
        <v>0</v>
      </c>
      <c r="Q487" s="146">
        <v>0</v>
      </c>
      <c r="R487" s="146">
        <f>Q487*H487</f>
        <v>0</v>
      </c>
      <c r="S487" s="146">
        <v>0.0025</v>
      </c>
      <c r="T487" s="147">
        <f>S487*H487</f>
        <v>0.691275</v>
      </c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R487" s="148" t="s">
        <v>219</v>
      </c>
      <c r="AT487" s="148" t="s">
        <v>152</v>
      </c>
      <c r="AU487" s="148" t="s">
        <v>89</v>
      </c>
      <c r="AY487" s="44" t="s">
        <v>149</v>
      </c>
      <c r="BE487" s="149">
        <f>IF(N487="základní",J487,0)</f>
        <v>0</v>
      </c>
      <c r="BF487" s="149">
        <f>IF(N487="snížená",J487,0)</f>
        <v>0</v>
      </c>
      <c r="BG487" s="149">
        <f>IF(N487="zákl. přenesená",J487,0)</f>
        <v>0</v>
      </c>
      <c r="BH487" s="149">
        <f>IF(N487="sníž. přenesená",J487,0)</f>
        <v>0</v>
      </c>
      <c r="BI487" s="149">
        <f>IF(N487="nulová",J487,0)</f>
        <v>0</v>
      </c>
      <c r="BJ487" s="44" t="s">
        <v>87</v>
      </c>
      <c r="BK487" s="149">
        <f>ROUND(I487*H487,2)</f>
        <v>0</v>
      </c>
      <c r="BL487" s="44" t="s">
        <v>219</v>
      </c>
      <c r="BM487" s="148" t="s">
        <v>793</v>
      </c>
    </row>
    <row r="488" spans="2:51" s="160" customFormat="1" ht="11.25">
      <c r="B488" s="161"/>
      <c r="D488" s="150" t="s">
        <v>251</v>
      </c>
      <c r="E488" s="162" t="s">
        <v>1</v>
      </c>
      <c r="F488" s="163" t="s">
        <v>794</v>
      </c>
      <c r="H488" s="164">
        <v>41.21</v>
      </c>
      <c r="L488" s="161"/>
      <c r="M488" s="165"/>
      <c r="N488" s="166"/>
      <c r="O488" s="166"/>
      <c r="P488" s="166"/>
      <c r="Q488" s="166"/>
      <c r="R488" s="166"/>
      <c r="S488" s="166"/>
      <c r="T488" s="167"/>
      <c r="AT488" s="162" t="s">
        <v>251</v>
      </c>
      <c r="AU488" s="162" t="s">
        <v>89</v>
      </c>
      <c r="AV488" s="160" t="s">
        <v>89</v>
      </c>
      <c r="AW488" s="160" t="s">
        <v>34</v>
      </c>
      <c r="AX488" s="160" t="s">
        <v>79</v>
      </c>
      <c r="AY488" s="162" t="s">
        <v>149</v>
      </c>
    </row>
    <row r="489" spans="2:51" s="160" customFormat="1" ht="11.25">
      <c r="B489" s="161"/>
      <c r="D489" s="150" t="s">
        <v>251</v>
      </c>
      <c r="E489" s="162" t="s">
        <v>1</v>
      </c>
      <c r="F489" s="163" t="s">
        <v>795</v>
      </c>
      <c r="H489" s="164">
        <v>104.3</v>
      </c>
      <c r="L489" s="161"/>
      <c r="M489" s="165"/>
      <c r="N489" s="166"/>
      <c r="O489" s="166"/>
      <c r="P489" s="166"/>
      <c r="Q489" s="166"/>
      <c r="R489" s="166"/>
      <c r="S489" s="166"/>
      <c r="T489" s="167"/>
      <c r="AT489" s="162" t="s">
        <v>251</v>
      </c>
      <c r="AU489" s="162" t="s">
        <v>89</v>
      </c>
      <c r="AV489" s="160" t="s">
        <v>89</v>
      </c>
      <c r="AW489" s="160" t="s">
        <v>34</v>
      </c>
      <c r="AX489" s="160" t="s">
        <v>79</v>
      </c>
      <c r="AY489" s="162" t="s">
        <v>149</v>
      </c>
    </row>
    <row r="490" spans="2:51" s="160" customFormat="1" ht="11.25">
      <c r="B490" s="161"/>
      <c r="D490" s="150" t="s">
        <v>251</v>
      </c>
      <c r="E490" s="162" t="s">
        <v>1</v>
      </c>
      <c r="F490" s="163" t="s">
        <v>796</v>
      </c>
      <c r="H490" s="164">
        <v>84.4</v>
      </c>
      <c r="L490" s="161"/>
      <c r="M490" s="165"/>
      <c r="N490" s="166"/>
      <c r="O490" s="166"/>
      <c r="P490" s="166"/>
      <c r="Q490" s="166"/>
      <c r="R490" s="166"/>
      <c r="S490" s="166"/>
      <c r="T490" s="167"/>
      <c r="AT490" s="162" t="s">
        <v>251</v>
      </c>
      <c r="AU490" s="162" t="s">
        <v>89</v>
      </c>
      <c r="AV490" s="160" t="s">
        <v>89</v>
      </c>
      <c r="AW490" s="160" t="s">
        <v>34</v>
      </c>
      <c r="AX490" s="160" t="s">
        <v>79</v>
      </c>
      <c r="AY490" s="162" t="s">
        <v>149</v>
      </c>
    </row>
    <row r="491" spans="2:51" s="160" customFormat="1" ht="11.25">
      <c r="B491" s="161"/>
      <c r="D491" s="150" t="s">
        <v>251</v>
      </c>
      <c r="E491" s="162" t="s">
        <v>1</v>
      </c>
      <c r="F491" s="163" t="s">
        <v>797</v>
      </c>
      <c r="H491" s="164">
        <v>46.6</v>
      </c>
      <c r="L491" s="161"/>
      <c r="M491" s="165"/>
      <c r="N491" s="166"/>
      <c r="O491" s="166"/>
      <c r="P491" s="166"/>
      <c r="Q491" s="166"/>
      <c r="R491" s="166"/>
      <c r="S491" s="166"/>
      <c r="T491" s="167"/>
      <c r="AT491" s="162" t="s">
        <v>251</v>
      </c>
      <c r="AU491" s="162" t="s">
        <v>89</v>
      </c>
      <c r="AV491" s="160" t="s">
        <v>89</v>
      </c>
      <c r="AW491" s="160" t="s">
        <v>34</v>
      </c>
      <c r="AX491" s="160" t="s">
        <v>79</v>
      </c>
      <c r="AY491" s="162" t="s">
        <v>149</v>
      </c>
    </row>
    <row r="492" spans="2:51" s="168" customFormat="1" ht="11.25">
      <c r="B492" s="169"/>
      <c r="D492" s="150" t="s">
        <v>251</v>
      </c>
      <c r="E492" s="170" t="s">
        <v>1</v>
      </c>
      <c r="F492" s="171" t="s">
        <v>254</v>
      </c>
      <c r="H492" s="172">
        <v>276.51</v>
      </c>
      <c r="L492" s="169"/>
      <c r="M492" s="191"/>
      <c r="N492" s="192"/>
      <c r="O492" s="192"/>
      <c r="P492" s="192"/>
      <c r="Q492" s="192"/>
      <c r="R492" s="192"/>
      <c r="S492" s="192"/>
      <c r="T492" s="193"/>
      <c r="AT492" s="170" t="s">
        <v>251</v>
      </c>
      <c r="AU492" s="170" t="s">
        <v>89</v>
      </c>
      <c r="AV492" s="168" t="s">
        <v>167</v>
      </c>
      <c r="AW492" s="168" t="s">
        <v>34</v>
      </c>
      <c r="AX492" s="168" t="s">
        <v>87</v>
      </c>
      <c r="AY492" s="170" t="s">
        <v>149</v>
      </c>
    </row>
    <row r="493" spans="1:31" s="56" customFormat="1" ht="6.95" customHeight="1">
      <c r="A493" s="53"/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54"/>
      <c r="M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</row>
  </sheetData>
  <sheetProtection algorithmName="SHA-512" hashValue="U5Nz12f/8NO642e1MumIhZEuOGKe0akk+g+acRxIFrZ+bVYKSKrwSkhKLCD26kvQwoNw6cjFzip7bIB7JRpF7Q==" saltValue="XZ+uk3zre3ABQkvHJcEO2g==" spinCount="100000" sheet="1" objects="1" scenarios="1" selectLockedCells="1"/>
  <autoFilter ref="C127:K49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7"/>
  <sheetViews>
    <sheetView showGridLines="0" zoomScale="70" zoomScaleNormal="70" workbookViewId="0" topLeftCell="A637">
      <selection activeCell="H662" sqref="H662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5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95</v>
      </c>
      <c r="AZ2" s="194" t="s">
        <v>798</v>
      </c>
      <c r="BA2" s="194" t="s">
        <v>1</v>
      </c>
      <c r="BB2" s="194" t="s">
        <v>1</v>
      </c>
      <c r="BC2" s="194" t="s">
        <v>799</v>
      </c>
      <c r="BD2" s="194" t="s">
        <v>89</v>
      </c>
    </row>
    <row r="3" spans="2:5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  <c r="AZ3" s="194" t="s">
        <v>800</v>
      </c>
      <c r="BA3" s="194" t="s">
        <v>1</v>
      </c>
      <c r="BB3" s="194" t="s">
        <v>1</v>
      </c>
      <c r="BC3" s="194" t="s">
        <v>801</v>
      </c>
      <c r="BD3" s="194" t="s">
        <v>89</v>
      </c>
    </row>
    <row r="4" spans="2:56" ht="24.95" customHeight="1">
      <c r="B4" s="47"/>
      <c r="D4" s="48" t="s">
        <v>120</v>
      </c>
      <c r="L4" s="47"/>
      <c r="M4" s="49" t="s">
        <v>10</v>
      </c>
      <c r="AT4" s="44" t="s">
        <v>3</v>
      </c>
      <c r="AZ4" s="194" t="s">
        <v>802</v>
      </c>
      <c r="BA4" s="194" t="s">
        <v>1</v>
      </c>
      <c r="BB4" s="194" t="s">
        <v>1</v>
      </c>
      <c r="BC4" s="194" t="s">
        <v>803</v>
      </c>
      <c r="BD4" s="194" t="s">
        <v>89</v>
      </c>
    </row>
    <row r="5" spans="2:56" ht="6.95" customHeight="1">
      <c r="B5" s="47"/>
      <c r="L5" s="47"/>
      <c r="AZ5" s="194" t="s">
        <v>804</v>
      </c>
      <c r="BA5" s="194" t="s">
        <v>1</v>
      </c>
      <c r="BB5" s="194" t="s">
        <v>1</v>
      </c>
      <c r="BC5" s="194" t="s">
        <v>805</v>
      </c>
      <c r="BD5" s="194" t="s">
        <v>89</v>
      </c>
    </row>
    <row r="6" spans="2:56" ht="12" customHeight="1">
      <c r="B6" s="47"/>
      <c r="D6" s="50" t="s">
        <v>16</v>
      </c>
      <c r="L6" s="47"/>
      <c r="AZ6" s="194" t="s">
        <v>806</v>
      </c>
      <c r="BA6" s="194" t="s">
        <v>1</v>
      </c>
      <c r="BB6" s="194" t="s">
        <v>1</v>
      </c>
      <c r="BC6" s="194" t="s">
        <v>807</v>
      </c>
      <c r="BD6" s="194" t="s">
        <v>89</v>
      </c>
    </row>
    <row r="7" spans="2:56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  <c r="AZ7" s="194" t="s">
        <v>808</v>
      </c>
      <c r="BA7" s="194" t="s">
        <v>1</v>
      </c>
      <c r="BB7" s="194" t="s">
        <v>1</v>
      </c>
      <c r="BC7" s="194" t="s">
        <v>809</v>
      </c>
      <c r="BD7" s="194" t="s">
        <v>89</v>
      </c>
    </row>
    <row r="8" spans="1:56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Z8" s="194" t="s">
        <v>810</v>
      </c>
      <c r="BA8" s="194" t="s">
        <v>1</v>
      </c>
      <c r="BB8" s="194" t="s">
        <v>1</v>
      </c>
      <c r="BC8" s="194" t="s">
        <v>811</v>
      </c>
      <c r="BD8" s="194" t="s">
        <v>89</v>
      </c>
    </row>
    <row r="9" spans="1:56" s="56" customFormat="1" ht="16.5" customHeight="1">
      <c r="A9" s="53"/>
      <c r="B9" s="54"/>
      <c r="C9" s="53"/>
      <c r="D9" s="53"/>
      <c r="E9" s="57" t="s">
        <v>812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Z9" s="194" t="s">
        <v>813</v>
      </c>
      <c r="BA9" s="194" t="s">
        <v>1</v>
      </c>
      <c r="BB9" s="194" t="s">
        <v>1</v>
      </c>
      <c r="BC9" s="194" t="s">
        <v>814</v>
      </c>
      <c r="BD9" s="194" t="s">
        <v>89</v>
      </c>
    </row>
    <row r="10" spans="1:56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Z10" s="194" t="s">
        <v>815</v>
      </c>
      <c r="BA10" s="194" t="s">
        <v>1</v>
      </c>
      <c r="BB10" s="194" t="s">
        <v>1</v>
      </c>
      <c r="BC10" s="194" t="s">
        <v>816</v>
      </c>
      <c r="BD10" s="194" t="s">
        <v>89</v>
      </c>
    </row>
    <row r="11" spans="1:56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Z11" s="194" t="s">
        <v>817</v>
      </c>
      <c r="BA11" s="194" t="s">
        <v>1</v>
      </c>
      <c r="BB11" s="194" t="s">
        <v>1</v>
      </c>
      <c r="BC11" s="194" t="s">
        <v>818</v>
      </c>
      <c r="BD11" s="194" t="s">
        <v>89</v>
      </c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ROUND(J141,2)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ROUND((SUM(BE141:BE1266)),2)</f>
        <v>0</v>
      </c>
      <c r="G33" s="53"/>
      <c r="H33" s="53"/>
      <c r="I33" s="75">
        <v>0.21</v>
      </c>
      <c r="J33" s="74">
        <f>ROUND(((SUM(BE141:BE1266))*I33),2)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ROUND((SUM(BF141:BF1266)),2)</f>
        <v>0</v>
      </c>
      <c r="G34" s="53"/>
      <c r="H34" s="53"/>
      <c r="I34" s="75">
        <v>0.15</v>
      </c>
      <c r="J34" s="74">
        <f>ROUND(((SUM(BF141:BF1266))*I34),2)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ROUND((SUM(BG141:BG1266)),2)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ROUND((SUM(BH141:BH1266)),2)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ROUND((SUM(BI141:BI1266)),2)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03 - STAVEBNÍ PRÁCE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J141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232</v>
      </c>
      <c r="E97" s="101"/>
      <c r="F97" s="101"/>
      <c r="G97" s="101"/>
      <c r="H97" s="101"/>
      <c r="I97" s="101"/>
      <c r="J97" s="102">
        <f>J142</f>
        <v>0</v>
      </c>
      <c r="L97" s="99"/>
    </row>
    <row r="98" spans="2:12" s="103" customFormat="1" ht="19.9" customHeight="1">
      <c r="B98" s="104"/>
      <c r="D98" s="105" t="s">
        <v>819</v>
      </c>
      <c r="E98" s="106"/>
      <c r="F98" s="106"/>
      <c r="G98" s="106"/>
      <c r="H98" s="106"/>
      <c r="I98" s="106"/>
      <c r="J98" s="107">
        <f>J143</f>
        <v>0</v>
      </c>
      <c r="L98" s="104"/>
    </row>
    <row r="99" spans="2:12" s="103" customFormat="1" ht="19.9" customHeight="1">
      <c r="B99" s="104"/>
      <c r="D99" s="105" t="s">
        <v>820</v>
      </c>
      <c r="E99" s="106"/>
      <c r="F99" s="106"/>
      <c r="G99" s="106"/>
      <c r="H99" s="106"/>
      <c r="I99" s="106"/>
      <c r="J99" s="107">
        <f>J156</f>
        <v>0</v>
      </c>
      <c r="L99" s="104"/>
    </row>
    <row r="100" spans="2:12" s="103" customFormat="1" ht="19.9" customHeight="1">
      <c r="B100" s="104"/>
      <c r="D100" s="105" t="s">
        <v>821</v>
      </c>
      <c r="E100" s="106"/>
      <c r="F100" s="106"/>
      <c r="G100" s="106"/>
      <c r="H100" s="106"/>
      <c r="I100" s="106"/>
      <c r="J100" s="107">
        <f>J229</f>
        <v>0</v>
      </c>
      <c r="L100" s="104"/>
    </row>
    <row r="101" spans="2:12" s="103" customFormat="1" ht="19.9" customHeight="1">
      <c r="B101" s="104"/>
      <c r="D101" s="105" t="s">
        <v>234</v>
      </c>
      <c r="E101" s="106"/>
      <c r="F101" s="106"/>
      <c r="G101" s="106"/>
      <c r="H101" s="106"/>
      <c r="I101" s="106"/>
      <c r="J101" s="107">
        <f>J314</f>
        <v>0</v>
      </c>
      <c r="L101" s="104"/>
    </row>
    <row r="102" spans="2:12" s="103" customFormat="1" ht="19.9" customHeight="1">
      <c r="B102" s="104"/>
      <c r="D102" s="105" t="s">
        <v>822</v>
      </c>
      <c r="E102" s="106"/>
      <c r="F102" s="106"/>
      <c r="G102" s="106"/>
      <c r="H102" s="106"/>
      <c r="I102" s="106"/>
      <c r="J102" s="107">
        <f>J552</f>
        <v>0</v>
      </c>
      <c r="L102" s="104"/>
    </row>
    <row r="103" spans="2:12" s="103" customFormat="1" ht="19.9" customHeight="1">
      <c r="B103" s="104"/>
      <c r="D103" s="105" t="s">
        <v>235</v>
      </c>
      <c r="E103" s="106"/>
      <c r="F103" s="106"/>
      <c r="G103" s="106"/>
      <c r="H103" s="106"/>
      <c r="I103" s="106"/>
      <c r="J103" s="107">
        <f>J622</f>
        <v>0</v>
      </c>
      <c r="L103" s="104"/>
    </row>
    <row r="104" spans="2:12" s="103" customFormat="1" ht="19.9" customHeight="1">
      <c r="B104" s="104"/>
      <c r="D104" s="105" t="s">
        <v>823</v>
      </c>
      <c r="E104" s="106"/>
      <c r="F104" s="106"/>
      <c r="G104" s="106"/>
      <c r="H104" s="106"/>
      <c r="I104" s="106"/>
      <c r="J104" s="107">
        <f>J646</f>
        <v>0</v>
      </c>
      <c r="L104" s="104"/>
    </row>
    <row r="105" spans="2:12" s="98" customFormat="1" ht="24.95" customHeight="1">
      <c r="B105" s="99"/>
      <c r="D105" s="100" t="s">
        <v>237</v>
      </c>
      <c r="E105" s="101"/>
      <c r="F105" s="101"/>
      <c r="G105" s="101"/>
      <c r="H105" s="101"/>
      <c r="I105" s="101"/>
      <c r="J105" s="102">
        <f>J648</f>
        <v>0</v>
      </c>
      <c r="L105" s="99"/>
    </row>
    <row r="106" spans="2:12" s="103" customFormat="1" ht="19.9" customHeight="1">
      <c r="B106" s="104"/>
      <c r="D106" s="105" t="s">
        <v>238</v>
      </c>
      <c r="E106" s="106"/>
      <c r="F106" s="106"/>
      <c r="G106" s="106"/>
      <c r="H106" s="106"/>
      <c r="I106" s="106"/>
      <c r="J106" s="107">
        <f>J649</f>
        <v>0</v>
      </c>
      <c r="L106" s="104"/>
    </row>
    <row r="107" spans="2:12" s="103" customFormat="1" ht="19.9" customHeight="1">
      <c r="B107" s="104"/>
      <c r="D107" s="105" t="s">
        <v>824</v>
      </c>
      <c r="E107" s="106"/>
      <c r="F107" s="106"/>
      <c r="G107" s="106"/>
      <c r="H107" s="106"/>
      <c r="I107" s="106"/>
      <c r="J107" s="107">
        <f>J663</f>
        <v>0</v>
      </c>
      <c r="L107" s="104"/>
    </row>
    <row r="108" spans="2:12" s="103" customFormat="1" ht="19.9" customHeight="1">
      <c r="B108" s="104"/>
      <c r="D108" s="105" t="s">
        <v>239</v>
      </c>
      <c r="E108" s="106"/>
      <c r="F108" s="106"/>
      <c r="G108" s="106"/>
      <c r="H108" s="106"/>
      <c r="I108" s="106"/>
      <c r="J108" s="107">
        <f>J680</f>
        <v>0</v>
      </c>
      <c r="L108" s="104"/>
    </row>
    <row r="109" spans="2:12" s="103" customFormat="1" ht="19.9" customHeight="1">
      <c r="B109" s="104"/>
      <c r="D109" s="105" t="s">
        <v>240</v>
      </c>
      <c r="E109" s="106"/>
      <c r="F109" s="106"/>
      <c r="G109" s="106"/>
      <c r="H109" s="106"/>
      <c r="I109" s="106"/>
      <c r="J109" s="107">
        <f>J767</f>
        <v>0</v>
      </c>
      <c r="L109" s="104"/>
    </row>
    <row r="110" spans="2:12" s="103" customFormat="1" ht="19.9" customHeight="1">
      <c r="B110" s="104"/>
      <c r="D110" s="105" t="s">
        <v>241</v>
      </c>
      <c r="E110" s="106"/>
      <c r="F110" s="106"/>
      <c r="G110" s="106"/>
      <c r="H110" s="106"/>
      <c r="I110" s="106"/>
      <c r="J110" s="107">
        <f>J773</f>
        <v>0</v>
      </c>
      <c r="L110" s="104"/>
    </row>
    <row r="111" spans="2:12" s="103" customFormat="1" ht="19.9" customHeight="1">
      <c r="B111" s="104"/>
      <c r="D111" s="105" t="s">
        <v>825</v>
      </c>
      <c r="E111" s="106"/>
      <c r="F111" s="106"/>
      <c r="G111" s="106"/>
      <c r="H111" s="106"/>
      <c r="I111" s="106"/>
      <c r="J111" s="107">
        <f>J859</f>
        <v>0</v>
      </c>
      <c r="L111" s="104"/>
    </row>
    <row r="112" spans="2:12" s="103" customFormat="1" ht="19.9" customHeight="1">
      <c r="B112" s="104"/>
      <c r="D112" s="105" t="s">
        <v>826</v>
      </c>
      <c r="E112" s="106"/>
      <c r="F112" s="106"/>
      <c r="G112" s="106"/>
      <c r="H112" s="106"/>
      <c r="I112" s="106"/>
      <c r="J112" s="107">
        <f>J876</f>
        <v>0</v>
      </c>
      <c r="L112" s="104"/>
    </row>
    <row r="113" spans="2:12" s="103" customFormat="1" ht="19.9" customHeight="1">
      <c r="B113" s="104"/>
      <c r="D113" s="105" t="s">
        <v>827</v>
      </c>
      <c r="E113" s="106"/>
      <c r="F113" s="106"/>
      <c r="G113" s="106"/>
      <c r="H113" s="106"/>
      <c r="I113" s="106"/>
      <c r="J113" s="107">
        <f>J957</f>
        <v>0</v>
      </c>
      <c r="L113" s="104"/>
    </row>
    <row r="114" spans="2:12" s="103" customFormat="1" ht="19.9" customHeight="1">
      <c r="B114" s="104"/>
      <c r="D114" s="105" t="s">
        <v>828</v>
      </c>
      <c r="E114" s="106"/>
      <c r="F114" s="106"/>
      <c r="G114" s="106"/>
      <c r="H114" s="106"/>
      <c r="I114" s="106"/>
      <c r="J114" s="107">
        <f>J1028</f>
        <v>0</v>
      </c>
      <c r="L114" s="104"/>
    </row>
    <row r="115" spans="2:12" s="103" customFormat="1" ht="19.9" customHeight="1">
      <c r="B115" s="104"/>
      <c r="D115" s="105" t="s">
        <v>242</v>
      </c>
      <c r="E115" s="106"/>
      <c r="F115" s="106"/>
      <c r="G115" s="106"/>
      <c r="H115" s="106"/>
      <c r="I115" s="106"/>
      <c r="J115" s="107">
        <f>J1090</f>
        <v>0</v>
      </c>
      <c r="L115" s="104"/>
    </row>
    <row r="116" spans="2:12" s="103" customFormat="1" ht="19.9" customHeight="1">
      <c r="B116" s="104"/>
      <c r="D116" s="105" t="s">
        <v>243</v>
      </c>
      <c r="E116" s="106"/>
      <c r="F116" s="106"/>
      <c r="G116" s="106"/>
      <c r="H116" s="106"/>
      <c r="I116" s="106"/>
      <c r="J116" s="107">
        <f>J1097</f>
        <v>0</v>
      </c>
      <c r="L116" s="104"/>
    </row>
    <row r="117" spans="2:12" s="103" customFormat="1" ht="19.9" customHeight="1">
      <c r="B117" s="104"/>
      <c r="D117" s="105" t="s">
        <v>829</v>
      </c>
      <c r="E117" s="106"/>
      <c r="F117" s="106"/>
      <c r="G117" s="106"/>
      <c r="H117" s="106"/>
      <c r="I117" s="106"/>
      <c r="J117" s="107">
        <f>J1120</f>
        <v>0</v>
      </c>
      <c r="L117" s="104"/>
    </row>
    <row r="118" spans="2:12" s="103" customFormat="1" ht="19.9" customHeight="1">
      <c r="B118" s="104"/>
      <c r="D118" s="105" t="s">
        <v>830</v>
      </c>
      <c r="E118" s="106"/>
      <c r="F118" s="106"/>
      <c r="G118" s="106"/>
      <c r="H118" s="106"/>
      <c r="I118" s="106"/>
      <c r="J118" s="107">
        <f>J1124</f>
        <v>0</v>
      </c>
      <c r="L118" s="104"/>
    </row>
    <row r="119" spans="2:12" s="103" customFormat="1" ht="19.9" customHeight="1">
      <c r="B119" s="104"/>
      <c r="D119" s="105" t="s">
        <v>831</v>
      </c>
      <c r="E119" s="106"/>
      <c r="F119" s="106"/>
      <c r="G119" s="106"/>
      <c r="H119" s="106"/>
      <c r="I119" s="106"/>
      <c r="J119" s="107">
        <f>J1172</f>
        <v>0</v>
      </c>
      <c r="L119" s="104"/>
    </row>
    <row r="120" spans="2:12" s="103" customFormat="1" ht="19.9" customHeight="1">
      <c r="B120" s="104"/>
      <c r="D120" s="105" t="s">
        <v>832</v>
      </c>
      <c r="E120" s="106"/>
      <c r="F120" s="106"/>
      <c r="G120" s="106"/>
      <c r="H120" s="106"/>
      <c r="I120" s="106"/>
      <c r="J120" s="107">
        <f>J1188</f>
        <v>0</v>
      </c>
      <c r="L120" s="104"/>
    </row>
    <row r="121" spans="2:12" s="103" customFormat="1" ht="19.9" customHeight="1">
      <c r="B121" s="104"/>
      <c r="D121" s="105" t="s">
        <v>833</v>
      </c>
      <c r="E121" s="106"/>
      <c r="F121" s="106"/>
      <c r="G121" s="106"/>
      <c r="H121" s="106"/>
      <c r="I121" s="106"/>
      <c r="J121" s="107">
        <f>J1233</f>
        <v>0</v>
      </c>
      <c r="L121" s="104"/>
    </row>
    <row r="122" spans="1:31" s="56" customFormat="1" ht="21.75" customHeight="1">
      <c r="A122" s="53"/>
      <c r="B122" s="54"/>
      <c r="C122" s="53"/>
      <c r="D122" s="53"/>
      <c r="E122" s="53"/>
      <c r="F122" s="53"/>
      <c r="G122" s="53"/>
      <c r="H122" s="53"/>
      <c r="I122" s="53"/>
      <c r="J122" s="53"/>
      <c r="K122" s="53"/>
      <c r="L122" s="55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</row>
    <row r="123" spans="1:31" s="56" customFormat="1" ht="6.95" customHeight="1">
      <c r="A123" s="53"/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55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</row>
    <row r="127" spans="1:31" s="56" customFormat="1" ht="6.95" customHeight="1">
      <c r="A127" s="53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55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</row>
    <row r="128" spans="1:31" s="56" customFormat="1" ht="24.95" customHeight="1">
      <c r="A128" s="53"/>
      <c r="B128" s="54"/>
      <c r="C128" s="48" t="s">
        <v>133</v>
      </c>
      <c r="D128" s="53"/>
      <c r="E128" s="53"/>
      <c r="F128" s="53"/>
      <c r="G128" s="53"/>
      <c r="H128" s="53"/>
      <c r="I128" s="53"/>
      <c r="J128" s="53"/>
      <c r="K128" s="53"/>
      <c r="L128" s="55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</row>
    <row r="129" spans="1:31" s="56" customFormat="1" ht="6.95" customHeight="1">
      <c r="A129" s="53"/>
      <c r="B129" s="54"/>
      <c r="C129" s="53"/>
      <c r="D129" s="53"/>
      <c r="E129" s="53"/>
      <c r="F129" s="53"/>
      <c r="G129" s="53"/>
      <c r="H129" s="53"/>
      <c r="I129" s="53"/>
      <c r="J129" s="53"/>
      <c r="K129" s="53"/>
      <c r="L129" s="55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</row>
    <row r="130" spans="1:31" s="56" customFormat="1" ht="12" customHeight="1">
      <c r="A130" s="53"/>
      <c r="B130" s="54"/>
      <c r="C130" s="50" t="s">
        <v>16</v>
      </c>
      <c r="D130" s="53"/>
      <c r="E130" s="53"/>
      <c r="F130" s="53"/>
      <c r="G130" s="53"/>
      <c r="H130" s="53"/>
      <c r="I130" s="53"/>
      <c r="J130" s="53"/>
      <c r="K130" s="53"/>
      <c r="L130" s="55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</row>
    <row r="131" spans="1:31" s="56" customFormat="1" ht="16.5" customHeight="1">
      <c r="A131" s="53"/>
      <c r="B131" s="54"/>
      <c r="C131" s="53"/>
      <c r="D131" s="53"/>
      <c r="E131" s="51" t="str">
        <f>E7</f>
        <v>ZŠ T.G.MASARYKA NAVÝŠENÍ KAPACITY O 2 TŘÍDY (vila Pamela)</v>
      </c>
      <c r="F131" s="52"/>
      <c r="G131" s="52"/>
      <c r="H131" s="52"/>
      <c r="I131" s="53"/>
      <c r="J131" s="53"/>
      <c r="K131" s="53"/>
      <c r="L131" s="55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</row>
    <row r="132" spans="1:31" s="56" customFormat="1" ht="12" customHeight="1">
      <c r="A132" s="53"/>
      <c r="B132" s="54"/>
      <c r="C132" s="50" t="s">
        <v>121</v>
      </c>
      <c r="D132" s="53"/>
      <c r="E132" s="53"/>
      <c r="F132" s="53"/>
      <c r="G132" s="53"/>
      <c r="H132" s="53"/>
      <c r="I132" s="53"/>
      <c r="J132" s="53"/>
      <c r="K132" s="53"/>
      <c r="L132" s="55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</row>
    <row r="133" spans="1:31" s="56" customFormat="1" ht="16.5" customHeight="1">
      <c r="A133" s="53"/>
      <c r="B133" s="54"/>
      <c r="C133" s="53"/>
      <c r="D133" s="53"/>
      <c r="E133" s="57" t="str">
        <f>E9</f>
        <v>03 - STAVEBNÍ PRÁCE</v>
      </c>
      <c r="F133" s="58"/>
      <c r="G133" s="58"/>
      <c r="H133" s="58"/>
      <c r="I133" s="53"/>
      <c r="J133" s="53"/>
      <c r="K133" s="53"/>
      <c r="L133" s="55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</row>
    <row r="134" spans="1:31" s="56" customFormat="1" ht="6.95" customHeight="1">
      <c r="A134" s="53"/>
      <c r="B134" s="54"/>
      <c r="C134" s="53"/>
      <c r="D134" s="53"/>
      <c r="E134" s="53"/>
      <c r="F134" s="53"/>
      <c r="G134" s="53"/>
      <c r="H134" s="53"/>
      <c r="I134" s="53"/>
      <c r="J134" s="53"/>
      <c r="K134" s="53"/>
      <c r="L134" s="55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</row>
    <row r="135" spans="1:31" s="56" customFormat="1" ht="12" customHeight="1">
      <c r="A135" s="53"/>
      <c r="B135" s="54"/>
      <c r="C135" s="50" t="s">
        <v>22</v>
      </c>
      <c r="D135" s="53"/>
      <c r="E135" s="53"/>
      <c r="F135" s="59" t="str">
        <f>F12</f>
        <v>Ruzyňská 26/253, Praha 6 - Ruzyně</v>
      </c>
      <c r="G135" s="53"/>
      <c r="H135" s="53"/>
      <c r="I135" s="50" t="s">
        <v>24</v>
      </c>
      <c r="J135" s="60" t="str">
        <f>IF(J12="","",J12)</f>
        <v>2. 11. 2021</v>
      </c>
      <c r="K135" s="53"/>
      <c r="L135" s="55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</row>
    <row r="136" spans="1:31" s="56" customFormat="1" ht="6.95" customHeight="1">
      <c r="A136" s="53"/>
      <c r="B136" s="54"/>
      <c r="C136" s="53"/>
      <c r="D136" s="53"/>
      <c r="E136" s="53"/>
      <c r="F136" s="53"/>
      <c r="G136" s="53"/>
      <c r="H136" s="53"/>
      <c r="I136" s="53"/>
      <c r="J136" s="53"/>
      <c r="K136" s="53"/>
      <c r="L136" s="55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</row>
    <row r="137" spans="1:31" s="56" customFormat="1" ht="25.7" customHeight="1">
      <c r="A137" s="53"/>
      <c r="B137" s="54"/>
      <c r="C137" s="50" t="s">
        <v>26</v>
      </c>
      <c r="D137" s="53"/>
      <c r="E137" s="53"/>
      <c r="F137" s="59" t="str">
        <f>E15</f>
        <v>MĚSTSKÁ ČÁST PRAHA 6</v>
      </c>
      <c r="G137" s="53"/>
      <c r="H137" s="53"/>
      <c r="I137" s="50" t="s">
        <v>32</v>
      </c>
      <c r="J137" s="94" t="str">
        <f>E21</f>
        <v>QUADRA PROJECT s.r.o.</v>
      </c>
      <c r="K137" s="53"/>
      <c r="L137" s="55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</row>
    <row r="138" spans="1:31" s="56" customFormat="1" ht="15.2" customHeight="1">
      <c r="A138" s="53"/>
      <c r="B138" s="54"/>
      <c r="C138" s="50" t="s">
        <v>30</v>
      </c>
      <c r="D138" s="53"/>
      <c r="E138" s="53"/>
      <c r="F138" s="59" t="str">
        <f>IF(E18="","",E18)</f>
        <v>Vyplň údaj</v>
      </c>
      <c r="G138" s="53"/>
      <c r="H138" s="53"/>
      <c r="I138" s="50" t="s">
        <v>35</v>
      </c>
      <c r="J138" s="94" t="str">
        <f>E24</f>
        <v>Vladimír Mrázek</v>
      </c>
      <c r="K138" s="53"/>
      <c r="L138" s="55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</row>
    <row r="139" spans="1:31" s="56" customFormat="1" ht="10.35" customHeight="1">
      <c r="A139" s="53"/>
      <c r="B139" s="54"/>
      <c r="C139" s="53"/>
      <c r="D139" s="53"/>
      <c r="E139" s="53"/>
      <c r="F139" s="53"/>
      <c r="G139" s="53"/>
      <c r="H139" s="53"/>
      <c r="I139" s="53"/>
      <c r="J139" s="53"/>
      <c r="K139" s="53"/>
      <c r="L139" s="55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</row>
    <row r="140" spans="1:31" s="117" customFormat="1" ht="29.25" customHeight="1">
      <c r="A140" s="108"/>
      <c r="B140" s="109"/>
      <c r="C140" s="110" t="s">
        <v>134</v>
      </c>
      <c r="D140" s="111" t="s">
        <v>64</v>
      </c>
      <c r="E140" s="111" t="s">
        <v>60</v>
      </c>
      <c r="F140" s="111" t="s">
        <v>61</v>
      </c>
      <c r="G140" s="111" t="s">
        <v>135</v>
      </c>
      <c r="H140" s="111" t="s">
        <v>136</v>
      </c>
      <c r="I140" s="111" t="s">
        <v>137</v>
      </c>
      <c r="J140" s="111" t="s">
        <v>125</v>
      </c>
      <c r="K140" s="112" t="s">
        <v>138</v>
      </c>
      <c r="L140" s="113"/>
      <c r="M140" s="114" t="s">
        <v>1</v>
      </c>
      <c r="N140" s="115" t="s">
        <v>43</v>
      </c>
      <c r="O140" s="115" t="s">
        <v>139</v>
      </c>
      <c r="P140" s="115" t="s">
        <v>140</v>
      </c>
      <c r="Q140" s="115" t="s">
        <v>141</v>
      </c>
      <c r="R140" s="115" t="s">
        <v>142</v>
      </c>
      <c r="S140" s="115" t="s">
        <v>143</v>
      </c>
      <c r="T140" s="116" t="s">
        <v>144</v>
      </c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</row>
    <row r="141" spans="1:63" s="56" customFormat="1" ht="22.9" customHeight="1">
      <c r="A141" s="53"/>
      <c r="B141" s="54"/>
      <c r="C141" s="118" t="s">
        <v>145</v>
      </c>
      <c r="D141" s="53"/>
      <c r="E141" s="53"/>
      <c r="F141" s="53"/>
      <c r="G141" s="53"/>
      <c r="H141" s="53"/>
      <c r="I141" s="53"/>
      <c r="J141" s="119">
        <f>BK141</f>
        <v>0</v>
      </c>
      <c r="K141" s="53"/>
      <c r="L141" s="54"/>
      <c r="M141" s="120"/>
      <c r="N141" s="121"/>
      <c r="O141" s="69"/>
      <c r="P141" s="122">
        <f>P142+P648</f>
        <v>0</v>
      </c>
      <c r="Q141" s="69"/>
      <c r="R141" s="122">
        <f>R142+R648</f>
        <v>320.87143523000003</v>
      </c>
      <c r="S141" s="69"/>
      <c r="T141" s="123">
        <f>T142+T648</f>
        <v>0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T141" s="44" t="s">
        <v>78</v>
      </c>
      <c r="AU141" s="44" t="s">
        <v>127</v>
      </c>
      <c r="BK141" s="124">
        <f>BK142+BK648</f>
        <v>0</v>
      </c>
    </row>
    <row r="142" spans="2:63" s="125" customFormat="1" ht="25.9" customHeight="1">
      <c r="B142" s="126"/>
      <c r="D142" s="127" t="s">
        <v>78</v>
      </c>
      <c r="E142" s="128" t="s">
        <v>244</v>
      </c>
      <c r="F142" s="128" t="s">
        <v>245</v>
      </c>
      <c r="J142" s="129">
        <f>BK142</f>
        <v>0</v>
      </c>
      <c r="L142" s="126"/>
      <c r="M142" s="130"/>
      <c r="N142" s="131"/>
      <c r="O142" s="131"/>
      <c r="P142" s="132">
        <f>P143+P156+P229+P314+P552+P622+P646</f>
        <v>0</v>
      </c>
      <c r="Q142" s="131"/>
      <c r="R142" s="132">
        <f>R143+R156+R229+R314+R552+R622+R646</f>
        <v>273.12764815</v>
      </c>
      <c r="S142" s="131"/>
      <c r="T142" s="133">
        <f>T143+T156+T229+T314+T552+T622+T646</f>
        <v>0</v>
      </c>
      <c r="AR142" s="127" t="s">
        <v>87</v>
      </c>
      <c r="AT142" s="134" t="s">
        <v>78</v>
      </c>
      <c r="AU142" s="134" t="s">
        <v>79</v>
      </c>
      <c r="AY142" s="127" t="s">
        <v>149</v>
      </c>
      <c r="BK142" s="135">
        <f>BK143+BK156+BK229+BK314+BK552+BK622+BK646</f>
        <v>0</v>
      </c>
    </row>
    <row r="143" spans="2:63" s="125" customFormat="1" ht="22.9" customHeight="1">
      <c r="B143" s="126"/>
      <c r="D143" s="127" t="s">
        <v>78</v>
      </c>
      <c r="E143" s="136" t="s">
        <v>89</v>
      </c>
      <c r="F143" s="136" t="s">
        <v>834</v>
      </c>
      <c r="J143" s="137">
        <f>BK143</f>
        <v>0</v>
      </c>
      <c r="L143" s="126"/>
      <c r="M143" s="130"/>
      <c r="N143" s="131"/>
      <c r="O143" s="131"/>
      <c r="P143" s="132">
        <f>SUM(P144:P155)</f>
        <v>0</v>
      </c>
      <c r="Q143" s="131"/>
      <c r="R143" s="132">
        <f>SUM(R144:R155)</f>
        <v>2.24297871</v>
      </c>
      <c r="S143" s="131"/>
      <c r="T143" s="133">
        <f>SUM(T144:T155)</f>
        <v>0</v>
      </c>
      <c r="AR143" s="127" t="s">
        <v>87</v>
      </c>
      <c r="AT143" s="134" t="s">
        <v>78</v>
      </c>
      <c r="AU143" s="134" t="s">
        <v>87</v>
      </c>
      <c r="AY143" s="127" t="s">
        <v>149</v>
      </c>
      <c r="BK143" s="135">
        <f>SUM(BK144:BK155)</f>
        <v>0</v>
      </c>
    </row>
    <row r="144" spans="1:65" s="56" customFormat="1" ht="16.5" customHeight="1">
      <c r="A144" s="53"/>
      <c r="B144" s="54"/>
      <c r="C144" s="138" t="s">
        <v>87</v>
      </c>
      <c r="D144" s="138" t="s">
        <v>152</v>
      </c>
      <c r="E144" s="139" t="s">
        <v>835</v>
      </c>
      <c r="F144" s="140" t="s">
        <v>836</v>
      </c>
      <c r="G144" s="141" t="s">
        <v>249</v>
      </c>
      <c r="H144" s="40">
        <v>0.162</v>
      </c>
      <c r="I144" s="24"/>
      <c r="J144" s="142">
        <f>ROUND(I144*H144,2)</f>
        <v>0</v>
      </c>
      <c r="K144" s="140" t="s">
        <v>257</v>
      </c>
      <c r="L144" s="54"/>
      <c r="M144" s="143" t="s">
        <v>1</v>
      </c>
      <c r="N144" s="144" t="s">
        <v>44</v>
      </c>
      <c r="O144" s="145"/>
      <c r="P144" s="146">
        <f>O144*H144</f>
        <v>0</v>
      </c>
      <c r="Q144" s="146">
        <v>2.50187</v>
      </c>
      <c r="R144" s="146">
        <f>Q144*H144</f>
        <v>0.40530294</v>
      </c>
      <c r="S144" s="146">
        <v>0</v>
      </c>
      <c r="T144" s="147">
        <f>S144*H144</f>
        <v>0</v>
      </c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R144" s="148" t="s">
        <v>167</v>
      </c>
      <c r="AT144" s="148" t="s">
        <v>152</v>
      </c>
      <c r="AU144" s="148" t="s">
        <v>89</v>
      </c>
      <c r="AY144" s="44" t="s">
        <v>149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44" t="s">
        <v>87</v>
      </c>
      <c r="BK144" s="149">
        <f>ROUND(I144*H144,2)</f>
        <v>0</v>
      </c>
      <c r="BL144" s="44" t="s">
        <v>167</v>
      </c>
      <c r="BM144" s="148" t="s">
        <v>837</v>
      </c>
    </row>
    <row r="145" spans="2:51" s="160" customFormat="1" ht="11.25">
      <c r="B145" s="161"/>
      <c r="D145" s="150" t="s">
        <v>251</v>
      </c>
      <c r="E145" s="162" t="s">
        <v>1</v>
      </c>
      <c r="F145" s="163" t="s">
        <v>838</v>
      </c>
      <c r="H145" s="164">
        <v>0.162</v>
      </c>
      <c r="L145" s="161"/>
      <c r="M145" s="165"/>
      <c r="N145" s="166"/>
      <c r="O145" s="166"/>
      <c r="P145" s="166"/>
      <c r="Q145" s="166"/>
      <c r="R145" s="166"/>
      <c r="S145" s="166"/>
      <c r="T145" s="167"/>
      <c r="AT145" s="162" t="s">
        <v>251</v>
      </c>
      <c r="AU145" s="162" t="s">
        <v>89</v>
      </c>
      <c r="AV145" s="160" t="s">
        <v>89</v>
      </c>
      <c r="AW145" s="160" t="s">
        <v>34</v>
      </c>
      <c r="AX145" s="160" t="s">
        <v>87</v>
      </c>
      <c r="AY145" s="162" t="s">
        <v>149</v>
      </c>
    </row>
    <row r="146" spans="1:65" s="56" customFormat="1" ht="16.5" customHeight="1">
      <c r="A146" s="53"/>
      <c r="B146" s="54"/>
      <c r="C146" s="138" t="s">
        <v>89</v>
      </c>
      <c r="D146" s="138" t="s">
        <v>152</v>
      </c>
      <c r="E146" s="139" t="s">
        <v>839</v>
      </c>
      <c r="F146" s="140" t="s">
        <v>840</v>
      </c>
      <c r="G146" s="141" t="s">
        <v>268</v>
      </c>
      <c r="H146" s="40">
        <v>1.44</v>
      </c>
      <c r="I146" s="24"/>
      <c r="J146" s="142">
        <f>ROUND(I146*H146,2)</f>
        <v>0</v>
      </c>
      <c r="K146" s="140" t="s">
        <v>257</v>
      </c>
      <c r="L146" s="54"/>
      <c r="M146" s="143" t="s">
        <v>1</v>
      </c>
      <c r="N146" s="144" t="s">
        <v>44</v>
      </c>
      <c r="O146" s="145"/>
      <c r="P146" s="146">
        <f>O146*H146</f>
        <v>0</v>
      </c>
      <c r="Q146" s="146">
        <v>0.00269</v>
      </c>
      <c r="R146" s="146">
        <f>Q146*H146</f>
        <v>0.0038736</v>
      </c>
      <c r="S146" s="146">
        <v>0</v>
      </c>
      <c r="T146" s="147">
        <f>S146*H146</f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167</v>
      </c>
      <c r="AT146" s="148" t="s">
        <v>152</v>
      </c>
      <c r="AU146" s="148" t="s">
        <v>89</v>
      </c>
      <c r="AY146" s="44" t="s">
        <v>149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44" t="s">
        <v>87</v>
      </c>
      <c r="BK146" s="149">
        <f>ROUND(I146*H146,2)</f>
        <v>0</v>
      </c>
      <c r="BL146" s="44" t="s">
        <v>167</v>
      </c>
      <c r="BM146" s="148" t="s">
        <v>841</v>
      </c>
    </row>
    <row r="147" spans="2:51" s="160" customFormat="1" ht="11.25">
      <c r="B147" s="161"/>
      <c r="D147" s="150" t="s">
        <v>251</v>
      </c>
      <c r="E147" s="162" t="s">
        <v>1</v>
      </c>
      <c r="F147" s="163" t="s">
        <v>842</v>
      </c>
      <c r="H147" s="164">
        <v>1.44</v>
      </c>
      <c r="L147" s="161"/>
      <c r="M147" s="165"/>
      <c r="N147" s="166"/>
      <c r="O147" s="166"/>
      <c r="P147" s="166"/>
      <c r="Q147" s="166"/>
      <c r="R147" s="166"/>
      <c r="S147" s="166"/>
      <c r="T147" s="167"/>
      <c r="AT147" s="162" t="s">
        <v>251</v>
      </c>
      <c r="AU147" s="162" t="s">
        <v>89</v>
      </c>
      <c r="AV147" s="160" t="s">
        <v>89</v>
      </c>
      <c r="AW147" s="160" t="s">
        <v>34</v>
      </c>
      <c r="AX147" s="160" t="s">
        <v>87</v>
      </c>
      <c r="AY147" s="162" t="s">
        <v>149</v>
      </c>
    </row>
    <row r="148" spans="1:65" s="56" customFormat="1" ht="16.5" customHeight="1">
      <c r="A148" s="53"/>
      <c r="B148" s="54"/>
      <c r="C148" s="138" t="s">
        <v>163</v>
      </c>
      <c r="D148" s="138" t="s">
        <v>152</v>
      </c>
      <c r="E148" s="139" t="s">
        <v>843</v>
      </c>
      <c r="F148" s="140" t="s">
        <v>844</v>
      </c>
      <c r="G148" s="141" t="s">
        <v>268</v>
      </c>
      <c r="H148" s="40">
        <v>1.44</v>
      </c>
      <c r="I148" s="24"/>
      <c r="J148" s="142">
        <f>ROUND(I148*H148,2)</f>
        <v>0</v>
      </c>
      <c r="K148" s="140" t="s">
        <v>257</v>
      </c>
      <c r="L148" s="54"/>
      <c r="M148" s="143" t="s">
        <v>1</v>
      </c>
      <c r="N148" s="144" t="s">
        <v>44</v>
      </c>
      <c r="O148" s="145"/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R148" s="148" t="s">
        <v>167</v>
      </c>
      <c r="AT148" s="148" t="s">
        <v>152</v>
      </c>
      <c r="AU148" s="148" t="s">
        <v>89</v>
      </c>
      <c r="AY148" s="44" t="s">
        <v>149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44" t="s">
        <v>87</v>
      </c>
      <c r="BK148" s="149">
        <f>ROUND(I148*H148,2)</f>
        <v>0</v>
      </c>
      <c r="BL148" s="44" t="s">
        <v>167</v>
      </c>
      <c r="BM148" s="148" t="s">
        <v>845</v>
      </c>
    </row>
    <row r="149" spans="1:65" s="56" customFormat="1" ht="16.5" customHeight="1">
      <c r="A149" s="53"/>
      <c r="B149" s="54"/>
      <c r="C149" s="138" t="s">
        <v>167</v>
      </c>
      <c r="D149" s="138" t="s">
        <v>152</v>
      </c>
      <c r="E149" s="139" t="s">
        <v>846</v>
      </c>
      <c r="F149" s="140" t="s">
        <v>847</v>
      </c>
      <c r="G149" s="141" t="s">
        <v>249</v>
      </c>
      <c r="H149" s="40">
        <v>0.72</v>
      </c>
      <c r="I149" s="24"/>
      <c r="J149" s="142">
        <f>ROUND(I149*H149,2)</f>
        <v>0</v>
      </c>
      <c r="K149" s="140" t="s">
        <v>257</v>
      </c>
      <c r="L149" s="54"/>
      <c r="M149" s="143" t="s">
        <v>1</v>
      </c>
      <c r="N149" s="144" t="s">
        <v>44</v>
      </c>
      <c r="O149" s="145"/>
      <c r="P149" s="146">
        <f>O149*H149</f>
        <v>0</v>
      </c>
      <c r="Q149" s="146">
        <v>2.50187</v>
      </c>
      <c r="R149" s="146">
        <f>Q149*H149</f>
        <v>1.8013464</v>
      </c>
      <c r="S149" s="146">
        <v>0</v>
      </c>
      <c r="T149" s="147">
        <f>S149*H149</f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167</v>
      </c>
      <c r="AT149" s="148" t="s">
        <v>152</v>
      </c>
      <c r="AU149" s="148" t="s">
        <v>89</v>
      </c>
      <c r="AY149" s="44" t="s">
        <v>149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44" t="s">
        <v>87</v>
      </c>
      <c r="BK149" s="149">
        <f>ROUND(I149*H149,2)</f>
        <v>0</v>
      </c>
      <c r="BL149" s="44" t="s">
        <v>167</v>
      </c>
      <c r="BM149" s="148" t="s">
        <v>848</v>
      </c>
    </row>
    <row r="150" spans="2:51" s="160" customFormat="1" ht="11.25">
      <c r="B150" s="161"/>
      <c r="D150" s="150" t="s">
        <v>251</v>
      </c>
      <c r="E150" s="162" t="s">
        <v>1</v>
      </c>
      <c r="F150" s="163" t="s">
        <v>849</v>
      </c>
      <c r="H150" s="164">
        <v>0.72</v>
      </c>
      <c r="L150" s="161"/>
      <c r="M150" s="165"/>
      <c r="N150" s="166"/>
      <c r="O150" s="166"/>
      <c r="P150" s="166"/>
      <c r="Q150" s="166"/>
      <c r="R150" s="166"/>
      <c r="S150" s="166"/>
      <c r="T150" s="167"/>
      <c r="AT150" s="162" t="s">
        <v>251</v>
      </c>
      <c r="AU150" s="162" t="s">
        <v>89</v>
      </c>
      <c r="AV150" s="160" t="s">
        <v>89</v>
      </c>
      <c r="AW150" s="160" t="s">
        <v>34</v>
      </c>
      <c r="AX150" s="160" t="s">
        <v>87</v>
      </c>
      <c r="AY150" s="162" t="s">
        <v>149</v>
      </c>
    </row>
    <row r="151" spans="1:65" s="56" customFormat="1" ht="16.5" customHeight="1">
      <c r="A151" s="53"/>
      <c r="B151" s="54"/>
      <c r="C151" s="138" t="s">
        <v>148</v>
      </c>
      <c r="D151" s="138" t="s">
        <v>152</v>
      </c>
      <c r="E151" s="139" t="s">
        <v>850</v>
      </c>
      <c r="F151" s="140" t="s">
        <v>851</v>
      </c>
      <c r="G151" s="141" t="s">
        <v>268</v>
      </c>
      <c r="H151" s="40">
        <v>3.84</v>
      </c>
      <c r="I151" s="24"/>
      <c r="J151" s="142">
        <f>ROUND(I151*H151,2)</f>
        <v>0</v>
      </c>
      <c r="K151" s="140" t="s">
        <v>257</v>
      </c>
      <c r="L151" s="54"/>
      <c r="M151" s="143" t="s">
        <v>1</v>
      </c>
      <c r="N151" s="144" t="s">
        <v>44</v>
      </c>
      <c r="O151" s="145"/>
      <c r="P151" s="146">
        <f>O151*H151</f>
        <v>0</v>
      </c>
      <c r="Q151" s="146">
        <v>0.00264</v>
      </c>
      <c r="R151" s="146">
        <f>Q151*H151</f>
        <v>0.0101376</v>
      </c>
      <c r="S151" s="146">
        <v>0</v>
      </c>
      <c r="T151" s="147">
        <f>S151*H151</f>
        <v>0</v>
      </c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R151" s="148" t="s">
        <v>167</v>
      </c>
      <c r="AT151" s="148" t="s">
        <v>152</v>
      </c>
      <c r="AU151" s="148" t="s">
        <v>89</v>
      </c>
      <c r="AY151" s="44" t="s">
        <v>149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44" t="s">
        <v>87</v>
      </c>
      <c r="BK151" s="149">
        <f>ROUND(I151*H151,2)</f>
        <v>0</v>
      </c>
      <c r="BL151" s="44" t="s">
        <v>167</v>
      </c>
      <c r="BM151" s="148" t="s">
        <v>852</v>
      </c>
    </row>
    <row r="152" spans="2:51" s="160" customFormat="1" ht="11.25">
      <c r="B152" s="161"/>
      <c r="D152" s="150" t="s">
        <v>251</v>
      </c>
      <c r="E152" s="162" t="s">
        <v>1</v>
      </c>
      <c r="F152" s="163" t="s">
        <v>853</v>
      </c>
      <c r="H152" s="164">
        <v>3.84</v>
      </c>
      <c r="L152" s="161"/>
      <c r="M152" s="165"/>
      <c r="N152" s="166"/>
      <c r="O152" s="166"/>
      <c r="P152" s="166"/>
      <c r="Q152" s="166"/>
      <c r="R152" s="166"/>
      <c r="S152" s="166"/>
      <c r="T152" s="167"/>
      <c r="AT152" s="162" t="s">
        <v>251</v>
      </c>
      <c r="AU152" s="162" t="s">
        <v>89</v>
      </c>
      <c r="AV152" s="160" t="s">
        <v>89</v>
      </c>
      <c r="AW152" s="160" t="s">
        <v>34</v>
      </c>
      <c r="AX152" s="160" t="s">
        <v>87</v>
      </c>
      <c r="AY152" s="162" t="s">
        <v>149</v>
      </c>
    </row>
    <row r="153" spans="1:65" s="56" customFormat="1" ht="16.5" customHeight="1">
      <c r="A153" s="53"/>
      <c r="B153" s="54"/>
      <c r="C153" s="138" t="s">
        <v>174</v>
      </c>
      <c r="D153" s="138" t="s">
        <v>152</v>
      </c>
      <c r="E153" s="139" t="s">
        <v>854</v>
      </c>
      <c r="F153" s="140" t="s">
        <v>855</v>
      </c>
      <c r="G153" s="141" t="s">
        <v>268</v>
      </c>
      <c r="H153" s="40">
        <v>3.84</v>
      </c>
      <c r="I153" s="24"/>
      <c r="J153" s="142">
        <f>ROUND(I153*H153,2)</f>
        <v>0</v>
      </c>
      <c r="K153" s="140" t="s">
        <v>257</v>
      </c>
      <c r="L153" s="54"/>
      <c r="M153" s="143" t="s">
        <v>1</v>
      </c>
      <c r="N153" s="144" t="s">
        <v>44</v>
      </c>
      <c r="O153" s="145"/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R153" s="148" t="s">
        <v>167</v>
      </c>
      <c r="AT153" s="148" t="s">
        <v>152</v>
      </c>
      <c r="AU153" s="148" t="s">
        <v>89</v>
      </c>
      <c r="AY153" s="44" t="s">
        <v>149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44" t="s">
        <v>87</v>
      </c>
      <c r="BK153" s="149">
        <f>ROUND(I153*H153,2)</f>
        <v>0</v>
      </c>
      <c r="BL153" s="44" t="s">
        <v>167</v>
      </c>
      <c r="BM153" s="148" t="s">
        <v>856</v>
      </c>
    </row>
    <row r="154" spans="1:65" s="56" customFormat="1" ht="16.5" customHeight="1">
      <c r="A154" s="53"/>
      <c r="B154" s="54"/>
      <c r="C154" s="138" t="s">
        <v>178</v>
      </c>
      <c r="D154" s="138" t="s">
        <v>152</v>
      </c>
      <c r="E154" s="139" t="s">
        <v>857</v>
      </c>
      <c r="F154" s="140" t="s">
        <v>858</v>
      </c>
      <c r="G154" s="141" t="s">
        <v>655</v>
      </c>
      <c r="H154" s="40">
        <v>0.021</v>
      </c>
      <c r="I154" s="24"/>
      <c r="J154" s="142">
        <f>ROUND(I154*H154,2)</f>
        <v>0</v>
      </c>
      <c r="K154" s="140" t="s">
        <v>257</v>
      </c>
      <c r="L154" s="54"/>
      <c r="M154" s="143" t="s">
        <v>1</v>
      </c>
      <c r="N154" s="144" t="s">
        <v>44</v>
      </c>
      <c r="O154" s="145"/>
      <c r="P154" s="146">
        <f>O154*H154</f>
        <v>0</v>
      </c>
      <c r="Q154" s="146">
        <v>1.06277</v>
      </c>
      <c r="R154" s="146">
        <f>Q154*H154</f>
        <v>0.022318170000000002</v>
      </c>
      <c r="S154" s="146">
        <v>0</v>
      </c>
      <c r="T154" s="147">
        <f>S154*H154</f>
        <v>0</v>
      </c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R154" s="148" t="s">
        <v>167</v>
      </c>
      <c r="AT154" s="148" t="s">
        <v>152</v>
      </c>
      <c r="AU154" s="148" t="s">
        <v>89</v>
      </c>
      <c r="AY154" s="44" t="s">
        <v>149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44" t="s">
        <v>87</v>
      </c>
      <c r="BK154" s="149">
        <f>ROUND(I154*H154,2)</f>
        <v>0</v>
      </c>
      <c r="BL154" s="44" t="s">
        <v>167</v>
      </c>
      <c r="BM154" s="148" t="s">
        <v>859</v>
      </c>
    </row>
    <row r="155" spans="2:51" s="160" customFormat="1" ht="11.25">
      <c r="B155" s="161"/>
      <c r="D155" s="150" t="s">
        <v>251</v>
      </c>
      <c r="E155" s="162" t="s">
        <v>1</v>
      </c>
      <c r="F155" s="163" t="s">
        <v>860</v>
      </c>
      <c r="H155" s="164">
        <v>0.021</v>
      </c>
      <c r="L155" s="161"/>
      <c r="M155" s="165"/>
      <c r="N155" s="166"/>
      <c r="O155" s="166"/>
      <c r="P155" s="166"/>
      <c r="Q155" s="166"/>
      <c r="R155" s="166"/>
      <c r="S155" s="166"/>
      <c r="T155" s="167"/>
      <c r="AT155" s="162" t="s">
        <v>251</v>
      </c>
      <c r="AU155" s="162" t="s">
        <v>89</v>
      </c>
      <c r="AV155" s="160" t="s">
        <v>89</v>
      </c>
      <c r="AW155" s="160" t="s">
        <v>34</v>
      </c>
      <c r="AX155" s="160" t="s">
        <v>87</v>
      </c>
      <c r="AY155" s="162" t="s">
        <v>149</v>
      </c>
    </row>
    <row r="156" spans="2:63" s="125" customFormat="1" ht="22.9" customHeight="1">
      <c r="B156" s="126"/>
      <c r="D156" s="127" t="s">
        <v>78</v>
      </c>
      <c r="E156" s="136" t="s">
        <v>163</v>
      </c>
      <c r="F156" s="136" t="s">
        <v>861</v>
      </c>
      <c r="J156" s="137">
        <f>BK156</f>
        <v>0</v>
      </c>
      <c r="L156" s="126"/>
      <c r="M156" s="130"/>
      <c r="N156" s="131"/>
      <c r="O156" s="131"/>
      <c r="P156" s="132">
        <f>SUM(P157:P228)</f>
        <v>0</v>
      </c>
      <c r="Q156" s="131"/>
      <c r="R156" s="132">
        <f>SUM(R157:R228)</f>
        <v>32.98610957</v>
      </c>
      <c r="S156" s="131"/>
      <c r="T156" s="133">
        <f>SUM(T157:T228)</f>
        <v>0</v>
      </c>
      <c r="AR156" s="127" t="s">
        <v>87</v>
      </c>
      <c r="AT156" s="134" t="s">
        <v>78</v>
      </c>
      <c r="AU156" s="134" t="s">
        <v>87</v>
      </c>
      <c r="AY156" s="127" t="s">
        <v>149</v>
      </c>
      <c r="BK156" s="135">
        <f>SUM(BK157:BK228)</f>
        <v>0</v>
      </c>
    </row>
    <row r="157" spans="1:65" s="56" customFormat="1" ht="16.5" customHeight="1">
      <c r="A157" s="53"/>
      <c r="B157" s="54"/>
      <c r="C157" s="138" t="s">
        <v>184</v>
      </c>
      <c r="D157" s="138" t="s">
        <v>152</v>
      </c>
      <c r="E157" s="139" t="s">
        <v>862</v>
      </c>
      <c r="F157" s="140" t="s">
        <v>863</v>
      </c>
      <c r="G157" s="141" t="s">
        <v>339</v>
      </c>
      <c r="H157" s="40">
        <v>1</v>
      </c>
      <c r="I157" s="24"/>
      <c r="J157" s="142">
        <f>ROUND(I157*H157,2)</f>
        <v>0</v>
      </c>
      <c r="K157" s="140" t="s">
        <v>257</v>
      </c>
      <c r="L157" s="54"/>
      <c r="M157" s="143" t="s">
        <v>1</v>
      </c>
      <c r="N157" s="144" t="s">
        <v>44</v>
      </c>
      <c r="O157" s="145"/>
      <c r="P157" s="146">
        <f>O157*H157</f>
        <v>0</v>
      </c>
      <c r="Q157" s="146">
        <v>0.01262</v>
      </c>
      <c r="R157" s="146">
        <f>Q157*H157</f>
        <v>0.01262</v>
      </c>
      <c r="S157" s="146">
        <v>0</v>
      </c>
      <c r="T157" s="147">
        <f>S157*H157</f>
        <v>0</v>
      </c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R157" s="148" t="s">
        <v>167</v>
      </c>
      <c r="AT157" s="148" t="s">
        <v>152</v>
      </c>
      <c r="AU157" s="148" t="s">
        <v>89</v>
      </c>
      <c r="AY157" s="44" t="s">
        <v>149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44" t="s">
        <v>87</v>
      </c>
      <c r="BK157" s="149">
        <f>ROUND(I157*H157,2)</f>
        <v>0</v>
      </c>
      <c r="BL157" s="44" t="s">
        <v>167</v>
      </c>
      <c r="BM157" s="148" t="s">
        <v>864</v>
      </c>
    </row>
    <row r="158" spans="2:51" s="160" customFormat="1" ht="11.25">
      <c r="B158" s="161"/>
      <c r="D158" s="150" t="s">
        <v>251</v>
      </c>
      <c r="E158" s="162" t="s">
        <v>1</v>
      </c>
      <c r="F158" s="163" t="s">
        <v>865</v>
      </c>
      <c r="H158" s="164">
        <v>1</v>
      </c>
      <c r="L158" s="161"/>
      <c r="M158" s="165"/>
      <c r="N158" s="166"/>
      <c r="O158" s="166"/>
      <c r="P158" s="166"/>
      <c r="Q158" s="166"/>
      <c r="R158" s="166"/>
      <c r="S158" s="166"/>
      <c r="T158" s="167"/>
      <c r="AT158" s="162" t="s">
        <v>251</v>
      </c>
      <c r="AU158" s="162" t="s">
        <v>89</v>
      </c>
      <c r="AV158" s="160" t="s">
        <v>89</v>
      </c>
      <c r="AW158" s="160" t="s">
        <v>34</v>
      </c>
      <c r="AX158" s="160" t="s">
        <v>87</v>
      </c>
      <c r="AY158" s="162" t="s">
        <v>149</v>
      </c>
    </row>
    <row r="159" spans="1:65" s="56" customFormat="1" ht="16.5" customHeight="1">
      <c r="A159" s="53"/>
      <c r="B159" s="54"/>
      <c r="C159" s="138" t="s">
        <v>190</v>
      </c>
      <c r="D159" s="138" t="s">
        <v>152</v>
      </c>
      <c r="E159" s="139" t="s">
        <v>866</v>
      </c>
      <c r="F159" s="140" t="s">
        <v>867</v>
      </c>
      <c r="G159" s="141" t="s">
        <v>249</v>
      </c>
      <c r="H159" s="40">
        <v>1.35</v>
      </c>
      <c r="I159" s="24"/>
      <c r="J159" s="142">
        <f>ROUND(I159*H159,2)</f>
        <v>0</v>
      </c>
      <c r="K159" s="140" t="s">
        <v>257</v>
      </c>
      <c r="L159" s="54"/>
      <c r="M159" s="143" t="s">
        <v>1</v>
      </c>
      <c r="N159" s="144" t="s">
        <v>44</v>
      </c>
      <c r="O159" s="145"/>
      <c r="P159" s="146">
        <f>O159*H159</f>
        <v>0</v>
      </c>
      <c r="Q159" s="146">
        <v>1.8775</v>
      </c>
      <c r="R159" s="146">
        <f>Q159*H159</f>
        <v>2.534625</v>
      </c>
      <c r="S159" s="146">
        <v>0</v>
      </c>
      <c r="T159" s="147">
        <f>S159*H159</f>
        <v>0</v>
      </c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R159" s="148" t="s">
        <v>167</v>
      </c>
      <c r="AT159" s="148" t="s">
        <v>152</v>
      </c>
      <c r="AU159" s="148" t="s">
        <v>89</v>
      </c>
      <c r="AY159" s="44" t="s">
        <v>149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44" t="s">
        <v>87</v>
      </c>
      <c r="BK159" s="149">
        <f>ROUND(I159*H159,2)</f>
        <v>0</v>
      </c>
      <c r="BL159" s="44" t="s">
        <v>167</v>
      </c>
      <c r="BM159" s="148" t="s">
        <v>868</v>
      </c>
    </row>
    <row r="160" spans="2:51" s="176" customFormat="1" ht="11.25">
      <c r="B160" s="177"/>
      <c r="D160" s="150" t="s">
        <v>251</v>
      </c>
      <c r="E160" s="178" t="s">
        <v>1</v>
      </c>
      <c r="F160" s="179" t="s">
        <v>298</v>
      </c>
      <c r="H160" s="178" t="s">
        <v>1</v>
      </c>
      <c r="L160" s="177"/>
      <c r="M160" s="180"/>
      <c r="N160" s="181"/>
      <c r="O160" s="181"/>
      <c r="P160" s="181"/>
      <c r="Q160" s="181"/>
      <c r="R160" s="181"/>
      <c r="S160" s="181"/>
      <c r="T160" s="182"/>
      <c r="AT160" s="178" t="s">
        <v>251</v>
      </c>
      <c r="AU160" s="178" t="s">
        <v>89</v>
      </c>
      <c r="AV160" s="176" t="s">
        <v>87</v>
      </c>
      <c r="AW160" s="176" t="s">
        <v>34</v>
      </c>
      <c r="AX160" s="176" t="s">
        <v>79</v>
      </c>
      <c r="AY160" s="178" t="s">
        <v>149</v>
      </c>
    </row>
    <row r="161" spans="2:51" s="160" customFormat="1" ht="11.25">
      <c r="B161" s="161"/>
      <c r="D161" s="150" t="s">
        <v>251</v>
      </c>
      <c r="E161" s="162" t="s">
        <v>1</v>
      </c>
      <c r="F161" s="163" t="s">
        <v>869</v>
      </c>
      <c r="H161" s="164">
        <v>0.486</v>
      </c>
      <c r="L161" s="161"/>
      <c r="M161" s="165"/>
      <c r="N161" s="166"/>
      <c r="O161" s="166"/>
      <c r="P161" s="166"/>
      <c r="Q161" s="166"/>
      <c r="R161" s="166"/>
      <c r="S161" s="166"/>
      <c r="T161" s="167"/>
      <c r="AT161" s="162" t="s">
        <v>251</v>
      </c>
      <c r="AU161" s="162" t="s">
        <v>89</v>
      </c>
      <c r="AV161" s="160" t="s">
        <v>89</v>
      </c>
      <c r="AW161" s="160" t="s">
        <v>34</v>
      </c>
      <c r="AX161" s="160" t="s">
        <v>79</v>
      </c>
      <c r="AY161" s="162" t="s">
        <v>149</v>
      </c>
    </row>
    <row r="162" spans="2:51" s="160" customFormat="1" ht="11.25">
      <c r="B162" s="161"/>
      <c r="D162" s="150" t="s">
        <v>251</v>
      </c>
      <c r="E162" s="162" t="s">
        <v>1</v>
      </c>
      <c r="F162" s="163" t="s">
        <v>870</v>
      </c>
      <c r="H162" s="164">
        <v>0.864</v>
      </c>
      <c r="L162" s="161"/>
      <c r="M162" s="165"/>
      <c r="N162" s="166"/>
      <c r="O162" s="166"/>
      <c r="P162" s="166"/>
      <c r="Q162" s="166"/>
      <c r="R162" s="166"/>
      <c r="S162" s="166"/>
      <c r="T162" s="167"/>
      <c r="AT162" s="162" t="s">
        <v>251</v>
      </c>
      <c r="AU162" s="162" t="s">
        <v>89</v>
      </c>
      <c r="AV162" s="160" t="s">
        <v>89</v>
      </c>
      <c r="AW162" s="160" t="s">
        <v>34</v>
      </c>
      <c r="AX162" s="160" t="s">
        <v>79</v>
      </c>
      <c r="AY162" s="162" t="s">
        <v>149</v>
      </c>
    </row>
    <row r="163" spans="2:51" s="183" customFormat="1" ht="11.25">
      <c r="B163" s="184"/>
      <c r="D163" s="150" t="s">
        <v>251</v>
      </c>
      <c r="E163" s="185" t="s">
        <v>1</v>
      </c>
      <c r="F163" s="186" t="s">
        <v>305</v>
      </c>
      <c r="H163" s="187">
        <v>1.35</v>
      </c>
      <c r="L163" s="184"/>
      <c r="M163" s="188"/>
      <c r="N163" s="189"/>
      <c r="O163" s="189"/>
      <c r="P163" s="189"/>
      <c r="Q163" s="189"/>
      <c r="R163" s="189"/>
      <c r="S163" s="189"/>
      <c r="T163" s="190"/>
      <c r="AT163" s="185" t="s">
        <v>251</v>
      </c>
      <c r="AU163" s="185" t="s">
        <v>89</v>
      </c>
      <c r="AV163" s="183" t="s">
        <v>163</v>
      </c>
      <c r="AW163" s="183" t="s">
        <v>34</v>
      </c>
      <c r="AX163" s="183" t="s">
        <v>87</v>
      </c>
      <c r="AY163" s="185" t="s">
        <v>149</v>
      </c>
    </row>
    <row r="164" spans="1:65" s="56" customFormat="1" ht="16.5" customHeight="1">
      <c r="A164" s="53"/>
      <c r="B164" s="54"/>
      <c r="C164" s="138" t="s">
        <v>114</v>
      </c>
      <c r="D164" s="138" t="s">
        <v>152</v>
      </c>
      <c r="E164" s="139" t="s">
        <v>871</v>
      </c>
      <c r="F164" s="140" t="s">
        <v>872</v>
      </c>
      <c r="G164" s="141" t="s">
        <v>249</v>
      </c>
      <c r="H164" s="40">
        <v>10.819</v>
      </c>
      <c r="I164" s="24"/>
      <c r="J164" s="142">
        <f>ROUND(I164*H164,2)</f>
        <v>0</v>
      </c>
      <c r="K164" s="140" t="s">
        <v>257</v>
      </c>
      <c r="L164" s="54"/>
      <c r="M164" s="143" t="s">
        <v>1</v>
      </c>
      <c r="N164" s="144" t="s">
        <v>44</v>
      </c>
      <c r="O164" s="145"/>
      <c r="P164" s="146">
        <f>O164*H164</f>
        <v>0</v>
      </c>
      <c r="Q164" s="146">
        <v>1.8775</v>
      </c>
      <c r="R164" s="146">
        <f>Q164*H164</f>
        <v>20.3126725</v>
      </c>
      <c r="S164" s="146">
        <v>0</v>
      </c>
      <c r="T164" s="147">
        <f>S164*H164</f>
        <v>0</v>
      </c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R164" s="148" t="s">
        <v>167</v>
      </c>
      <c r="AT164" s="148" t="s">
        <v>152</v>
      </c>
      <c r="AU164" s="148" t="s">
        <v>89</v>
      </c>
      <c r="AY164" s="44" t="s">
        <v>149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44" t="s">
        <v>87</v>
      </c>
      <c r="BK164" s="149">
        <f>ROUND(I164*H164,2)</f>
        <v>0</v>
      </c>
      <c r="BL164" s="44" t="s">
        <v>167</v>
      </c>
      <c r="BM164" s="148" t="s">
        <v>873</v>
      </c>
    </row>
    <row r="165" spans="2:51" s="176" customFormat="1" ht="11.25">
      <c r="B165" s="177"/>
      <c r="D165" s="150" t="s">
        <v>251</v>
      </c>
      <c r="E165" s="178" t="s">
        <v>1</v>
      </c>
      <c r="F165" s="179" t="s">
        <v>298</v>
      </c>
      <c r="H165" s="178" t="s">
        <v>1</v>
      </c>
      <c r="L165" s="177"/>
      <c r="M165" s="180"/>
      <c r="N165" s="181"/>
      <c r="O165" s="181"/>
      <c r="P165" s="181"/>
      <c r="Q165" s="181"/>
      <c r="R165" s="181"/>
      <c r="S165" s="181"/>
      <c r="T165" s="182"/>
      <c r="AT165" s="178" t="s">
        <v>251</v>
      </c>
      <c r="AU165" s="178" t="s">
        <v>89</v>
      </c>
      <c r="AV165" s="176" t="s">
        <v>87</v>
      </c>
      <c r="AW165" s="176" t="s">
        <v>34</v>
      </c>
      <c r="AX165" s="176" t="s">
        <v>79</v>
      </c>
      <c r="AY165" s="178" t="s">
        <v>149</v>
      </c>
    </row>
    <row r="166" spans="2:51" s="160" customFormat="1" ht="11.25">
      <c r="B166" s="161"/>
      <c r="D166" s="150" t="s">
        <v>251</v>
      </c>
      <c r="E166" s="162" t="s">
        <v>1</v>
      </c>
      <c r="F166" s="163" t="s">
        <v>874</v>
      </c>
      <c r="H166" s="164">
        <v>0.675</v>
      </c>
      <c r="L166" s="161"/>
      <c r="M166" s="165"/>
      <c r="N166" s="166"/>
      <c r="O166" s="166"/>
      <c r="P166" s="166"/>
      <c r="Q166" s="166"/>
      <c r="R166" s="166"/>
      <c r="S166" s="166"/>
      <c r="T166" s="167"/>
      <c r="AT166" s="162" t="s">
        <v>251</v>
      </c>
      <c r="AU166" s="162" t="s">
        <v>89</v>
      </c>
      <c r="AV166" s="160" t="s">
        <v>89</v>
      </c>
      <c r="AW166" s="160" t="s">
        <v>34</v>
      </c>
      <c r="AX166" s="160" t="s">
        <v>79</v>
      </c>
      <c r="AY166" s="162" t="s">
        <v>149</v>
      </c>
    </row>
    <row r="167" spans="2:51" s="183" customFormat="1" ht="11.25">
      <c r="B167" s="184"/>
      <c r="D167" s="150" t="s">
        <v>251</v>
      </c>
      <c r="E167" s="185" t="s">
        <v>1</v>
      </c>
      <c r="F167" s="186" t="s">
        <v>305</v>
      </c>
      <c r="H167" s="187">
        <v>0.675</v>
      </c>
      <c r="L167" s="184"/>
      <c r="M167" s="188"/>
      <c r="N167" s="189"/>
      <c r="O167" s="189"/>
      <c r="P167" s="189"/>
      <c r="Q167" s="189"/>
      <c r="R167" s="189"/>
      <c r="S167" s="189"/>
      <c r="T167" s="190"/>
      <c r="AT167" s="185" t="s">
        <v>251</v>
      </c>
      <c r="AU167" s="185" t="s">
        <v>89</v>
      </c>
      <c r="AV167" s="183" t="s">
        <v>163</v>
      </c>
      <c r="AW167" s="183" t="s">
        <v>34</v>
      </c>
      <c r="AX167" s="183" t="s">
        <v>79</v>
      </c>
      <c r="AY167" s="185" t="s">
        <v>149</v>
      </c>
    </row>
    <row r="168" spans="2:51" s="176" customFormat="1" ht="11.25">
      <c r="B168" s="177"/>
      <c r="D168" s="150" t="s">
        <v>251</v>
      </c>
      <c r="E168" s="178" t="s">
        <v>1</v>
      </c>
      <c r="F168" s="179" t="s">
        <v>306</v>
      </c>
      <c r="H168" s="178" t="s">
        <v>1</v>
      </c>
      <c r="L168" s="177"/>
      <c r="M168" s="180"/>
      <c r="N168" s="181"/>
      <c r="O168" s="181"/>
      <c r="P168" s="181"/>
      <c r="Q168" s="181"/>
      <c r="R168" s="181"/>
      <c r="S168" s="181"/>
      <c r="T168" s="182"/>
      <c r="AT168" s="178" t="s">
        <v>251</v>
      </c>
      <c r="AU168" s="178" t="s">
        <v>89</v>
      </c>
      <c r="AV168" s="176" t="s">
        <v>87</v>
      </c>
      <c r="AW168" s="176" t="s">
        <v>34</v>
      </c>
      <c r="AX168" s="176" t="s">
        <v>79</v>
      </c>
      <c r="AY168" s="178" t="s">
        <v>149</v>
      </c>
    </row>
    <row r="169" spans="2:51" s="160" customFormat="1" ht="11.25">
      <c r="B169" s="161"/>
      <c r="D169" s="150" t="s">
        <v>251</v>
      </c>
      <c r="E169" s="162" t="s">
        <v>1</v>
      </c>
      <c r="F169" s="163" t="s">
        <v>875</v>
      </c>
      <c r="H169" s="164">
        <v>1.134</v>
      </c>
      <c r="L169" s="161"/>
      <c r="M169" s="165"/>
      <c r="N169" s="166"/>
      <c r="O169" s="166"/>
      <c r="P169" s="166"/>
      <c r="Q169" s="166"/>
      <c r="R169" s="166"/>
      <c r="S169" s="166"/>
      <c r="T169" s="167"/>
      <c r="AT169" s="162" t="s">
        <v>251</v>
      </c>
      <c r="AU169" s="162" t="s">
        <v>89</v>
      </c>
      <c r="AV169" s="160" t="s">
        <v>89</v>
      </c>
      <c r="AW169" s="160" t="s">
        <v>34</v>
      </c>
      <c r="AX169" s="160" t="s">
        <v>79</v>
      </c>
      <c r="AY169" s="162" t="s">
        <v>149</v>
      </c>
    </row>
    <row r="170" spans="2:51" s="160" customFormat="1" ht="11.25">
      <c r="B170" s="161"/>
      <c r="D170" s="150" t="s">
        <v>251</v>
      </c>
      <c r="E170" s="162" t="s">
        <v>1</v>
      </c>
      <c r="F170" s="163" t="s">
        <v>876</v>
      </c>
      <c r="H170" s="164">
        <v>0.88</v>
      </c>
      <c r="L170" s="161"/>
      <c r="M170" s="165"/>
      <c r="N170" s="166"/>
      <c r="O170" s="166"/>
      <c r="P170" s="166"/>
      <c r="Q170" s="166"/>
      <c r="R170" s="166"/>
      <c r="S170" s="166"/>
      <c r="T170" s="167"/>
      <c r="AT170" s="162" t="s">
        <v>251</v>
      </c>
      <c r="AU170" s="162" t="s">
        <v>89</v>
      </c>
      <c r="AV170" s="160" t="s">
        <v>89</v>
      </c>
      <c r="AW170" s="160" t="s">
        <v>34</v>
      </c>
      <c r="AX170" s="160" t="s">
        <v>79</v>
      </c>
      <c r="AY170" s="162" t="s">
        <v>149</v>
      </c>
    </row>
    <row r="171" spans="2:51" s="160" customFormat="1" ht="11.25">
      <c r="B171" s="161"/>
      <c r="D171" s="150" t="s">
        <v>251</v>
      </c>
      <c r="E171" s="162" t="s">
        <v>1</v>
      </c>
      <c r="F171" s="163" t="s">
        <v>877</v>
      </c>
      <c r="H171" s="164">
        <v>3.24</v>
      </c>
      <c r="L171" s="161"/>
      <c r="M171" s="165"/>
      <c r="N171" s="166"/>
      <c r="O171" s="166"/>
      <c r="P171" s="166"/>
      <c r="Q171" s="166"/>
      <c r="R171" s="166"/>
      <c r="S171" s="166"/>
      <c r="T171" s="167"/>
      <c r="AT171" s="162" t="s">
        <v>251</v>
      </c>
      <c r="AU171" s="162" t="s">
        <v>89</v>
      </c>
      <c r="AV171" s="160" t="s">
        <v>89</v>
      </c>
      <c r="AW171" s="160" t="s">
        <v>34</v>
      </c>
      <c r="AX171" s="160" t="s">
        <v>79</v>
      </c>
      <c r="AY171" s="162" t="s">
        <v>149</v>
      </c>
    </row>
    <row r="172" spans="2:51" s="183" customFormat="1" ht="11.25">
      <c r="B172" s="184"/>
      <c r="D172" s="150" t="s">
        <v>251</v>
      </c>
      <c r="E172" s="185" t="s">
        <v>1</v>
      </c>
      <c r="F172" s="186" t="s">
        <v>305</v>
      </c>
      <c r="H172" s="187">
        <v>5.254</v>
      </c>
      <c r="L172" s="184"/>
      <c r="M172" s="188"/>
      <c r="N172" s="189"/>
      <c r="O172" s="189"/>
      <c r="P172" s="189"/>
      <c r="Q172" s="189"/>
      <c r="R172" s="189"/>
      <c r="S172" s="189"/>
      <c r="T172" s="190"/>
      <c r="AT172" s="185" t="s">
        <v>251</v>
      </c>
      <c r="AU172" s="185" t="s">
        <v>89</v>
      </c>
      <c r="AV172" s="183" t="s">
        <v>163</v>
      </c>
      <c r="AW172" s="183" t="s">
        <v>34</v>
      </c>
      <c r="AX172" s="183" t="s">
        <v>79</v>
      </c>
      <c r="AY172" s="185" t="s">
        <v>149</v>
      </c>
    </row>
    <row r="173" spans="2:51" s="176" customFormat="1" ht="11.25">
      <c r="B173" s="177"/>
      <c r="D173" s="150" t="s">
        <v>251</v>
      </c>
      <c r="E173" s="178" t="s">
        <v>1</v>
      </c>
      <c r="F173" s="179" t="s">
        <v>311</v>
      </c>
      <c r="H173" s="178" t="s">
        <v>1</v>
      </c>
      <c r="L173" s="177"/>
      <c r="M173" s="180"/>
      <c r="N173" s="181"/>
      <c r="O173" s="181"/>
      <c r="P173" s="181"/>
      <c r="Q173" s="181"/>
      <c r="R173" s="181"/>
      <c r="S173" s="181"/>
      <c r="T173" s="182"/>
      <c r="AT173" s="178" t="s">
        <v>251</v>
      </c>
      <c r="AU173" s="178" t="s">
        <v>89</v>
      </c>
      <c r="AV173" s="176" t="s">
        <v>87</v>
      </c>
      <c r="AW173" s="176" t="s">
        <v>34</v>
      </c>
      <c r="AX173" s="176" t="s">
        <v>79</v>
      </c>
      <c r="AY173" s="178" t="s">
        <v>149</v>
      </c>
    </row>
    <row r="174" spans="2:51" s="160" customFormat="1" ht="11.25">
      <c r="B174" s="161"/>
      <c r="D174" s="150" t="s">
        <v>251</v>
      </c>
      <c r="E174" s="162" t="s">
        <v>1</v>
      </c>
      <c r="F174" s="163" t="s">
        <v>878</v>
      </c>
      <c r="H174" s="164">
        <v>0.77</v>
      </c>
      <c r="L174" s="161"/>
      <c r="M174" s="165"/>
      <c r="N174" s="166"/>
      <c r="O174" s="166"/>
      <c r="P174" s="166"/>
      <c r="Q174" s="166"/>
      <c r="R174" s="166"/>
      <c r="S174" s="166"/>
      <c r="T174" s="167"/>
      <c r="AT174" s="162" t="s">
        <v>251</v>
      </c>
      <c r="AU174" s="162" t="s">
        <v>89</v>
      </c>
      <c r="AV174" s="160" t="s">
        <v>89</v>
      </c>
      <c r="AW174" s="160" t="s">
        <v>34</v>
      </c>
      <c r="AX174" s="160" t="s">
        <v>79</v>
      </c>
      <c r="AY174" s="162" t="s">
        <v>149</v>
      </c>
    </row>
    <row r="175" spans="2:51" s="160" customFormat="1" ht="11.25">
      <c r="B175" s="161"/>
      <c r="D175" s="150" t="s">
        <v>251</v>
      </c>
      <c r="E175" s="162" t="s">
        <v>1</v>
      </c>
      <c r="F175" s="163" t="s">
        <v>879</v>
      </c>
      <c r="H175" s="164">
        <v>0.88</v>
      </c>
      <c r="L175" s="161"/>
      <c r="M175" s="165"/>
      <c r="N175" s="166"/>
      <c r="O175" s="166"/>
      <c r="P175" s="166"/>
      <c r="Q175" s="166"/>
      <c r="R175" s="166"/>
      <c r="S175" s="166"/>
      <c r="T175" s="167"/>
      <c r="AT175" s="162" t="s">
        <v>251</v>
      </c>
      <c r="AU175" s="162" t="s">
        <v>89</v>
      </c>
      <c r="AV175" s="160" t="s">
        <v>89</v>
      </c>
      <c r="AW175" s="160" t="s">
        <v>34</v>
      </c>
      <c r="AX175" s="160" t="s">
        <v>79</v>
      </c>
      <c r="AY175" s="162" t="s">
        <v>149</v>
      </c>
    </row>
    <row r="176" spans="2:51" s="160" customFormat="1" ht="11.25">
      <c r="B176" s="161"/>
      <c r="D176" s="150" t="s">
        <v>251</v>
      </c>
      <c r="E176" s="162" t="s">
        <v>1</v>
      </c>
      <c r="F176" s="163" t="s">
        <v>877</v>
      </c>
      <c r="H176" s="164">
        <v>3.24</v>
      </c>
      <c r="L176" s="161"/>
      <c r="M176" s="165"/>
      <c r="N176" s="166"/>
      <c r="O176" s="166"/>
      <c r="P176" s="166"/>
      <c r="Q176" s="166"/>
      <c r="R176" s="166"/>
      <c r="S176" s="166"/>
      <c r="T176" s="167"/>
      <c r="AT176" s="162" t="s">
        <v>251</v>
      </c>
      <c r="AU176" s="162" t="s">
        <v>89</v>
      </c>
      <c r="AV176" s="160" t="s">
        <v>89</v>
      </c>
      <c r="AW176" s="160" t="s">
        <v>34</v>
      </c>
      <c r="AX176" s="160" t="s">
        <v>79</v>
      </c>
      <c r="AY176" s="162" t="s">
        <v>149</v>
      </c>
    </row>
    <row r="177" spans="2:51" s="183" customFormat="1" ht="11.25">
      <c r="B177" s="184"/>
      <c r="D177" s="150" t="s">
        <v>251</v>
      </c>
      <c r="E177" s="185" t="s">
        <v>1</v>
      </c>
      <c r="F177" s="186" t="s">
        <v>305</v>
      </c>
      <c r="H177" s="187">
        <v>4.890000000000001</v>
      </c>
      <c r="L177" s="184"/>
      <c r="M177" s="188"/>
      <c r="N177" s="189"/>
      <c r="O177" s="189"/>
      <c r="P177" s="189"/>
      <c r="Q177" s="189"/>
      <c r="R177" s="189"/>
      <c r="S177" s="189"/>
      <c r="T177" s="190"/>
      <c r="AT177" s="185" t="s">
        <v>251</v>
      </c>
      <c r="AU177" s="185" t="s">
        <v>89</v>
      </c>
      <c r="AV177" s="183" t="s">
        <v>163</v>
      </c>
      <c r="AW177" s="183" t="s">
        <v>34</v>
      </c>
      <c r="AX177" s="183" t="s">
        <v>79</v>
      </c>
      <c r="AY177" s="185" t="s">
        <v>149</v>
      </c>
    </row>
    <row r="178" spans="2:51" s="168" customFormat="1" ht="11.25">
      <c r="B178" s="169"/>
      <c r="D178" s="150" t="s">
        <v>251</v>
      </c>
      <c r="E178" s="170" t="s">
        <v>1</v>
      </c>
      <c r="F178" s="171" t="s">
        <v>254</v>
      </c>
      <c r="H178" s="172">
        <v>10.818999999999999</v>
      </c>
      <c r="L178" s="169"/>
      <c r="M178" s="173"/>
      <c r="N178" s="174"/>
      <c r="O178" s="174"/>
      <c r="P178" s="174"/>
      <c r="Q178" s="174"/>
      <c r="R178" s="174"/>
      <c r="S178" s="174"/>
      <c r="T178" s="175"/>
      <c r="AT178" s="170" t="s">
        <v>251</v>
      </c>
      <c r="AU178" s="170" t="s">
        <v>89</v>
      </c>
      <c r="AV178" s="168" t="s">
        <v>167</v>
      </c>
      <c r="AW178" s="168" t="s">
        <v>34</v>
      </c>
      <c r="AX178" s="168" t="s">
        <v>87</v>
      </c>
      <c r="AY178" s="170" t="s">
        <v>149</v>
      </c>
    </row>
    <row r="179" spans="1:65" s="56" customFormat="1" ht="16.5" customHeight="1">
      <c r="A179" s="53"/>
      <c r="B179" s="54"/>
      <c r="C179" s="138" t="s">
        <v>117</v>
      </c>
      <c r="D179" s="138" t="s">
        <v>152</v>
      </c>
      <c r="E179" s="139" t="s">
        <v>880</v>
      </c>
      <c r="F179" s="140" t="s">
        <v>881</v>
      </c>
      <c r="G179" s="141" t="s">
        <v>331</v>
      </c>
      <c r="H179" s="40">
        <v>12</v>
      </c>
      <c r="I179" s="24"/>
      <c r="J179" s="142">
        <f>ROUND(I179*H179,2)</f>
        <v>0</v>
      </c>
      <c r="K179" s="140" t="s">
        <v>257</v>
      </c>
      <c r="L179" s="54"/>
      <c r="M179" s="143" t="s">
        <v>1</v>
      </c>
      <c r="N179" s="144" t="s">
        <v>44</v>
      </c>
      <c r="O179" s="145"/>
      <c r="P179" s="146">
        <f>O179*H179</f>
        <v>0</v>
      </c>
      <c r="Q179" s="146">
        <v>0.06326</v>
      </c>
      <c r="R179" s="146">
        <f>Q179*H179</f>
        <v>0.75912</v>
      </c>
      <c r="S179" s="146">
        <v>0</v>
      </c>
      <c r="T179" s="147">
        <f>S179*H179</f>
        <v>0</v>
      </c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R179" s="148" t="s">
        <v>167</v>
      </c>
      <c r="AT179" s="148" t="s">
        <v>152</v>
      </c>
      <c r="AU179" s="148" t="s">
        <v>89</v>
      </c>
      <c r="AY179" s="44" t="s">
        <v>149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44" t="s">
        <v>87</v>
      </c>
      <c r="BK179" s="149">
        <f>ROUND(I179*H179,2)</f>
        <v>0</v>
      </c>
      <c r="BL179" s="44" t="s">
        <v>167</v>
      </c>
      <c r="BM179" s="148" t="s">
        <v>882</v>
      </c>
    </row>
    <row r="180" spans="2:51" s="160" customFormat="1" ht="11.25">
      <c r="B180" s="161"/>
      <c r="D180" s="150" t="s">
        <v>251</v>
      </c>
      <c r="E180" s="162" t="s">
        <v>1</v>
      </c>
      <c r="F180" s="163" t="s">
        <v>883</v>
      </c>
      <c r="H180" s="164">
        <v>6</v>
      </c>
      <c r="L180" s="161"/>
      <c r="M180" s="165"/>
      <c r="N180" s="166"/>
      <c r="O180" s="166"/>
      <c r="P180" s="166"/>
      <c r="Q180" s="166"/>
      <c r="R180" s="166"/>
      <c r="S180" s="166"/>
      <c r="T180" s="167"/>
      <c r="AT180" s="162" t="s">
        <v>251</v>
      </c>
      <c r="AU180" s="162" t="s">
        <v>89</v>
      </c>
      <c r="AV180" s="160" t="s">
        <v>89</v>
      </c>
      <c r="AW180" s="160" t="s">
        <v>34</v>
      </c>
      <c r="AX180" s="160" t="s">
        <v>79</v>
      </c>
      <c r="AY180" s="162" t="s">
        <v>149</v>
      </c>
    </row>
    <row r="181" spans="2:51" s="160" customFormat="1" ht="11.25">
      <c r="B181" s="161"/>
      <c r="D181" s="150" t="s">
        <v>251</v>
      </c>
      <c r="E181" s="162" t="s">
        <v>1</v>
      </c>
      <c r="F181" s="163" t="s">
        <v>884</v>
      </c>
      <c r="H181" s="164">
        <v>6</v>
      </c>
      <c r="L181" s="161"/>
      <c r="M181" s="165"/>
      <c r="N181" s="166"/>
      <c r="O181" s="166"/>
      <c r="P181" s="166"/>
      <c r="Q181" s="166"/>
      <c r="R181" s="166"/>
      <c r="S181" s="166"/>
      <c r="T181" s="167"/>
      <c r="AT181" s="162" t="s">
        <v>251</v>
      </c>
      <c r="AU181" s="162" t="s">
        <v>89</v>
      </c>
      <c r="AV181" s="160" t="s">
        <v>89</v>
      </c>
      <c r="AW181" s="160" t="s">
        <v>34</v>
      </c>
      <c r="AX181" s="160" t="s">
        <v>79</v>
      </c>
      <c r="AY181" s="162" t="s">
        <v>149</v>
      </c>
    </row>
    <row r="182" spans="2:51" s="168" customFormat="1" ht="11.25">
      <c r="B182" s="169"/>
      <c r="D182" s="150" t="s">
        <v>251</v>
      </c>
      <c r="E182" s="170" t="s">
        <v>1</v>
      </c>
      <c r="F182" s="171" t="s">
        <v>254</v>
      </c>
      <c r="H182" s="172">
        <v>12</v>
      </c>
      <c r="L182" s="169"/>
      <c r="M182" s="173"/>
      <c r="N182" s="174"/>
      <c r="O182" s="174"/>
      <c r="P182" s="174"/>
      <c r="Q182" s="174"/>
      <c r="R182" s="174"/>
      <c r="S182" s="174"/>
      <c r="T182" s="175"/>
      <c r="AT182" s="170" t="s">
        <v>251</v>
      </c>
      <c r="AU182" s="170" t="s">
        <v>89</v>
      </c>
      <c r="AV182" s="168" t="s">
        <v>167</v>
      </c>
      <c r="AW182" s="168" t="s">
        <v>34</v>
      </c>
      <c r="AX182" s="168" t="s">
        <v>87</v>
      </c>
      <c r="AY182" s="170" t="s">
        <v>149</v>
      </c>
    </row>
    <row r="183" spans="1:65" s="56" customFormat="1" ht="16.5" customHeight="1">
      <c r="A183" s="53"/>
      <c r="B183" s="54"/>
      <c r="C183" s="138" t="s">
        <v>201</v>
      </c>
      <c r="D183" s="138" t="s">
        <v>152</v>
      </c>
      <c r="E183" s="139" t="s">
        <v>885</v>
      </c>
      <c r="F183" s="140" t="s">
        <v>886</v>
      </c>
      <c r="G183" s="141" t="s">
        <v>268</v>
      </c>
      <c r="H183" s="40">
        <v>0.525</v>
      </c>
      <c r="I183" s="24"/>
      <c r="J183" s="142">
        <f>ROUND(I183*H183,2)</f>
        <v>0</v>
      </c>
      <c r="K183" s="140" t="s">
        <v>257</v>
      </c>
      <c r="L183" s="54"/>
      <c r="M183" s="143" t="s">
        <v>1</v>
      </c>
      <c r="N183" s="144" t="s">
        <v>44</v>
      </c>
      <c r="O183" s="145"/>
      <c r="P183" s="146">
        <f>O183*H183</f>
        <v>0</v>
      </c>
      <c r="Q183" s="146">
        <v>0.04795</v>
      </c>
      <c r="R183" s="146">
        <f>Q183*H183</f>
        <v>0.02517375</v>
      </c>
      <c r="S183" s="146">
        <v>0</v>
      </c>
      <c r="T183" s="147">
        <f>S183*H183</f>
        <v>0</v>
      </c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R183" s="148" t="s">
        <v>167</v>
      </c>
      <c r="AT183" s="148" t="s">
        <v>152</v>
      </c>
      <c r="AU183" s="148" t="s">
        <v>89</v>
      </c>
      <c r="AY183" s="44" t="s">
        <v>149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44" t="s">
        <v>87</v>
      </c>
      <c r="BK183" s="149">
        <f>ROUND(I183*H183,2)</f>
        <v>0</v>
      </c>
      <c r="BL183" s="44" t="s">
        <v>167</v>
      </c>
      <c r="BM183" s="148" t="s">
        <v>887</v>
      </c>
    </row>
    <row r="184" spans="2:51" s="176" customFormat="1" ht="11.25">
      <c r="B184" s="177"/>
      <c r="D184" s="150" t="s">
        <v>251</v>
      </c>
      <c r="E184" s="178" t="s">
        <v>1</v>
      </c>
      <c r="F184" s="179" t="s">
        <v>298</v>
      </c>
      <c r="H184" s="178" t="s">
        <v>1</v>
      </c>
      <c r="L184" s="177"/>
      <c r="M184" s="180"/>
      <c r="N184" s="181"/>
      <c r="O184" s="181"/>
      <c r="P184" s="181"/>
      <c r="Q184" s="181"/>
      <c r="R184" s="181"/>
      <c r="S184" s="181"/>
      <c r="T184" s="182"/>
      <c r="AT184" s="178" t="s">
        <v>251</v>
      </c>
      <c r="AU184" s="178" t="s">
        <v>89</v>
      </c>
      <c r="AV184" s="176" t="s">
        <v>87</v>
      </c>
      <c r="AW184" s="176" t="s">
        <v>34</v>
      </c>
      <c r="AX184" s="176" t="s">
        <v>79</v>
      </c>
      <c r="AY184" s="178" t="s">
        <v>149</v>
      </c>
    </row>
    <row r="185" spans="2:51" s="160" customFormat="1" ht="11.25">
      <c r="B185" s="161"/>
      <c r="D185" s="150" t="s">
        <v>251</v>
      </c>
      <c r="E185" s="162" t="s">
        <v>1</v>
      </c>
      <c r="F185" s="163" t="s">
        <v>888</v>
      </c>
      <c r="H185" s="164">
        <v>0.525</v>
      </c>
      <c r="L185" s="161"/>
      <c r="M185" s="165"/>
      <c r="N185" s="166"/>
      <c r="O185" s="166"/>
      <c r="P185" s="166"/>
      <c r="Q185" s="166"/>
      <c r="R185" s="166"/>
      <c r="S185" s="166"/>
      <c r="T185" s="167"/>
      <c r="AT185" s="162" t="s">
        <v>251</v>
      </c>
      <c r="AU185" s="162" t="s">
        <v>89</v>
      </c>
      <c r="AV185" s="160" t="s">
        <v>89</v>
      </c>
      <c r="AW185" s="160" t="s">
        <v>34</v>
      </c>
      <c r="AX185" s="160" t="s">
        <v>87</v>
      </c>
      <c r="AY185" s="162" t="s">
        <v>149</v>
      </c>
    </row>
    <row r="186" spans="1:65" s="56" customFormat="1" ht="16.5" customHeight="1">
      <c r="A186" s="53"/>
      <c r="B186" s="54"/>
      <c r="C186" s="138" t="s">
        <v>207</v>
      </c>
      <c r="D186" s="138" t="s">
        <v>152</v>
      </c>
      <c r="E186" s="139" t="s">
        <v>889</v>
      </c>
      <c r="F186" s="140" t="s">
        <v>890</v>
      </c>
      <c r="G186" s="141" t="s">
        <v>268</v>
      </c>
      <c r="H186" s="40">
        <v>0.525</v>
      </c>
      <c r="I186" s="24"/>
      <c r="J186" s="142">
        <f>ROUND(I186*H186,2)</f>
        <v>0</v>
      </c>
      <c r="K186" s="140" t="s">
        <v>257</v>
      </c>
      <c r="L186" s="54"/>
      <c r="M186" s="143" t="s">
        <v>1</v>
      </c>
      <c r="N186" s="144" t="s">
        <v>44</v>
      </c>
      <c r="O186" s="145"/>
      <c r="P186" s="146">
        <f>O186*H186</f>
        <v>0</v>
      </c>
      <c r="Q186" s="146">
        <v>0.11576</v>
      </c>
      <c r="R186" s="146">
        <f>Q186*H186</f>
        <v>0.060774</v>
      </c>
      <c r="S186" s="146">
        <v>0</v>
      </c>
      <c r="T186" s="147">
        <f>S186*H186</f>
        <v>0</v>
      </c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R186" s="148" t="s">
        <v>167</v>
      </c>
      <c r="AT186" s="148" t="s">
        <v>152</v>
      </c>
      <c r="AU186" s="148" t="s">
        <v>89</v>
      </c>
      <c r="AY186" s="44" t="s">
        <v>149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44" t="s">
        <v>87</v>
      </c>
      <c r="BK186" s="149">
        <f>ROUND(I186*H186,2)</f>
        <v>0</v>
      </c>
      <c r="BL186" s="44" t="s">
        <v>167</v>
      </c>
      <c r="BM186" s="148" t="s">
        <v>891</v>
      </c>
    </row>
    <row r="187" spans="2:51" s="176" customFormat="1" ht="11.25">
      <c r="B187" s="177"/>
      <c r="D187" s="150" t="s">
        <v>251</v>
      </c>
      <c r="E187" s="178" t="s">
        <v>1</v>
      </c>
      <c r="F187" s="179" t="s">
        <v>298</v>
      </c>
      <c r="H187" s="178" t="s">
        <v>1</v>
      </c>
      <c r="L187" s="177"/>
      <c r="M187" s="180"/>
      <c r="N187" s="181"/>
      <c r="O187" s="181"/>
      <c r="P187" s="181"/>
      <c r="Q187" s="181"/>
      <c r="R187" s="181"/>
      <c r="S187" s="181"/>
      <c r="T187" s="182"/>
      <c r="AT187" s="178" t="s">
        <v>251</v>
      </c>
      <c r="AU187" s="178" t="s">
        <v>89</v>
      </c>
      <c r="AV187" s="176" t="s">
        <v>87</v>
      </c>
      <c r="AW187" s="176" t="s">
        <v>34</v>
      </c>
      <c r="AX187" s="176" t="s">
        <v>79</v>
      </c>
      <c r="AY187" s="178" t="s">
        <v>149</v>
      </c>
    </row>
    <row r="188" spans="2:51" s="160" customFormat="1" ht="11.25">
      <c r="B188" s="161"/>
      <c r="D188" s="150" t="s">
        <v>251</v>
      </c>
      <c r="E188" s="162" t="s">
        <v>1</v>
      </c>
      <c r="F188" s="163" t="s">
        <v>888</v>
      </c>
      <c r="H188" s="164">
        <v>0.525</v>
      </c>
      <c r="L188" s="161"/>
      <c r="M188" s="165"/>
      <c r="N188" s="166"/>
      <c r="O188" s="166"/>
      <c r="P188" s="166"/>
      <c r="Q188" s="166"/>
      <c r="R188" s="166"/>
      <c r="S188" s="166"/>
      <c r="T188" s="167"/>
      <c r="AT188" s="162" t="s">
        <v>251</v>
      </c>
      <c r="AU188" s="162" t="s">
        <v>89</v>
      </c>
      <c r="AV188" s="160" t="s">
        <v>89</v>
      </c>
      <c r="AW188" s="160" t="s">
        <v>34</v>
      </c>
      <c r="AX188" s="160" t="s">
        <v>87</v>
      </c>
      <c r="AY188" s="162" t="s">
        <v>149</v>
      </c>
    </row>
    <row r="189" spans="1:65" s="56" customFormat="1" ht="16.5" customHeight="1">
      <c r="A189" s="53"/>
      <c r="B189" s="54"/>
      <c r="C189" s="138" t="s">
        <v>212</v>
      </c>
      <c r="D189" s="138" t="s">
        <v>152</v>
      </c>
      <c r="E189" s="139" t="s">
        <v>892</v>
      </c>
      <c r="F189" s="140" t="s">
        <v>893</v>
      </c>
      <c r="G189" s="141" t="s">
        <v>249</v>
      </c>
      <c r="H189" s="40">
        <v>0.656</v>
      </c>
      <c r="I189" s="24"/>
      <c r="J189" s="142">
        <f>ROUND(I189*H189,2)</f>
        <v>0</v>
      </c>
      <c r="K189" s="140" t="s">
        <v>257</v>
      </c>
      <c r="L189" s="54"/>
      <c r="M189" s="143" t="s">
        <v>1</v>
      </c>
      <c r="N189" s="144" t="s">
        <v>44</v>
      </c>
      <c r="O189" s="145"/>
      <c r="P189" s="146">
        <f>O189*H189</f>
        <v>0</v>
      </c>
      <c r="Q189" s="146">
        <v>2.50187</v>
      </c>
      <c r="R189" s="146">
        <f>Q189*H189</f>
        <v>1.64122672</v>
      </c>
      <c r="S189" s="146">
        <v>0</v>
      </c>
      <c r="T189" s="147">
        <f>S189*H189</f>
        <v>0</v>
      </c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R189" s="148" t="s">
        <v>167</v>
      </c>
      <c r="AT189" s="148" t="s">
        <v>152</v>
      </c>
      <c r="AU189" s="148" t="s">
        <v>89</v>
      </c>
      <c r="AY189" s="44" t="s">
        <v>149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44" t="s">
        <v>87</v>
      </c>
      <c r="BK189" s="149">
        <f>ROUND(I189*H189,2)</f>
        <v>0</v>
      </c>
      <c r="BL189" s="44" t="s">
        <v>167</v>
      </c>
      <c r="BM189" s="148" t="s">
        <v>894</v>
      </c>
    </row>
    <row r="190" spans="2:51" s="176" customFormat="1" ht="11.25">
      <c r="B190" s="177"/>
      <c r="D190" s="150" t="s">
        <v>251</v>
      </c>
      <c r="E190" s="178" t="s">
        <v>1</v>
      </c>
      <c r="F190" s="179" t="s">
        <v>306</v>
      </c>
      <c r="H190" s="178" t="s">
        <v>1</v>
      </c>
      <c r="L190" s="177"/>
      <c r="M190" s="180"/>
      <c r="N190" s="181"/>
      <c r="O190" s="181"/>
      <c r="P190" s="181"/>
      <c r="Q190" s="181"/>
      <c r="R190" s="181"/>
      <c r="S190" s="181"/>
      <c r="T190" s="182"/>
      <c r="AT190" s="178" t="s">
        <v>251</v>
      </c>
      <c r="AU190" s="178" t="s">
        <v>89</v>
      </c>
      <c r="AV190" s="176" t="s">
        <v>87</v>
      </c>
      <c r="AW190" s="176" t="s">
        <v>34</v>
      </c>
      <c r="AX190" s="176" t="s">
        <v>79</v>
      </c>
      <c r="AY190" s="178" t="s">
        <v>149</v>
      </c>
    </row>
    <row r="191" spans="2:51" s="160" customFormat="1" ht="11.25">
      <c r="B191" s="161"/>
      <c r="D191" s="150" t="s">
        <v>251</v>
      </c>
      <c r="E191" s="162" t="s">
        <v>1</v>
      </c>
      <c r="F191" s="163" t="s">
        <v>895</v>
      </c>
      <c r="H191" s="164">
        <v>0.299</v>
      </c>
      <c r="L191" s="161"/>
      <c r="M191" s="165"/>
      <c r="N191" s="166"/>
      <c r="O191" s="166"/>
      <c r="P191" s="166"/>
      <c r="Q191" s="166"/>
      <c r="R191" s="166"/>
      <c r="S191" s="166"/>
      <c r="T191" s="167"/>
      <c r="AT191" s="162" t="s">
        <v>251</v>
      </c>
      <c r="AU191" s="162" t="s">
        <v>89</v>
      </c>
      <c r="AV191" s="160" t="s">
        <v>89</v>
      </c>
      <c r="AW191" s="160" t="s">
        <v>34</v>
      </c>
      <c r="AX191" s="160" t="s">
        <v>79</v>
      </c>
      <c r="AY191" s="162" t="s">
        <v>149</v>
      </c>
    </row>
    <row r="192" spans="2:51" s="160" customFormat="1" ht="11.25">
      <c r="B192" s="161"/>
      <c r="D192" s="150" t="s">
        <v>251</v>
      </c>
      <c r="E192" s="162" t="s">
        <v>1</v>
      </c>
      <c r="F192" s="163" t="s">
        <v>896</v>
      </c>
      <c r="H192" s="164">
        <v>0.171</v>
      </c>
      <c r="L192" s="161"/>
      <c r="M192" s="165"/>
      <c r="N192" s="166"/>
      <c r="O192" s="166"/>
      <c r="P192" s="166"/>
      <c r="Q192" s="166"/>
      <c r="R192" s="166"/>
      <c r="S192" s="166"/>
      <c r="T192" s="167"/>
      <c r="AT192" s="162" t="s">
        <v>251</v>
      </c>
      <c r="AU192" s="162" t="s">
        <v>89</v>
      </c>
      <c r="AV192" s="160" t="s">
        <v>89</v>
      </c>
      <c r="AW192" s="160" t="s">
        <v>34</v>
      </c>
      <c r="AX192" s="160" t="s">
        <v>79</v>
      </c>
      <c r="AY192" s="162" t="s">
        <v>149</v>
      </c>
    </row>
    <row r="193" spans="2:51" s="183" customFormat="1" ht="11.25">
      <c r="B193" s="184"/>
      <c r="D193" s="150" t="s">
        <v>251</v>
      </c>
      <c r="E193" s="185" t="s">
        <v>1</v>
      </c>
      <c r="F193" s="186" t="s">
        <v>305</v>
      </c>
      <c r="H193" s="187">
        <v>0.47</v>
      </c>
      <c r="L193" s="184"/>
      <c r="M193" s="188"/>
      <c r="N193" s="189"/>
      <c r="O193" s="189"/>
      <c r="P193" s="189"/>
      <c r="Q193" s="189"/>
      <c r="R193" s="189"/>
      <c r="S193" s="189"/>
      <c r="T193" s="190"/>
      <c r="AT193" s="185" t="s">
        <v>251</v>
      </c>
      <c r="AU193" s="185" t="s">
        <v>89</v>
      </c>
      <c r="AV193" s="183" t="s">
        <v>163</v>
      </c>
      <c r="AW193" s="183" t="s">
        <v>34</v>
      </c>
      <c r="AX193" s="183" t="s">
        <v>79</v>
      </c>
      <c r="AY193" s="185" t="s">
        <v>149</v>
      </c>
    </row>
    <row r="194" spans="2:51" s="176" customFormat="1" ht="11.25">
      <c r="B194" s="177"/>
      <c r="D194" s="150" t="s">
        <v>251</v>
      </c>
      <c r="E194" s="178" t="s">
        <v>1</v>
      </c>
      <c r="F194" s="179" t="s">
        <v>311</v>
      </c>
      <c r="H194" s="178" t="s">
        <v>1</v>
      </c>
      <c r="L194" s="177"/>
      <c r="M194" s="180"/>
      <c r="N194" s="181"/>
      <c r="O194" s="181"/>
      <c r="P194" s="181"/>
      <c r="Q194" s="181"/>
      <c r="R194" s="181"/>
      <c r="S194" s="181"/>
      <c r="T194" s="182"/>
      <c r="AT194" s="178" t="s">
        <v>251</v>
      </c>
      <c r="AU194" s="178" t="s">
        <v>89</v>
      </c>
      <c r="AV194" s="176" t="s">
        <v>87</v>
      </c>
      <c r="AW194" s="176" t="s">
        <v>34</v>
      </c>
      <c r="AX194" s="176" t="s">
        <v>79</v>
      </c>
      <c r="AY194" s="178" t="s">
        <v>149</v>
      </c>
    </row>
    <row r="195" spans="2:51" s="160" customFormat="1" ht="11.25">
      <c r="B195" s="161"/>
      <c r="D195" s="150" t="s">
        <v>251</v>
      </c>
      <c r="E195" s="162" t="s">
        <v>1</v>
      </c>
      <c r="F195" s="163" t="s">
        <v>897</v>
      </c>
      <c r="H195" s="164">
        <v>0.186</v>
      </c>
      <c r="L195" s="161"/>
      <c r="M195" s="165"/>
      <c r="N195" s="166"/>
      <c r="O195" s="166"/>
      <c r="P195" s="166"/>
      <c r="Q195" s="166"/>
      <c r="R195" s="166"/>
      <c r="S195" s="166"/>
      <c r="T195" s="167"/>
      <c r="AT195" s="162" t="s">
        <v>251</v>
      </c>
      <c r="AU195" s="162" t="s">
        <v>89</v>
      </c>
      <c r="AV195" s="160" t="s">
        <v>89</v>
      </c>
      <c r="AW195" s="160" t="s">
        <v>34</v>
      </c>
      <c r="AX195" s="160" t="s">
        <v>79</v>
      </c>
      <c r="AY195" s="162" t="s">
        <v>149</v>
      </c>
    </row>
    <row r="196" spans="2:51" s="183" customFormat="1" ht="11.25">
      <c r="B196" s="184"/>
      <c r="D196" s="150" t="s">
        <v>251</v>
      </c>
      <c r="E196" s="185" t="s">
        <v>1</v>
      </c>
      <c r="F196" s="186" t="s">
        <v>305</v>
      </c>
      <c r="H196" s="187">
        <v>0.186</v>
      </c>
      <c r="L196" s="184"/>
      <c r="M196" s="188"/>
      <c r="N196" s="189"/>
      <c r="O196" s="189"/>
      <c r="P196" s="189"/>
      <c r="Q196" s="189"/>
      <c r="R196" s="189"/>
      <c r="S196" s="189"/>
      <c r="T196" s="190"/>
      <c r="AT196" s="185" t="s">
        <v>251</v>
      </c>
      <c r="AU196" s="185" t="s">
        <v>89</v>
      </c>
      <c r="AV196" s="183" t="s">
        <v>163</v>
      </c>
      <c r="AW196" s="183" t="s">
        <v>34</v>
      </c>
      <c r="AX196" s="183" t="s">
        <v>79</v>
      </c>
      <c r="AY196" s="185" t="s">
        <v>149</v>
      </c>
    </row>
    <row r="197" spans="2:51" s="168" customFormat="1" ht="11.25">
      <c r="B197" s="169"/>
      <c r="D197" s="150" t="s">
        <v>251</v>
      </c>
      <c r="E197" s="170" t="s">
        <v>1</v>
      </c>
      <c r="F197" s="171" t="s">
        <v>254</v>
      </c>
      <c r="H197" s="172">
        <v>0.6559999999999999</v>
      </c>
      <c r="L197" s="169"/>
      <c r="M197" s="173"/>
      <c r="N197" s="174"/>
      <c r="O197" s="174"/>
      <c r="P197" s="174"/>
      <c r="Q197" s="174"/>
      <c r="R197" s="174"/>
      <c r="S197" s="174"/>
      <c r="T197" s="175"/>
      <c r="AT197" s="170" t="s">
        <v>251</v>
      </c>
      <c r="AU197" s="170" t="s">
        <v>89</v>
      </c>
      <c r="AV197" s="168" t="s">
        <v>167</v>
      </c>
      <c r="AW197" s="168" t="s">
        <v>34</v>
      </c>
      <c r="AX197" s="168" t="s">
        <v>87</v>
      </c>
      <c r="AY197" s="170" t="s">
        <v>149</v>
      </c>
    </row>
    <row r="198" spans="1:65" s="56" customFormat="1" ht="16.5" customHeight="1">
      <c r="A198" s="53"/>
      <c r="B198" s="54"/>
      <c r="C198" s="138" t="s">
        <v>8</v>
      </c>
      <c r="D198" s="138" t="s">
        <v>152</v>
      </c>
      <c r="E198" s="139" t="s">
        <v>898</v>
      </c>
      <c r="F198" s="140" t="s">
        <v>899</v>
      </c>
      <c r="G198" s="141" t="s">
        <v>268</v>
      </c>
      <c r="H198" s="40">
        <v>3.83</v>
      </c>
      <c r="I198" s="24"/>
      <c r="J198" s="142">
        <f>ROUND(I198*H198,2)</f>
        <v>0</v>
      </c>
      <c r="K198" s="140" t="s">
        <v>257</v>
      </c>
      <c r="L198" s="54"/>
      <c r="M198" s="143" t="s">
        <v>1</v>
      </c>
      <c r="N198" s="144" t="s">
        <v>44</v>
      </c>
      <c r="O198" s="145"/>
      <c r="P198" s="146">
        <f>O198*H198</f>
        <v>0</v>
      </c>
      <c r="Q198" s="146">
        <v>0.00275</v>
      </c>
      <c r="R198" s="146">
        <f>Q198*H198</f>
        <v>0.0105325</v>
      </c>
      <c r="S198" s="146">
        <v>0</v>
      </c>
      <c r="T198" s="147">
        <f>S198*H198</f>
        <v>0</v>
      </c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R198" s="148" t="s">
        <v>167</v>
      </c>
      <c r="AT198" s="148" t="s">
        <v>152</v>
      </c>
      <c r="AU198" s="148" t="s">
        <v>89</v>
      </c>
      <c r="AY198" s="44" t="s">
        <v>149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44" t="s">
        <v>87</v>
      </c>
      <c r="BK198" s="149">
        <f>ROUND(I198*H198,2)</f>
        <v>0</v>
      </c>
      <c r="BL198" s="44" t="s">
        <v>167</v>
      </c>
      <c r="BM198" s="148" t="s">
        <v>900</v>
      </c>
    </row>
    <row r="199" spans="2:51" s="160" customFormat="1" ht="11.25">
      <c r="B199" s="161"/>
      <c r="D199" s="150" t="s">
        <v>251</v>
      </c>
      <c r="E199" s="162" t="s">
        <v>1</v>
      </c>
      <c r="F199" s="163" t="s">
        <v>901</v>
      </c>
      <c r="H199" s="164">
        <v>2.28</v>
      </c>
      <c r="L199" s="161"/>
      <c r="M199" s="165"/>
      <c r="N199" s="166"/>
      <c r="O199" s="166"/>
      <c r="P199" s="166"/>
      <c r="Q199" s="166"/>
      <c r="R199" s="166"/>
      <c r="S199" s="166"/>
      <c r="T199" s="167"/>
      <c r="AT199" s="162" t="s">
        <v>251</v>
      </c>
      <c r="AU199" s="162" t="s">
        <v>89</v>
      </c>
      <c r="AV199" s="160" t="s">
        <v>89</v>
      </c>
      <c r="AW199" s="160" t="s">
        <v>34</v>
      </c>
      <c r="AX199" s="160" t="s">
        <v>79</v>
      </c>
      <c r="AY199" s="162" t="s">
        <v>149</v>
      </c>
    </row>
    <row r="200" spans="2:51" s="160" customFormat="1" ht="11.25">
      <c r="B200" s="161"/>
      <c r="D200" s="150" t="s">
        <v>251</v>
      </c>
      <c r="E200" s="162" t="s">
        <v>1</v>
      </c>
      <c r="F200" s="163" t="s">
        <v>902</v>
      </c>
      <c r="H200" s="164">
        <v>1.55</v>
      </c>
      <c r="L200" s="161"/>
      <c r="M200" s="165"/>
      <c r="N200" s="166"/>
      <c r="O200" s="166"/>
      <c r="P200" s="166"/>
      <c r="Q200" s="166"/>
      <c r="R200" s="166"/>
      <c r="S200" s="166"/>
      <c r="T200" s="167"/>
      <c r="AT200" s="162" t="s">
        <v>251</v>
      </c>
      <c r="AU200" s="162" t="s">
        <v>89</v>
      </c>
      <c r="AV200" s="160" t="s">
        <v>89</v>
      </c>
      <c r="AW200" s="160" t="s">
        <v>34</v>
      </c>
      <c r="AX200" s="160" t="s">
        <v>79</v>
      </c>
      <c r="AY200" s="162" t="s">
        <v>149</v>
      </c>
    </row>
    <row r="201" spans="2:51" s="168" customFormat="1" ht="11.25">
      <c r="B201" s="169"/>
      <c r="D201" s="150" t="s">
        <v>251</v>
      </c>
      <c r="E201" s="170" t="s">
        <v>1</v>
      </c>
      <c r="F201" s="171" t="s">
        <v>254</v>
      </c>
      <c r="H201" s="172">
        <v>3.83</v>
      </c>
      <c r="L201" s="169"/>
      <c r="M201" s="173"/>
      <c r="N201" s="174"/>
      <c r="O201" s="174"/>
      <c r="P201" s="174"/>
      <c r="Q201" s="174"/>
      <c r="R201" s="174"/>
      <c r="S201" s="174"/>
      <c r="T201" s="175"/>
      <c r="AT201" s="170" t="s">
        <v>251</v>
      </c>
      <c r="AU201" s="170" t="s">
        <v>89</v>
      </c>
      <c r="AV201" s="168" t="s">
        <v>167</v>
      </c>
      <c r="AW201" s="168" t="s">
        <v>34</v>
      </c>
      <c r="AX201" s="168" t="s">
        <v>87</v>
      </c>
      <c r="AY201" s="170" t="s">
        <v>149</v>
      </c>
    </row>
    <row r="202" spans="1:65" s="56" customFormat="1" ht="16.5" customHeight="1">
      <c r="A202" s="53"/>
      <c r="B202" s="54"/>
      <c r="C202" s="138" t="s">
        <v>219</v>
      </c>
      <c r="D202" s="138" t="s">
        <v>152</v>
      </c>
      <c r="E202" s="139" t="s">
        <v>903</v>
      </c>
      <c r="F202" s="140" t="s">
        <v>904</v>
      </c>
      <c r="G202" s="141" t="s">
        <v>268</v>
      </c>
      <c r="H202" s="40">
        <v>3.83</v>
      </c>
      <c r="I202" s="24"/>
      <c r="J202" s="142">
        <f>ROUND(I202*H202,2)</f>
        <v>0</v>
      </c>
      <c r="K202" s="140" t="s">
        <v>257</v>
      </c>
      <c r="L202" s="54"/>
      <c r="M202" s="143" t="s">
        <v>1</v>
      </c>
      <c r="N202" s="144" t="s">
        <v>44</v>
      </c>
      <c r="O202" s="145"/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R202" s="148" t="s">
        <v>167</v>
      </c>
      <c r="AT202" s="148" t="s">
        <v>152</v>
      </c>
      <c r="AU202" s="148" t="s">
        <v>89</v>
      </c>
      <c r="AY202" s="44" t="s">
        <v>149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44" t="s">
        <v>87</v>
      </c>
      <c r="BK202" s="149">
        <f>ROUND(I202*H202,2)</f>
        <v>0</v>
      </c>
      <c r="BL202" s="44" t="s">
        <v>167</v>
      </c>
      <c r="BM202" s="148" t="s">
        <v>905</v>
      </c>
    </row>
    <row r="203" spans="1:65" s="56" customFormat="1" ht="16.5" customHeight="1">
      <c r="A203" s="53"/>
      <c r="B203" s="54"/>
      <c r="C203" s="138" t="s">
        <v>223</v>
      </c>
      <c r="D203" s="138" t="s">
        <v>152</v>
      </c>
      <c r="E203" s="139" t="s">
        <v>906</v>
      </c>
      <c r="F203" s="140" t="s">
        <v>907</v>
      </c>
      <c r="G203" s="141" t="s">
        <v>268</v>
      </c>
      <c r="H203" s="40">
        <v>2.28</v>
      </c>
      <c r="I203" s="24"/>
      <c r="J203" s="142">
        <f>ROUND(I203*H203,2)</f>
        <v>0</v>
      </c>
      <c r="K203" s="140" t="s">
        <v>257</v>
      </c>
      <c r="L203" s="54"/>
      <c r="M203" s="143" t="s">
        <v>1</v>
      </c>
      <c r="N203" s="144" t="s">
        <v>44</v>
      </c>
      <c r="O203" s="145"/>
      <c r="P203" s="146">
        <f>O203*H203</f>
        <v>0</v>
      </c>
      <c r="Q203" s="146">
        <v>0.00244</v>
      </c>
      <c r="R203" s="146">
        <f>Q203*H203</f>
        <v>0.005563199999999999</v>
      </c>
      <c r="S203" s="146">
        <v>0</v>
      </c>
      <c r="T203" s="147">
        <f>S203*H203</f>
        <v>0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R203" s="148" t="s">
        <v>167</v>
      </c>
      <c r="AT203" s="148" t="s">
        <v>152</v>
      </c>
      <c r="AU203" s="148" t="s">
        <v>89</v>
      </c>
      <c r="AY203" s="44" t="s">
        <v>149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44" t="s">
        <v>87</v>
      </c>
      <c r="BK203" s="149">
        <f>ROUND(I203*H203,2)</f>
        <v>0</v>
      </c>
      <c r="BL203" s="44" t="s">
        <v>167</v>
      </c>
      <c r="BM203" s="148" t="s">
        <v>908</v>
      </c>
    </row>
    <row r="204" spans="2:51" s="160" customFormat="1" ht="11.25">
      <c r="B204" s="161"/>
      <c r="D204" s="150" t="s">
        <v>251</v>
      </c>
      <c r="E204" s="162" t="s">
        <v>1</v>
      </c>
      <c r="F204" s="163" t="s">
        <v>909</v>
      </c>
      <c r="H204" s="164">
        <v>2.28</v>
      </c>
      <c r="L204" s="161"/>
      <c r="M204" s="165"/>
      <c r="N204" s="166"/>
      <c r="O204" s="166"/>
      <c r="P204" s="166"/>
      <c r="Q204" s="166"/>
      <c r="R204" s="166"/>
      <c r="S204" s="166"/>
      <c r="T204" s="167"/>
      <c r="AT204" s="162" t="s">
        <v>251</v>
      </c>
      <c r="AU204" s="162" t="s">
        <v>89</v>
      </c>
      <c r="AV204" s="160" t="s">
        <v>89</v>
      </c>
      <c r="AW204" s="160" t="s">
        <v>34</v>
      </c>
      <c r="AX204" s="160" t="s">
        <v>87</v>
      </c>
      <c r="AY204" s="162" t="s">
        <v>149</v>
      </c>
    </row>
    <row r="205" spans="1:65" s="56" customFormat="1" ht="16.5" customHeight="1">
      <c r="A205" s="53"/>
      <c r="B205" s="54"/>
      <c r="C205" s="138" t="s">
        <v>227</v>
      </c>
      <c r="D205" s="138" t="s">
        <v>152</v>
      </c>
      <c r="E205" s="139" t="s">
        <v>910</v>
      </c>
      <c r="F205" s="140" t="s">
        <v>911</v>
      </c>
      <c r="G205" s="141" t="s">
        <v>268</v>
      </c>
      <c r="H205" s="40">
        <v>2.28</v>
      </c>
      <c r="I205" s="24"/>
      <c r="J205" s="142">
        <f>ROUND(I205*H205,2)</f>
        <v>0</v>
      </c>
      <c r="K205" s="140" t="s">
        <v>257</v>
      </c>
      <c r="L205" s="54"/>
      <c r="M205" s="143" t="s">
        <v>1</v>
      </c>
      <c r="N205" s="144" t="s">
        <v>44</v>
      </c>
      <c r="O205" s="145"/>
      <c r="P205" s="146">
        <f>O205*H205</f>
        <v>0</v>
      </c>
      <c r="Q205" s="146">
        <v>0</v>
      </c>
      <c r="R205" s="146">
        <f>Q205*H205</f>
        <v>0</v>
      </c>
      <c r="S205" s="146">
        <v>0</v>
      </c>
      <c r="T205" s="147">
        <f>S205*H205</f>
        <v>0</v>
      </c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R205" s="148" t="s">
        <v>167</v>
      </c>
      <c r="AT205" s="148" t="s">
        <v>152</v>
      </c>
      <c r="AU205" s="148" t="s">
        <v>89</v>
      </c>
      <c r="AY205" s="44" t="s">
        <v>149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44" t="s">
        <v>87</v>
      </c>
      <c r="BK205" s="149">
        <f>ROUND(I205*H205,2)</f>
        <v>0</v>
      </c>
      <c r="BL205" s="44" t="s">
        <v>167</v>
      </c>
      <c r="BM205" s="148" t="s">
        <v>912</v>
      </c>
    </row>
    <row r="206" spans="1:65" s="56" customFormat="1" ht="16.5" customHeight="1">
      <c r="A206" s="53"/>
      <c r="B206" s="54"/>
      <c r="C206" s="138" t="s">
        <v>359</v>
      </c>
      <c r="D206" s="138" t="s">
        <v>152</v>
      </c>
      <c r="E206" s="139" t="s">
        <v>913</v>
      </c>
      <c r="F206" s="140" t="s">
        <v>914</v>
      </c>
      <c r="G206" s="141" t="s">
        <v>268</v>
      </c>
      <c r="H206" s="40">
        <v>27.8</v>
      </c>
      <c r="I206" s="24"/>
      <c r="J206" s="142">
        <f>ROUND(I206*H206,2)</f>
        <v>0</v>
      </c>
      <c r="K206" s="140" t="s">
        <v>257</v>
      </c>
      <c r="L206" s="54"/>
      <c r="M206" s="143" t="s">
        <v>1</v>
      </c>
      <c r="N206" s="144" t="s">
        <v>44</v>
      </c>
      <c r="O206" s="145"/>
      <c r="P206" s="146">
        <f>O206*H206</f>
        <v>0</v>
      </c>
      <c r="Q206" s="146">
        <v>0.11549</v>
      </c>
      <c r="R206" s="146">
        <f>Q206*H206</f>
        <v>3.210622</v>
      </c>
      <c r="S206" s="146">
        <v>0</v>
      </c>
      <c r="T206" s="147">
        <f>S206*H206</f>
        <v>0</v>
      </c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R206" s="148" t="s">
        <v>167</v>
      </c>
      <c r="AT206" s="148" t="s">
        <v>152</v>
      </c>
      <c r="AU206" s="148" t="s">
        <v>89</v>
      </c>
      <c r="AY206" s="44" t="s">
        <v>149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44" t="s">
        <v>87</v>
      </c>
      <c r="BK206" s="149">
        <f>ROUND(I206*H206,2)</f>
        <v>0</v>
      </c>
      <c r="BL206" s="44" t="s">
        <v>167</v>
      </c>
      <c r="BM206" s="148" t="s">
        <v>915</v>
      </c>
    </row>
    <row r="207" spans="2:51" s="176" customFormat="1" ht="11.25">
      <c r="B207" s="177"/>
      <c r="D207" s="150" t="s">
        <v>251</v>
      </c>
      <c r="E207" s="178" t="s">
        <v>1</v>
      </c>
      <c r="F207" s="179" t="s">
        <v>298</v>
      </c>
      <c r="H207" s="178" t="s">
        <v>1</v>
      </c>
      <c r="L207" s="177"/>
      <c r="M207" s="180"/>
      <c r="N207" s="181"/>
      <c r="O207" s="181"/>
      <c r="P207" s="181"/>
      <c r="Q207" s="181"/>
      <c r="R207" s="181"/>
      <c r="S207" s="181"/>
      <c r="T207" s="182"/>
      <c r="AT207" s="178" t="s">
        <v>251</v>
      </c>
      <c r="AU207" s="178" t="s">
        <v>89</v>
      </c>
      <c r="AV207" s="176" t="s">
        <v>87</v>
      </c>
      <c r="AW207" s="176" t="s">
        <v>34</v>
      </c>
      <c r="AX207" s="176" t="s">
        <v>79</v>
      </c>
      <c r="AY207" s="178" t="s">
        <v>149</v>
      </c>
    </row>
    <row r="208" spans="2:51" s="160" customFormat="1" ht="11.25">
      <c r="B208" s="161"/>
      <c r="D208" s="150" t="s">
        <v>251</v>
      </c>
      <c r="E208" s="162" t="s">
        <v>1</v>
      </c>
      <c r="F208" s="163" t="s">
        <v>916</v>
      </c>
      <c r="H208" s="164">
        <v>33.8</v>
      </c>
      <c r="L208" s="161"/>
      <c r="M208" s="165"/>
      <c r="N208" s="166"/>
      <c r="O208" s="166"/>
      <c r="P208" s="166"/>
      <c r="Q208" s="166"/>
      <c r="R208" s="166"/>
      <c r="S208" s="166"/>
      <c r="T208" s="167"/>
      <c r="AT208" s="162" t="s">
        <v>251</v>
      </c>
      <c r="AU208" s="162" t="s">
        <v>89</v>
      </c>
      <c r="AV208" s="160" t="s">
        <v>89</v>
      </c>
      <c r="AW208" s="160" t="s">
        <v>34</v>
      </c>
      <c r="AX208" s="160" t="s">
        <v>79</v>
      </c>
      <c r="AY208" s="162" t="s">
        <v>149</v>
      </c>
    </row>
    <row r="209" spans="2:51" s="160" customFormat="1" ht="11.25">
      <c r="B209" s="161"/>
      <c r="D209" s="150" t="s">
        <v>251</v>
      </c>
      <c r="E209" s="162" t="s">
        <v>1</v>
      </c>
      <c r="F209" s="163" t="s">
        <v>917</v>
      </c>
      <c r="H209" s="164">
        <v>-6</v>
      </c>
      <c r="L209" s="161"/>
      <c r="M209" s="165"/>
      <c r="N209" s="166"/>
      <c r="O209" s="166"/>
      <c r="P209" s="166"/>
      <c r="Q209" s="166"/>
      <c r="R209" s="166"/>
      <c r="S209" s="166"/>
      <c r="T209" s="167"/>
      <c r="AT209" s="162" t="s">
        <v>251</v>
      </c>
      <c r="AU209" s="162" t="s">
        <v>89</v>
      </c>
      <c r="AV209" s="160" t="s">
        <v>89</v>
      </c>
      <c r="AW209" s="160" t="s">
        <v>34</v>
      </c>
      <c r="AX209" s="160" t="s">
        <v>79</v>
      </c>
      <c r="AY209" s="162" t="s">
        <v>149</v>
      </c>
    </row>
    <row r="210" spans="2:51" s="168" customFormat="1" ht="11.25">
      <c r="B210" s="169"/>
      <c r="D210" s="150" t="s">
        <v>251</v>
      </c>
      <c r="E210" s="170" t="s">
        <v>1</v>
      </c>
      <c r="F210" s="171" t="s">
        <v>254</v>
      </c>
      <c r="H210" s="172">
        <v>27.799999999999997</v>
      </c>
      <c r="L210" s="169"/>
      <c r="M210" s="173"/>
      <c r="N210" s="174"/>
      <c r="O210" s="174"/>
      <c r="P210" s="174"/>
      <c r="Q210" s="174"/>
      <c r="R210" s="174"/>
      <c r="S210" s="174"/>
      <c r="T210" s="175"/>
      <c r="AT210" s="170" t="s">
        <v>251</v>
      </c>
      <c r="AU210" s="170" t="s">
        <v>89</v>
      </c>
      <c r="AV210" s="168" t="s">
        <v>167</v>
      </c>
      <c r="AW210" s="168" t="s">
        <v>34</v>
      </c>
      <c r="AX210" s="168" t="s">
        <v>87</v>
      </c>
      <c r="AY210" s="170" t="s">
        <v>149</v>
      </c>
    </row>
    <row r="211" spans="1:65" s="56" customFormat="1" ht="16.5" customHeight="1">
      <c r="A211" s="53"/>
      <c r="B211" s="54"/>
      <c r="C211" s="138" t="s">
        <v>363</v>
      </c>
      <c r="D211" s="138" t="s">
        <v>152</v>
      </c>
      <c r="E211" s="139" t="s">
        <v>918</v>
      </c>
      <c r="F211" s="140" t="s">
        <v>919</v>
      </c>
      <c r="G211" s="141" t="s">
        <v>268</v>
      </c>
      <c r="H211" s="40">
        <v>6.88</v>
      </c>
      <c r="I211" s="24"/>
      <c r="J211" s="142">
        <f>ROUND(I211*H211,2)</f>
        <v>0</v>
      </c>
      <c r="K211" s="140" t="s">
        <v>257</v>
      </c>
      <c r="L211" s="54"/>
      <c r="M211" s="143" t="s">
        <v>1</v>
      </c>
      <c r="N211" s="144" t="s">
        <v>44</v>
      </c>
      <c r="O211" s="145"/>
      <c r="P211" s="146">
        <f>O211*H211</f>
        <v>0</v>
      </c>
      <c r="Q211" s="146">
        <v>0.07571</v>
      </c>
      <c r="R211" s="146">
        <f>Q211*H211</f>
        <v>0.5208848</v>
      </c>
      <c r="S211" s="146">
        <v>0</v>
      </c>
      <c r="T211" s="147">
        <f>S211*H211</f>
        <v>0</v>
      </c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R211" s="148" t="s">
        <v>167</v>
      </c>
      <c r="AT211" s="148" t="s">
        <v>152</v>
      </c>
      <c r="AU211" s="148" t="s">
        <v>89</v>
      </c>
      <c r="AY211" s="44" t="s">
        <v>149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44" t="s">
        <v>87</v>
      </c>
      <c r="BK211" s="149">
        <f>ROUND(I211*H211,2)</f>
        <v>0</v>
      </c>
      <c r="BL211" s="44" t="s">
        <v>167</v>
      </c>
      <c r="BM211" s="148" t="s">
        <v>920</v>
      </c>
    </row>
    <row r="212" spans="2:51" s="176" customFormat="1" ht="11.25">
      <c r="B212" s="177"/>
      <c r="D212" s="150" t="s">
        <v>251</v>
      </c>
      <c r="E212" s="178" t="s">
        <v>1</v>
      </c>
      <c r="F212" s="179" t="s">
        <v>298</v>
      </c>
      <c r="H212" s="178" t="s">
        <v>1</v>
      </c>
      <c r="L212" s="177"/>
      <c r="M212" s="180"/>
      <c r="N212" s="181"/>
      <c r="O212" s="181"/>
      <c r="P212" s="181"/>
      <c r="Q212" s="181"/>
      <c r="R212" s="181"/>
      <c r="S212" s="181"/>
      <c r="T212" s="182"/>
      <c r="AT212" s="178" t="s">
        <v>251</v>
      </c>
      <c r="AU212" s="178" t="s">
        <v>89</v>
      </c>
      <c r="AV212" s="176" t="s">
        <v>87</v>
      </c>
      <c r="AW212" s="176" t="s">
        <v>34</v>
      </c>
      <c r="AX212" s="176" t="s">
        <v>79</v>
      </c>
      <c r="AY212" s="178" t="s">
        <v>149</v>
      </c>
    </row>
    <row r="213" spans="2:51" s="160" customFormat="1" ht="11.25">
      <c r="B213" s="161"/>
      <c r="D213" s="150" t="s">
        <v>251</v>
      </c>
      <c r="E213" s="162" t="s">
        <v>1</v>
      </c>
      <c r="F213" s="163" t="s">
        <v>921</v>
      </c>
      <c r="H213" s="164">
        <v>3.7</v>
      </c>
      <c r="L213" s="161"/>
      <c r="M213" s="165"/>
      <c r="N213" s="166"/>
      <c r="O213" s="166"/>
      <c r="P213" s="166"/>
      <c r="Q213" s="166"/>
      <c r="R213" s="166"/>
      <c r="S213" s="166"/>
      <c r="T213" s="167"/>
      <c r="AT213" s="162" t="s">
        <v>251</v>
      </c>
      <c r="AU213" s="162" t="s">
        <v>89</v>
      </c>
      <c r="AV213" s="160" t="s">
        <v>89</v>
      </c>
      <c r="AW213" s="160" t="s">
        <v>34</v>
      </c>
      <c r="AX213" s="160" t="s">
        <v>79</v>
      </c>
      <c r="AY213" s="162" t="s">
        <v>149</v>
      </c>
    </row>
    <row r="214" spans="2:51" s="160" customFormat="1" ht="11.25">
      <c r="B214" s="161"/>
      <c r="D214" s="150" t="s">
        <v>251</v>
      </c>
      <c r="E214" s="162" t="s">
        <v>1</v>
      </c>
      <c r="F214" s="163" t="s">
        <v>922</v>
      </c>
      <c r="H214" s="164">
        <v>2.4</v>
      </c>
      <c r="L214" s="161"/>
      <c r="M214" s="165"/>
      <c r="N214" s="166"/>
      <c r="O214" s="166"/>
      <c r="P214" s="166"/>
      <c r="Q214" s="166"/>
      <c r="R214" s="166"/>
      <c r="S214" s="166"/>
      <c r="T214" s="167"/>
      <c r="AT214" s="162" t="s">
        <v>251</v>
      </c>
      <c r="AU214" s="162" t="s">
        <v>89</v>
      </c>
      <c r="AV214" s="160" t="s">
        <v>89</v>
      </c>
      <c r="AW214" s="160" t="s">
        <v>34</v>
      </c>
      <c r="AX214" s="160" t="s">
        <v>79</v>
      </c>
      <c r="AY214" s="162" t="s">
        <v>149</v>
      </c>
    </row>
    <row r="215" spans="2:51" s="160" customFormat="1" ht="11.25">
      <c r="B215" s="161"/>
      <c r="D215" s="150" t="s">
        <v>251</v>
      </c>
      <c r="E215" s="162" t="s">
        <v>1</v>
      </c>
      <c r="F215" s="163" t="s">
        <v>923</v>
      </c>
      <c r="H215" s="164">
        <v>0.78</v>
      </c>
      <c r="L215" s="161"/>
      <c r="M215" s="165"/>
      <c r="N215" s="166"/>
      <c r="O215" s="166"/>
      <c r="P215" s="166"/>
      <c r="Q215" s="166"/>
      <c r="R215" s="166"/>
      <c r="S215" s="166"/>
      <c r="T215" s="167"/>
      <c r="AT215" s="162" t="s">
        <v>251</v>
      </c>
      <c r="AU215" s="162" t="s">
        <v>89</v>
      </c>
      <c r="AV215" s="160" t="s">
        <v>89</v>
      </c>
      <c r="AW215" s="160" t="s">
        <v>34</v>
      </c>
      <c r="AX215" s="160" t="s">
        <v>79</v>
      </c>
      <c r="AY215" s="162" t="s">
        <v>149</v>
      </c>
    </row>
    <row r="216" spans="2:51" s="168" customFormat="1" ht="11.25">
      <c r="B216" s="169"/>
      <c r="D216" s="150" t="s">
        <v>251</v>
      </c>
      <c r="E216" s="170" t="s">
        <v>1</v>
      </c>
      <c r="F216" s="171" t="s">
        <v>254</v>
      </c>
      <c r="H216" s="172">
        <v>6.88</v>
      </c>
      <c r="L216" s="169"/>
      <c r="M216" s="173"/>
      <c r="N216" s="174"/>
      <c r="O216" s="174"/>
      <c r="P216" s="174"/>
      <c r="Q216" s="174"/>
      <c r="R216" s="174"/>
      <c r="S216" s="174"/>
      <c r="T216" s="175"/>
      <c r="AT216" s="170" t="s">
        <v>251</v>
      </c>
      <c r="AU216" s="170" t="s">
        <v>89</v>
      </c>
      <c r="AV216" s="168" t="s">
        <v>167</v>
      </c>
      <c r="AW216" s="168" t="s">
        <v>34</v>
      </c>
      <c r="AX216" s="168" t="s">
        <v>87</v>
      </c>
      <c r="AY216" s="170" t="s">
        <v>149</v>
      </c>
    </row>
    <row r="217" spans="1:65" s="56" customFormat="1" ht="16.5" customHeight="1">
      <c r="A217" s="53"/>
      <c r="B217" s="54"/>
      <c r="C217" s="138" t="s">
        <v>7</v>
      </c>
      <c r="D217" s="138" t="s">
        <v>152</v>
      </c>
      <c r="E217" s="139" t="s">
        <v>924</v>
      </c>
      <c r="F217" s="140" t="s">
        <v>925</v>
      </c>
      <c r="G217" s="141" t="s">
        <v>268</v>
      </c>
      <c r="H217" s="40">
        <v>2.08</v>
      </c>
      <c r="I217" s="24"/>
      <c r="J217" s="142">
        <f>ROUND(I217*H217,2)</f>
        <v>0</v>
      </c>
      <c r="K217" s="140" t="s">
        <v>257</v>
      </c>
      <c r="L217" s="54"/>
      <c r="M217" s="143" t="s">
        <v>1</v>
      </c>
      <c r="N217" s="144" t="s">
        <v>44</v>
      </c>
      <c r="O217" s="145"/>
      <c r="P217" s="146">
        <f>O217*H217</f>
        <v>0</v>
      </c>
      <c r="Q217" s="146">
        <v>0.06232</v>
      </c>
      <c r="R217" s="146">
        <f>Q217*H217</f>
        <v>0.1296256</v>
      </c>
      <c r="S217" s="146">
        <v>0</v>
      </c>
      <c r="T217" s="147">
        <f>S217*H217</f>
        <v>0</v>
      </c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R217" s="148" t="s">
        <v>167</v>
      </c>
      <c r="AT217" s="148" t="s">
        <v>152</v>
      </c>
      <c r="AU217" s="148" t="s">
        <v>89</v>
      </c>
      <c r="AY217" s="44" t="s">
        <v>149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44" t="s">
        <v>87</v>
      </c>
      <c r="BK217" s="149">
        <f>ROUND(I217*H217,2)</f>
        <v>0</v>
      </c>
      <c r="BL217" s="44" t="s">
        <v>167</v>
      </c>
      <c r="BM217" s="148" t="s">
        <v>926</v>
      </c>
    </row>
    <row r="218" spans="2:51" s="160" customFormat="1" ht="11.25">
      <c r="B218" s="161"/>
      <c r="D218" s="150" t="s">
        <v>251</v>
      </c>
      <c r="E218" s="162" t="s">
        <v>1</v>
      </c>
      <c r="F218" s="163" t="s">
        <v>927</v>
      </c>
      <c r="H218" s="164">
        <v>2.08</v>
      </c>
      <c r="L218" s="161"/>
      <c r="M218" s="165"/>
      <c r="N218" s="166"/>
      <c r="O218" s="166"/>
      <c r="P218" s="166"/>
      <c r="Q218" s="166"/>
      <c r="R218" s="166"/>
      <c r="S218" s="166"/>
      <c r="T218" s="167"/>
      <c r="AT218" s="162" t="s">
        <v>251</v>
      </c>
      <c r="AU218" s="162" t="s">
        <v>89</v>
      </c>
      <c r="AV218" s="160" t="s">
        <v>89</v>
      </c>
      <c r="AW218" s="160" t="s">
        <v>34</v>
      </c>
      <c r="AX218" s="160" t="s">
        <v>87</v>
      </c>
      <c r="AY218" s="162" t="s">
        <v>149</v>
      </c>
    </row>
    <row r="219" spans="1:65" s="56" customFormat="1" ht="16.5" customHeight="1">
      <c r="A219" s="53"/>
      <c r="B219" s="54"/>
      <c r="C219" s="138" t="s">
        <v>370</v>
      </c>
      <c r="D219" s="138" t="s">
        <v>152</v>
      </c>
      <c r="E219" s="139" t="s">
        <v>928</v>
      </c>
      <c r="F219" s="140" t="s">
        <v>929</v>
      </c>
      <c r="G219" s="141" t="s">
        <v>268</v>
      </c>
      <c r="H219" s="40">
        <v>1.5</v>
      </c>
      <c r="I219" s="24"/>
      <c r="J219" s="142">
        <f>ROUND(I219*H219,2)</f>
        <v>0</v>
      </c>
      <c r="K219" s="140" t="s">
        <v>1</v>
      </c>
      <c r="L219" s="54"/>
      <c r="M219" s="143" t="s">
        <v>1</v>
      </c>
      <c r="N219" s="144" t="s">
        <v>44</v>
      </c>
      <c r="O219" s="145"/>
      <c r="P219" s="146">
        <f>O219*H219</f>
        <v>0</v>
      </c>
      <c r="Q219" s="146">
        <v>0.05225</v>
      </c>
      <c r="R219" s="146">
        <f>Q219*H219</f>
        <v>0.078375</v>
      </c>
      <c r="S219" s="146">
        <v>0</v>
      </c>
      <c r="T219" s="147">
        <f>S219*H219</f>
        <v>0</v>
      </c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R219" s="148" t="s">
        <v>167</v>
      </c>
      <c r="AT219" s="148" t="s">
        <v>152</v>
      </c>
      <c r="AU219" s="148" t="s">
        <v>89</v>
      </c>
      <c r="AY219" s="44" t="s">
        <v>149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44" t="s">
        <v>87</v>
      </c>
      <c r="BK219" s="149">
        <f>ROUND(I219*H219,2)</f>
        <v>0</v>
      </c>
      <c r="BL219" s="44" t="s">
        <v>167</v>
      </c>
      <c r="BM219" s="148" t="s">
        <v>930</v>
      </c>
    </row>
    <row r="220" spans="2:51" s="160" customFormat="1" ht="11.25">
      <c r="B220" s="161"/>
      <c r="D220" s="150" t="s">
        <v>251</v>
      </c>
      <c r="E220" s="162" t="s">
        <v>1</v>
      </c>
      <c r="F220" s="163" t="s">
        <v>931</v>
      </c>
      <c r="H220" s="164">
        <v>1.5</v>
      </c>
      <c r="L220" s="161"/>
      <c r="M220" s="165"/>
      <c r="N220" s="166"/>
      <c r="O220" s="166"/>
      <c r="P220" s="166"/>
      <c r="Q220" s="166"/>
      <c r="R220" s="166"/>
      <c r="S220" s="166"/>
      <c r="T220" s="167"/>
      <c r="AT220" s="162" t="s">
        <v>251</v>
      </c>
      <c r="AU220" s="162" t="s">
        <v>89</v>
      </c>
      <c r="AV220" s="160" t="s">
        <v>89</v>
      </c>
      <c r="AW220" s="160" t="s">
        <v>34</v>
      </c>
      <c r="AX220" s="160" t="s">
        <v>87</v>
      </c>
      <c r="AY220" s="162" t="s">
        <v>149</v>
      </c>
    </row>
    <row r="221" spans="1:65" s="56" customFormat="1" ht="16.5" customHeight="1">
      <c r="A221" s="53"/>
      <c r="B221" s="54"/>
      <c r="C221" s="138" t="s">
        <v>374</v>
      </c>
      <c r="D221" s="138" t="s">
        <v>152</v>
      </c>
      <c r="E221" s="139" t="s">
        <v>932</v>
      </c>
      <c r="F221" s="140" t="s">
        <v>933</v>
      </c>
      <c r="G221" s="141" t="s">
        <v>268</v>
      </c>
      <c r="H221" s="40">
        <v>18.95</v>
      </c>
      <c r="I221" s="24"/>
      <c r="J221" s="142">
        <f>ROUND(I221*H221,2)</f>
        <v>0</v>
      </c>
      <c r="K221" s="140" t="s">
        <v>257</v>
      </c>
      <c r="L221" s="54"/>
      <c r="M221" s="143" t="s">
        <v>1</v>
      </c>
      <c r="N221" s="144" t="s">
        <v>44</v>
      </c>
      <c r="O221" s="145"/>
      <c r="P221" s="146">
        <f>O221*H221</f>
        <v>0</v>
      </c>
      <c r="Q221" s="146">
        <v>0.07991</v>
      </c>
      <c r="R221" s="146">
        <f>Q221*H221</f>
        <v>1.5142944999999999</v>
      </c>
      <c r="S221" s="146">
        <v>0</v>
      </c>
      <c r="T221" s="147">
        <f>S221*H221</f>
        <v>0</v>
      </c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R221" s="148" t="s">
        <v>167</v>
      </c>
      <c r="AT221" s="148" t="s">
        <v>152</v>
      </c>
      <c r="AU221" s="148" t="s">
        <v>89</v>
      </c>
      <c r="AY221" s="44" t="s">
        <v>149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44" t="s">
        <v>87</v>
      </c>
      <c r="BK221" s="149">
        <f>ROUND(I221*H221,2)</f>
        <v>0</v>
      </c>
      <c r="BL221" s="44" t="s">
        <v>167</v>
      </c>
      <c r="BM221" s="148" t="s">
        <v>934</v>
      </c>
    </row>
    <row r="222" spans="2:51" s="176" customFormat="1" ht="11.25">
      <c r="B222" s="177"/>
      <c r="D222" s="150" t="s">
        <v>251</v>
      </c>
      <c r="E222" s="178" t="s">
        <v>1</v>
      </c>
      <c r="F222" s="179" t="s">
        <v>298</v>
      </c>
      <c r="H222" s="178" t="s">
        <v>1</v>
      </c>
      <c r="L222" s="177"/>
      <c r="M222" s="180"/>
      <c r="N222" s="181"/>
      <c r="O222" s="181"/>
      <c r="P222" s="181"/>
      <c r="Q222" s="181"/>
      <c r="R222" s="181"/>
      <c r="S222" s="181"/>
      <c r="T222" s="182"/>
      <c r="AT222" s="178" t="s">
        <v>251</v>
      </c>
      <c r="AU222" s="178" t="s">
        <v>89</v>
      </c>
      <c r="AV222" s="176" t="s">
        <v>87</v>
      </c>
      <c r="AW222" s="176" t="s">
        <v>34</v>
      </c>
      <c r="AX222" s="176" t="s">
        <v>79</v>
      </c>
      <c r="AY222" s="178" t="s">
        <v>149</v>
      </c>
    </row>
    <row r="223" spans="2:51" s="160" customFormat="1" ht="11.25">
      <c r="B223" s="161"/>
      <c r="D223" s="150" t="s">
        <v>251</v>
      </c>
      <c r="E223" s="162" t="s">
        <v>1</v>
      </c>
      <c r="F223" s="163" t="s">
        <v>935</v>
      </c>
      <c r="H223" s="164">
        <v>8.85</v>
      </c>
      <c r="L223" s="161"/>
      <c r="M223" s="165"/>
      <c r="N223" s="166"/>
      <c r="O223" s="166"/>
      <c r="P223" s="166"/>
      <c r="Q223" s="166"/>
      <c r="R223" s="166"/>
      <c r="S223" s="166"/>
      <c r="T223" s="167"/>
      <c r="AT223" s="162" t="s">
        <v>251</v>
      </c>
      <c r="AU223" s="162" t="s">
        <v>89</v>
      </c>
      <c r="AV223" s="160" t="s">
        <v>89</v>
      </c>
      <c r="AW223" s="160" t="s">
        <v>34</v>
      </c>
      <c r="AX223" s="160" t="s">
        <v>79</v>
      </c>
      <c r="AY223" s="162" t="s">
        <v>149</v>
      </c>
    </row>
    <row r="224" spans="2:51" s="160" customFormat="1" ht="11.25">
      <c r="B224" s="161"/>
      <c r="D224" s="150" t="s">
        <v>251</v>
      </c>
      <c r="E224" s="162" t="s">
        <v>1</v>
      </c>
      <c r="F224" s="163" t="s">
        <v>936</v>
      </c>
      <c r="H224" s="164">
        <v>5.45</v>
      </c>
      <c r="L224" s="161"/>
      <c r="M224" s="165"/>
      <c r="N224" s="166"/>
      <c r="O224" s="166"/>
      <c r="P224" s="166"/>
      <c r="Q224" s="166"/>
      <c r="R224" s="166"/>
      <c r="S224" s="166"/>
      <c r="T224" s="167"/>
      <c r="AT224" s="162" t="s">
        <v>251</v>
      </c>
      <c r="AU224" s="162" t="s">
        <v>89</v>
      </c>
      <c r="AV224" s="160" t="s">
        <v>89</v>
      </c>
      <c r="AW224" s="160" t="s">
        <v>34</v>
      </c>
      <c r="AX224" s="160" t="s">
        <v>79</v>
      </c>
      <c r="AY224" s="162" t="s">
        <v>149</v>
      </c>
    </row>
    <row r="225" spans="2:51" s="160" customFormat="1" ht="11.25">
      <c r="B225" s="161"/>
      <c r="D225" s="150" t="s">
        <v>251</v>
      </c>
      <c r="E225" s="162" t="s">
        <v>1</v>
      </c>
      <c r="F225" s="163" t="s">
        <v>937</v>
      </c>
      <c r="H225" s="164">
        <v>4.65</v>
      </c>
      <c r="L225" s="161"/>
      <c r="M225" s="165"/>
      <c r="N225" s="166"/>
      <c r="O225" s="166"/>
      <c r="P225" s="166"/>
      <c r="Q225" s="166"/>
      <c r="R225" s="166"/>
      <c r="S225" s="166"/>
      <c r="T225" s="167"/>
      <c r="AT225" s="162" t="s">
        <v>251</v>
      </c>
      <c r="AU225" s="162" t="s">
        <v>89</v>
      </c>
      <c r="AV225" s="160" t="s">
        <v>89</v>
      </c>
      <c r="AW225" s="160" t="s">
        <v>34</v>
      </c>
      <c r="AX225" s="160" t="s">
        <v>79</v>
      </c>
      <c r="AY225" s="162" t="s">
        <v>149</v>
      </c>
    </row>
    <row r="226" spans="2:51" s="168" customFormat="1" ht="11.25">
      <c r="B226" s="169"/>
      <c r="D226" s="150" t="s">
        <v>251</v>
      </c>
      <c r="E226" s="170" t="s">
        <v>1</v>
      </c>
      <c r="F226" s="171" t="s">
        <v>254</v>
      </c>
      <c r="H226" s="172">
        <v>18.950000000000003</v>
      </c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251</v>
      </c>
      <c r="AU226" s="170" t="s">
        <v>89</v>
      </c>
      <c r="AV226" s="168" t="s">
        <v>167</v>
      </c>
      <c r="AW226" s="168" t="s">
        <v>34</v>
      </c>
      <c r="AX226" s="168" t="s">
        <v>87</v>
      </c>
      <c r="AY226" s="170" t="s">
        <v>149</v>
      </c>
    </row>
    <row r="227" spans="1:65" s="56" customFormat="1" ht="16.5" customHeight="1">
      <c r="A227" s="53"/>
      <c r="B227" s="54"/>
      <c r="C227" s="138" t="s">
        <v>378</v>
      </c>
      <c r="D227" s="138" t="s">
        <v>152</v>
      </c>
      <c r="E227" s="139" t="s">
        <v>938</v>
      </c>
      <c r="F227" s="140" t="s">
        <v>939</v>
      </c>
      <c r="G227" s="141" t="s">
        <v>331</v>
      </c>
      <c r="H227" s="40">
        <v>31</v>
      </c>
      <c r="I227" s="24"/>
      <c r="J227" s="142">
        <f>ROUND(I227*H227,2)</f>
        <v>0</v>
      </c>
      <c r="K227" s="140" t="s">
        <v>1</v>
      </c>
      <c r="L227" s="54"/>
      <c r="M227" s="143" t="s">
        <v>1</v>
      </c>
      <c r="N227" s="144" t="s">
        <v>44</v>
      </c>
      <c r="O227" s="145"/>
      <c r="P227" s="146">
        <f>O227*H227</f>
        <v>0</v>
      </c>
      <c r="Q227" s="146">
        <v>0.07</v>
      </c>
      <c r="R227" s="146">
        <f>Q227*H227</f>
        <v>2.1700000000000004</v>
      </c>
      <c r="S227" s="146">
        <v>0</v>
      </c>
      <c r="T227" s="147">
        <f>S227*H227</f>
        <v>0</v>
      </c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R227" s="148" t="s">
        <v>167</v>
      </c>
      <c r="AT227" s="148" t="s">
        <v>152</v>
      </c>
      <c r="AU227" s="148" t="s">
        <v>89</v>
      </c>
      <c r="AY227" s="44" t="s">
        <v>149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44" t="s">
        <v>87</v>
      </c>
      <c r="BK227" s="149">
        <f>ROUND(I227*H227,2)</f>
        <v>0</v>
      </c>
      <c r="BL227" s="44" t="s">
        <v>167</v>
      </c>
      <c r="BM227" s="148" t="s">
        <v>940</v>
      </c>
    </row>
    <row r="228" spans="2:51" s="160" customFormat="1" ht="11.25">
      <c r="B228" s="161"/>
      <c r="D228" s="150" t="s">
        <v>251</v>
      </c>
      <c r="E228" s="162" t="s">
        <v>1</v>
      </c>
      <c r="F228" s="163" t="s">
        <v>941</v>
      </c>
      <c r="H228" s="164">
        <v>31</v>
      </c>
      <c r="L228" s="161"/>
      <c r="M228" s="165"/>
      <c r="N228" s="166"/>
      <c r="O228" s="166"/>
      <c r="P228" s="166"/>
      <c r="Q228" s="166"/>
      <c r="R228" s="166"/>
      <c r="S228" s="166"/>
      <c r="T228" s="167"/>
      <c r="AT228" s="162" t="s">
        <v>251</v>
      </c>
      <c r="AU228" s="162" t="s">
        <v>89</v>
      </c>
      <c r="AV228" s="160" t="s">
        <v>89</v>
      </c>
      <c r="AW228" s="160" t="s">
        <v>34</v>
      </c>
      <c r="AX228" s="160" t="s">
        <v>87</v>
      </c>
      <c r="AY228" s="162" t="s">
        <v>149</v>
      </c>
    </row>
    <row r="229" spans="2:63" s="125" customFormat="1" ht="22.9" customHeight="1">
      <c r="B229" s="126"/>
      <c r="D229" s="127" t="s">
        <v>78</v>
      </c>
      <c r="E229" s="136" t="s">
        <v>167</v>
      </c>
      <c r="F229" s="136" t="s">
        <v>942</v>
      </c>
      <c r="J229" s="137">
        <f>BK229</f>
        <v>0</v>
      </c>
      <c r="L229" s="126"/>
      <c r="M229" s="130"/>
      <c r="N229" s="131"/>
      <c r="O229" s="131"/>
      <c r="P229" s="132">
        <f>SUM(P230:P313)</f>
        <v>0</v>
      </c>
      <c r="Q229" s="131"/>
      <c r="R229" s="132">
        <f>SUM(R230:R313)</f>
        <v>148.31240871</v>
      </c>
      <c r="S229" s="131"/>
      <c r="T229" s="133">
        <f>SUM(T230:T313)</f>
        <v>0</v>
      </c>
      <c r="AR229" s="127" t="s">
        <v>87</v>
      </c>
      <c r="AT229" s="134" t="s">
        <v>78</v>
      </c>
      <c r="AU229" s="134" t="s">
        <v>87</v>
      </c>
      <c r="AY229" s="127" t="s">
        <v>149</v>
      </c>
      <c r="BK229" s="135">
        <f>SUM(BK230:BK313)</f>
        <v>0</v>
      </c>
    </row>
    <row r="230" spans="1:65" s="56" customFormat="1" ht="16.5" customHeight="1">
      <c r="A230" s="53"/>
      <c r="B230" s="54"/>
      <c r="C230" s="138" t="s">
        <v>382</v>
      </c>
      <c r="D230" s="138" t="s">
        <v>152</v>
      </c>
      <c r="E230" s="139" t="s">
        <v>943</v>
      </c>
      <c r="F230" s="140" t="s">
        <v>944</v>
      </c>
      <c r="G230" s="141" t="s">
        <v>249</v>
      </c>
      <c r="H230" s="40">
        <v>49.408</v>
      </c>
      <c r="I230" s="24"/>
      <c r="J230" s="142">
        <f>ROUND(I230*H230,2)</f>
        <v>0</v>
      </c>
      <c r="K230" s="140" t="s">
        <v>257</v>
      </c>
      <c r="L230" s="54"/>
      <c r="M230" s="143" t="s">
        <v>1</v>
      </c>
      <c r="N230" s="144" t="s">
        <v>44</v>
      </c>
      <c r="O230" s="145"/>
      <c r="P230" s="146">
        <f>O230*H230</f>
        <v>0</v>
      </c>
      <c r="Q230" s="146">
        <v>2.50201</v>
      </c>
      <c r="R230" s="146">
        <f>Q230*H230</f>
        <v>123.61931007999999</v>
      </c>
      <c r="S230" s="146">
        <v>0</v>
      </c>
      <c r="T230" s="147">
        <f>S230*H230</f>
        <v>0</v>
      </c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R230" s="148" t="s">
        <v>167</v>
      </c>
      <c r="AT230" s="148" t="s">
        <v>152</v>
      </c>
      <c r="AU230" s="148" t="s">
        <v>89</v>
      </c>
      <c r="AY230" s="44" t="s">
        <v>149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44" t="s">
        <v>87</v>
      </c>
      <c r="BK230" s="149">
        <f>ROUND(I230*H230,2)</f>
        <v>0</v>
      </c>
      <c r="BL230" s="44" t="s">
        <v>167</v>
      </c>
      <c r="BM230" s="148" t="s">
        <v>945</v>
      </c>
    </row>
    <row r="231" spans="2:51" s="176" customFormat="1" ht="11.25">
      <c r="B231" s="177"/>
      <c r="D231" s="150" t="s">
        <v>251</v>
      </c>
      <c r="E231" s="178" t="s">
        <v>1</v>
      </c>
      <c r="F231" s="179" t="s">
        <v>298</v>
      </c>
      <c r="H231" s="178" t="s">
        <v>1</v>
      </c>
      <c r="L231" s="177"/>
      <c r="M231" s="180"/>
      <c r="N231" s="181"/>
      <c r="O231" s="181"/>
      <c r="P231" s="181"/>
      <c r="Q231" s="181"/>
      <c r="R231" s="181"/>
      <c r="S231" s="181"/>
      <c r="T231" s="182"/>
      <c r="AT231" s="178" t="s">
        <v>251</v>
      </c>
      <c r="AU231" s="178" t="s">
        <v>89</v>
      </c>
      <c r="AV231" s="176" t="s">
        <v>87</v>
      </c>
      <c r="AW231" s="176" t="s">
        <v>34</v>
      </c>
      <c r="AX231" s="176" t="s">
        <v>79</v>
      </c>
      <c r="AY231" s="178" t="s">
        <v>149</v>
      </c>
    </row>
    <row r="232" spans="2:51" s="160" customFormat="1" ht="11.25">
      <c r="B232" s="161"/>
      <c r="D232" s="150" t="s">
        <v>251</v>
      </c>
      <c r="E232" s="162" t="s">
        <v>1</v>
      </c>
      <c r="F232" s="163" t="s">
        <v>946</v>
      </c>
      <c r="H232" s="164">
        <v>22.954</v>
      </c>
      <c r="L232" s="161"/>
      <c r="M232" s="165"/>
      <c r="N232" s="166"/>
      <c r="O232" s="166"/>
      <c r="P232" s="166"/>
      <c r="Q232" s="166"/>
      <c r="R232" s="166"/>
      <c r="S232" s="166"/>
      <c r="T232" s="167"/>
      <c r="AT232" s="162" t="s">
        <v>251</v>
      </c>
      <c r="AU232" s="162" t="s">
        <v>89</v>
      </c>
      <c r="AV232" s="160" t="s">
        <v>89</v>
      </c>
      <c r="AW232" s="160" t="s">
        <v>34</v>
      </c>
      <c r="AX232" s="160" t="s">
        <v>79</v>
      </c>
      <c r="AY232" s="162" t="s">
        <v>149</v>
      </c>
    </row>
    <row r="233" spans="2:51" s="160" customFormat="1" ht="11.25">
      <c r="B233" s="161"/>
      <c r="D233" s="150" t="s">
        <v>251</v>
      </c>
      <c r="E233" s="162" t="s">
        <v>1</v>
      </c>
      <c r="F233" s="163" t="s">
        <v>947</v>
      </c>
      <c r="H233" s="164">
        <v>1.006</v>
      </c>
      <c r="L233" s="161"/>
      <c r="M233" s="165"/>
      <c r="N233" s="166"/>
      <c r="O233" s="166"/>
      <c r="P233" s="166"/>
      <c r="Q233" s="166"/>
      <c r="R233" s="166"/>
      <c r="S233" s="166"/>
      <c r="T233" s="167"/>
      <c r="AT233" s="162" t="s">
        <v>251</v>
      </c>
      <c r="AU233" s="162" t="s">
        <v>89</v>
      </c>
      <c r="AV233" s="160" t="s">
        <v>89</v>
      </c>
      <c r="AW233" s="160" t="s">
        <v>34</v>
      </c>
      <c r="AX233" s="160" t="s">
        <v>79</v>
      </c>
      <c r="AY233" s="162" t="s">
        <v>149</v>
      </c>
    </row>
    <row r="234" spans="2:51" s="160" customFormat="1" ht="11.25">
      <c r="B234" s="161"/>
      <c r="D234" s="150" t="s">
        <v>251</v>
      </c>
      <c r="E234" s="162" t="s">
        <v>1</v>
      </c>
      <c r="F234" s="163" t="s">
        <v>948</v>
      </c>
      <c r="H234" s="164">
        <v>0.52</v>
      </c>
      <c r="L234" s="161"/>
      <c r="M234" s="165"/>
      <c r="N234" s="166"/>
      <c r="O234" s="166"/>
      <c r="P234" s="166"/>
      <c r="Q234" s="166"/>
      <c r="R234" s="166"/>
      <c r="S234" s="166"/>
      <c r="T234" s="167"/>
      <c r="AT234" s="162" t="s">
        <v>251</v>
      </c>
      <c r="AU234" s="162" t="s">
        <v>89</v>
      </c>
      <c r="AV234" s="160" t="s">
        <v>89</v>
      </c>
      <c r="AW234" s="160" t="s">
        <v>34</v>
      </c>
      <c r="AX234" s="160" t="s">
        <v>79</v>
      </c>
      <c r="AY234" s="162" t="s">
        <v>149</v>
      </c>
    </row>
    <row r="235" spans="2:51" s="160" customFormat="1" ht="11.25">
      <c r="B235" s="161"/>
      <c r="D235" s="150" t="s">
        <v>251</v>
      </c>
      <c r="E235" s="162" t="s">
        <v>1</v>
      </c>
      <c r="F235" s="163" t="s">
        <v>949</v>
      </c>
      <c r="H235" s="164">
        <v>0.032</v>
      </c>
      <c r="L235" s="161"/>
      <c r="M235" s="165"/>
      <c r="N235" s="166"/>
      <c r="O235" s="166"/>
      <c r="P235" s="166"/>
      <c r="Q235" s="166"/>
      <c r="R235" s="166"/>
      <c r="S235" s="166"/>
      <c r="T235" s="167"/>
      <c r="AT235" s="162" t="s">
        <v>251</v>
      </c>
      <c r="AU235" s="162" t="s">
        <v>89</v>
      </c>
      <c r="AV235" s="160" t="s">
        <v>89</v>
      </c>
      <c r="AW235" s="160" t="s">
        <v>34</v>
      </c>
      <c r="AX235" s="160" t="s">
        <v>79</v>
      </c>
      <c r="AY235" s="162" t="s">
        <v>149</v>
      </c>
    </row>
    <row r="236" spans="2:51" s="183" customFormat="1" ht="11.25">
      <c r="B236" s="184"/>
      <c r="D236" s="150" t="s">
        <v>251</v>
      </c>
      <c r="E236" s="185" t="s">
        <v>1</v>
      </c>
      <c r="F236" s="186" t="s">
        <v>305</v>
      </c>
      <c r="H236" s="187">
        <v>24.512</v>
      </c>
      <c r="L236" s="184"/>
      <c r="M236" s="188"/>
      <c r="N236" s="189"/>
      <c r="O236" s="189"/>
      <c r="P236" s="189"/>
      <c r="Q236" s="189"/>
      <c r="R236" s="189"/>
      <c r="S236" s="189"/>
      <c r="T236" s="190"/>
      <c r="AT236" s="185" t="s">
        <v>251</v>
      </c>
      <c r="AU236" s="185" t="s">
        <v>89</v>
      </c>
      <c r="AV236" s="183" t="s">
        <v>163</v>
      </c>
      <c r="AW236" s="183" t="s">
        <v>34</v>
      </c>
      <c r="AX236" s="183" t="s">
        <v>79</v>
      </c>
      <c r="AY236" s="185" t="s">
        <v>149</v>
      </c>
    </row>
    <row r="237" spans="2:51" s="176" customFormat="1" ht="11.25">
      <c r="B237" s="177"/>
      <c r="D237" s="150" t="s">
        <v>251</v>
      </c>
      <c r="E237" s="178" t="s">
        <v>1</v>
      </c>
      <c r="F237" s="179" t="s">
        <v>306</v>
      </c>
      <c r="H237" s="178" t="s">
        <v>1</v>
      </c>
      <c r="L237" s="177"/>
      <c r="M237" s="180"/>
      <c r="N237" s="181"/>
      <c r="O237" s="181"/>
      <c r="P237" s="181"/>
      <c r="Q237" s="181"/>
      <c r="R237" s="181"/>
      <c r="S237" s="181"/>
      <c r="T237" s="182"/>
      <c r="AT237" s="178" t="s">
        <v>251</v>
      </c>
      <c r="AU237" s="178" t="s">
        <v>89</v>
      </c>
      <c r="AV237" s="176" t="s">
        <v>87</v>
      </c>
      <c r="AW237" s="176" t="s">
        <v>34</v>
      </c>
      <c r="AX237" s="176" t="s">
        <v>79</v>
      </c>
      <c r="AY237" s="178" t="s">
        <v>149</v>
      </c>
    </row>
    <row r="238" spans="2:51" s="160" customFormat="1" ht="11.25">
      <c r="B238" s="161"/>
      <c r="D238" s="150" t="s">
        <v>251</v>
      </c>
      <c r="E238" s="162" t="s">
        <v>1</v>
      </c>
      <c r="F238" s="163" t="s">
        <v>950</v>
      </c>
      <c r="H238" s="164">
        <v>24.044</v>
      </c>
      <c r="L238" s="161"/>
      <c r="M238" s="165"/>
      <c r="N238" s="166"/>
      <c r="O238" s="166"/>
      <c r="P238" s="166"/>
      <c r="Q238" s="166"/>
      <c r="R238" s="166"/>
      <c r="S238" s="166"/>
      <c r="T238" s="167"/>
      <c r="AT238" s="162" t="s">
        <v>251</v>
      </c>
      <c r="AU238" s="162" t="s">
        <v>89</v>
      </c>
      <c r="AV238" s="160" t="s">
        <v>89</v>
      </c>
      <c r="AW238" s="160" t="s">
        <v>34</v>
      </c>
      <c r="AX238" s="160" t="s">
        <v>79</v>
      </c>
      <c r="AY238" s="162" t="s">
        <v>149</v>
      </c>
    </row>
    <row r="239" spans="2:51" s="160" customFormat="1" ht="11.25">
      <c r="B239" s="161"/>
      <c r="D239" s="150" t="s">
        <v>251</v>
      </c>
      <c r="E239" s="162" t="s">
        <v>1</v>
      </c>
      <c r="F239" s="163" t="s">
        <v>951</v>
      </c>
      <c r="H239" s="164">
        <v>0.852</v>
      </c>
      <c r="L239" s="161"/>
      <c r="M239" s="165"/>
      <c r="N239" s="166"/>
      <c r="O239" s="166"/>
      <c r="P239" s="166"/>
      <c r="Q239" s="166"/>
      <c r="R239" s="166"/>
      <c r="S239" s="166"/>
      <c r="T239" s="167"/>
      <c r="AT239" s="162" t="s">
        <v>251</v>
      </c>
      <c r="AU239" s="162" t="s">
        <v>89</v>
      </c>
      <c r="AV239" s="160" t="s">
        <v>89</v>
      </c>
      <c r="AW239" s="160" t="s">
        <v>34</v>
      </c>
      <c r="AX239" s="160" t="s">
        <v>79</v>
      </c>
      <c r="AY239" s="162" t="s">
        <v>149</v>
      </c>
    </row>
    <row r="240" spans="2:51" s="183" customFormat="1" ht="11.25">
      <c r="B240" s="184"/>
      <c r="D240" s="150" t="s">
        <v>251</v>
      </c>
      <c r="E240" s="185" t="s">
        <v>1</v>
      </c>
      <c r="F240" s="186" t="s">
        <v>305</v>
      </c>
      <c r="H240" s="187">
        <v>24.896</v>
      </c>
      <c r="L240" s="184"/>
      <c r="M240" s="188"/>
      <c r="N240" s="189"/>
      <c r="O240" s="189"/>
      <c r="P240" s="189"/>
      <c r="Q240" s="189"/>
      <c r="R240" s="189"/>
      <c r="S240" s="189"/>
      <c r="T240" s="190"/>
      <c r="AT240" s="185" t="s">
        <v>251</v>
      </c>
      <c r="AU240" s="185" t="s">
        <v>89</v>
      </c>
      <c r="AV240" s="183" t="s">
        <v>163</v>
      </c>
      <c r="AW240" s="183" t="s">
        <v>34</v>
      </c>
      <c r="AX240" s="183" t="s">
        <v>79</v>
      </c>
      <c r="AY240" s="185" t="s">
        <v>149</v>
      </c>
    </row>
    <row r="241" spans="2:51" s="168" customFormat="1" ht="11.25">
      <c r="B241" s="169"/>
      <c r="D241" s="150" t="s">
        <v>251</v>
      </c>
      <c r="E241" s="170" t="s">
        <v>1</v>
      </c>
      <c r="F241" s="171" t="s">
        <v>254</v>
      </c>
      <c r="H241" s="172">
        <v>49.407999999999994</v>
      </c>
      <c r="L241" s="169"/>
      <c r="M241" s="173"/>
      <c r="N241" s="174"/>
      <c r="O241" s="174"/>
      <c r="P241" s="174"/>
      <c r="Q241" s="174"/>
      <c r="R241" s="174"/>
      <c r="S241" s="174"/>
      <c r="T241" s="175"/>
      <c r="AT241" s="170" t="s">
        <v>251</v>
      </c>
      <c r="AU241" s="170" t="s">
        <v>89</v>
      </c>
      <c r="AV241" s="168" t="s">
        <v>167</v>
      </c>
      <c r="AW241" s="168" t="s">
        <v>34</v>
      </c>
      <c r="AX241" s="168" t="s">
        <v>87</v>
      </c>
      <c r="AY241" s="170" t="s">
        <v>149</v>
      </c>
    </row>
    <row r="242" spans="1:65" s="56" customFormat="1" ht="16.5" customHeight="1">
      <c r="A242" s="53"/>
      <c r="B242" s="54"/>
      <c r="C242" s="138" t="s">
        <v>386</v>
      </c>
      <c r="D242" s="138" t="s">
        <v>152</v>
      </c>
      <c r="E242" s="139" t="s">
        <v>952</v>
      </c>
      <c r="F242" s="140" t="s">
        <v>953</v>
      </c>
      <c r="G242" s="141" t="s">
        <v>268</v>
      </c>
      <c r="H242" s="40">
        <v>241.28</v>
      </c>
      <c r="I242" s="24"/>
      <c r="J242" s="142">
        <f>ROUND(I242*H242,2)</f>
        <v>0</v>
      </c>
      <c r="K242" s="140" t="s">
        <v>257</v>
      </c>
      <c r="L242" s="54"/>
      <c r="M242" s="143" t="s">
        <v>1</v>
      </c>
      <c r="N242" s="144" t="s">
        <v>44</v>
      </c>
      <c r="O242" s="145"/>
      <c r="P242" s="146">
        <f>O242*H242</f>
        <v>0</v>
      </c>
      <c r="Q242" s="146">
        <v>0.00533</v>
      </c>
      <c r="R242" s="146">
        <f>Q242*H242</f>
        <v>1.2860224</v>
      </c>
      <c r="S242" s="146">
        <v>0</v>
      </c>
      <c r="T242" s="147">
        <f>S242*H242</f>
        <v>0</v>
      </c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R242" s="148" t="s">
        <v>167</v>
      </c>
      <c r="AT242" s="148" t="s">
        <v>152</v>
      </c>
      <c r="AU242" s="148" t="s">
        <v>89</v>
      </c>
      <c r="AY242" s="44" t="s">
        <v>149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44" t="s">
        <v>87</v>
      </c>
      <c r="BK242" s="149">
        <f>ROUND(I242*H242,2)</f>
        <v>0</v>
      </c>
      <c r="BL242" s="44" t="s">
        <v>167</v>
      </c>
      <c r="BM242" s="148" t="s">
        <v>954</v>
      </c>
    </row>
    <row r="243" spans="2:51" s="176" customFormat="1" ht="11.25">
      <c r="B243" s="177"/>
      <c r="D243" s="150" t="s">
        <v>251</v>
      </c>
      <c r="E243" s="178" t="s">
        <v>1</v>
      </c>
      <c r="F243" s="179" t="s">
        <v>298</v>
      </c>
      <c r="H243" s="178" t="s">
        <v>1</v>
      </c>
      <c r="L243" s="177"/>
      <c r="M243" s="180"/>
      <c r="N243" s="181"/>
      <c r="O243" s="181"/>
      <c r="P243" s="181"/>
      <c r="Q243" s="181"/>
      <c r="R243" s="181"/>
      <c r="S243" s="181"/>
      <c r="T243" s="182"/>
      <c r="AT243" s="178" t="s">
        <v>251</v>
      </c>
      <c r="AU243" s="178" t="s">
        <v>89</v>
      </c>
      <c r="AV243" s="176" t="s">
        <v>87</v>
      </c>
      <c r="AW243" s="176" t="s">
        <v>34</v>
      </c>
      <c r="AX243" s="176" t="s">
        <v>79</v>
      </c>
      <c r="AY243" s="178" t="s">
        <v>149</v>
      </c>
    </row>
    <row r="244" spans="2:51" s="160" customFormat="1" ht="11.25">
      <c r="B244" s="161"/>
      <c r="D244" s="150" t="s">
        <v>251</v>
      </c>
      <c r="E244" s="162" t="s">
        <v>1</v>
      </c>
      <c r="F244" s="163" t="s">
        <v>955</v>
      </c>
      <c r="H244" s="164">
        <v>114.77</v>
      </c>
      <c r="L244" s="161"/>
      <c r="M244" s="165"/>
      <c r="N244" s="166"/>
      <c r="O244" s="166"/>
      <c r="P244" s="166"/>
      <c r="Q244" s="166"/>
      <c r="R244" s="166"/>
      <c r="S244" s="166"/>
      <c r="T244" s="167"/>
      <c r="AT244" s="162" t="s">
        <v>251</v>
      </c>
      <c r="AU244" s="162" t="s">
        <v>89</v>
      </c>
      <c r="AV244" s="160" t="s">
        <v>89</v>
      </c>
      <c r="AW244" s="160" t="s">
        <v>34</v>
      </c>
      <c r="AX244" s="160" t="s">
        <v>79</v>
      </c>
      <c r="AY244" s="162" t="s">
        <v>149</v>
      </c>
    </row>
    <row r="245" spans="2:51" s="160" customFormat="1" ht="11.25">
      <c r="B245" s="161"/>
      <c r="D245" s="150" t="s">
        <v>251</v>
      </c>
      <c r="E245" s="162" t="s">
        <v>1</v>
      </c>
      <c r="F245" s="163" t="s">
        <v>956</v>
      </c>
      <c r="H245" s="164">
        <v>6.29</v>
      </c>
      <c r="L245" s="161"/>
      <c r="M245" s="165"/>
      <c r="N245" s="166"/>
      <c r="O245" s="166"/>
      <c r="P245" s="166"/>
      <c r="Q245" s="166"/>
      <c r="R245" s="166"/>
      <c r="S245" s="166"/>
      <c r="T245" s="167"/>
      <c r="AT245" s="162" t="s">
        <v>251</v>
      </c>
      <c r="AU245" s="162" t="s">
        <v>89</v>
      </c>
      <c r="AV245" s="160" t="s">
        <v>89</v>
      </c>
      <c r="AW245" s="160" t="s">
        <v>34</v>
      </c>
      <c r="AX245" s="160" t="s">
        <v>79</v>
      </c>
      <c r="AY245" s="162" t="s">
        <v>149</v>
      </c>
    </row>
    <row r="246" spans="2:51" s="183" customFormat="1" ht="11.25">
      <c r="B246" s="184"/>
      <c r="D246" s="150" t="s">
        <v>251</v>
      </c>
      <c r="E246" s="185" t="s">
        <v>1</v>
      </c>
      <c r="F246" s="186" t="s">
        <v>305</v>
      </c>
      <c r="H246" s="187">
        <v>121.06</v>
      </c>
      <c r="L246" s="184"/>
      <c r="M246" s="188"/>
      <c r="N246" s="189"/>
      <c r="O246" s="189"/>
      <c r="P246" s="189"/>
      <c r="Q246" s="189"/>
      <c r="R246" s="189"/>
      <c r="S246" s="189"/>
      <c r="T246" s="190"/>
      <c r="AT246" s="185" t="s">
        <v>251</v>
      </c>
      <c r="AU246" s="185" t="s">
        <v>89</v>
      </c>
      <c r="AV246" s="183" t="s">
        <v>163</v>
      </c>
      <c r="AW246" s="183" t="s">
        <v>34</v>
      </c>
      <c r="AX246" s="183" t="s">
        <v>79</v>
      </c>
      <c r="AY246" s="185" t="s">
        <v>149</v>
      </c>
    </row>
    <row r="247" spans="2:51" s="176" customFormat="1" ht="11.25">
      <c r="B247" s="177"/>
      <c r="D247" s="150" t="s">
        <v>251</v>
      </c>
      <c r="E247" s="178" t="s">
        <v>1</v>
      </c>
      <c r="F247" s="179" t="s">
        <v>306</v>
      </c>
      <c r="H247" s="178" t="s">
        <v>1</v>
      </c>
      <c r="L247" s="177"/>
      <c r="M247" s="180"/>
      <c r="N247" s="181"/>
      <c r="O247" s="181"/>
      <c r="P247" s="181"/>
      <c r="Q247" s="181"/>
      <c r="R247" s="181"/>
      <c r="S247" s="181"/>
      <c r="T247" s="182"/>
      <c r="AT247" s="178" t="s">
        <v>251</v>
      </c>
      <c r="AU247" s="178" t="s">
        <v>89</v>
      </c>
      <c r="AV247" s="176" t="s">
        <v>87</v>
      </c>
      <c r="AW247" s="176" t="s">
        <v>34</v>
      </c>
      <c r="AX247" s="176" t="s">
        <v>79</v>
      </c>
      <c r="AY247" s="178" t="s">
        <v>149</v>
      </c>
    </row>
    <row r="248" spans="2:51" s="160" customFormat="1" ht="11.25">
      <c r="B248" s="161"/>
      <c r="D248" s="150" t="s">
        <v>251</v>
      </c>
      <c r="E248" s="162" t="s">
        <v>1</v>
      </c>
      <c r="F248" s="163" t="s">
        <v>957</v>
      </c>
      <c r="H248" s="164">
        <v>120.22</v>
      </c>
      <c r="L248" s="161"/>
      <c r="M248" s="165"/>
      <c r="N248" s="166"/>
      <c r="O248" s="166"/>
      <c r="P248" s="166"/>
      <c r="Q248" s="166"/>
      <c r="R248" s="166"/>
      <c r="S248" s="166"/>
      <c r="T248" s="167"/>
      <c r="AT248" s="162" t="s">
        <v>251</v>
      </c>
      <c r="AU248" s="162" t="s">
        <v>89</v>
      </c>
      <c r="AV248" s="160" t="s">
        <v>89</v>
      </c>
      <c r="AW248" s="160" t="s">
        <v>34</v>
      </c>
      <c r="AX248" s="160" t="s">
        <v>79</v>
      </c>
      <c r="AY248" s="162" t="s">
        <v>149</v>
      </c>
    </row>
    <row r="249" spans="2:51" s="183" customFormat="1" ht="11.25">
      <c r="B249" s="184"/>
      <c r="D249" s="150" t="s">
        <v>251</v>
      </c>
      <c r="E249" s="185" t="s">
        <v>1</v>
      </c>
      <c r="F249" s="186" t="s">
        <v>305</v>
      </c>
      <c r="H249" s="187">
        <v>120.22</v>
      </c>
      <c r="L249" s="184"/>
      <c r="M249" s="188"/>
      <c r="N249" s="189"/>
      <c r="O249" s="189"/>
      <c r="P249" s="189"/>
      <c r="Q249" s="189"/>
      <c r="R249" s="189"/>
      <c r="S249" s="189"/>
      <c r="T249" s="190"/>
      <c r="AT249" s="185" t="s">
        <v>251</v>
      </c>
      <c r="AU249" s="185" t="s">
        <v>89</v>
      </c>
      <c r="AV249" s="183" t="s">
        <v>163</v>
      </c>
      <c r="AW249" s="183" t="s">
        <v>34</v>
      </c>
      <c r="AX249" s="183" t="s">
        <v>79</v>
      </c>
      <c r="AY249" s="185" t="s">
        <v>149</v>
      </c>
    </row>
    <row r="250" spans="2:51" s="168" customFormat="1" ht="11.25">
      <c r="B250" s="169"/>
      <c r="D250" s="150" t="s">
        <v>251</v>
      </c>
      <c r="E250" s="170" t="s">
        <v>1</v>
      </c>
      <c r="F250" s="171" t="s">
        <v>254</v>
      </c>
      <c r="H250" s="172">
        <v>241.28</v>
      </c>
      <c r="L250" s="169"/>
      <c r="M250" s="173"/>
      <c r="N250" s="174"/>
      <c r="O250" s="174"/>
      <c r="P250" s="174"/>
      <c r="Q250" s="174"/>
      <c r="R250" s="174"/>
      <c r="S250" s="174"/>
      <c r="T250" s="175"/>
      <c r="AT250" s="170" t="s">
        <v>251</v>
      </c>
      <c r="AU250" s="170" t="s">
        <v>89</v>
      </c>
      <c r="AV250" s="168" t="s">
        <v>167</v>
      </c>
      <c r="AW250" s="168" t="s">
        <v>34</v>
      </c>
      <c r="AX250" s="168" t="s">
        <v>87</v>
      </c>
      <c r="AY250" s="170" t="s">
        <v>149</v>
      </c>
    </row>
    <row r="251" spans="1:65" s="56" customFormat="1" ht="16.5" customHeight="1">
      <c r="A251" s="53"/>
      <c r="B251" s="54"/>
      <c r="C251" s="138" t="s">
        <v>391</v>
      </c>
      <c r="D251" s="138" t="s">
        <v>152</v>
      </c>
      <c r="E251" s="139" t="s">
        <v>958</v>
      </c>
      <c r="F251" s="140" t="s">
        <v>959</v>
      </c>
      <c r="G251" s="141" t="s">
        <v>268</v>
      </c>
      <c r="H251" s="40">
        <v>241.28</v>
      </c>
      <c r="I251" s="24"/>
      <c r="J251" s="142">
        <f>ROUND(I251*H251,2)</f>
        <v>0</v>
      </c>
      <c r="K251" s="140" t="s">
        <v>257</v>
      </c>
      <c r="L251" s="54"/>
      <c r="M251" s="143" t="s">
        <v>1</v>
      </c>
      <c r="N251" s="144" t="s">
        <v>44</v>
      </c>
      <c r="O251" s="145"/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R251" s="148" t="s">
        <v>167</v>
      </c>
      <c r="AT251" s="148" t="s">
        <v>152</v>
      </c>
      <c r="AU251" s="148" t="s">
        <v>89</v>
      </c>
      <c r="AY251" s="44" t="s">
        <v>149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44" t="s">
        <v>87</v>
      </c>
      <c r="BK251" s="149">
        <f>ROUND(I251*H251,2)</f>
        <v>0</v>
      </c>
      <c r="BL251" s="44" t="s">
        <v>167</v>
      </c>
      <c r="BM251" s="148" t="s">
        <v>960</v>
      </c>
    </row>
    <row r="252" spans="1:65" s="56" customFormat="1" ht="16.5" customHeight="1">
      <c r="A252" s="53"/>
      <c r="B252" s="54"/>
      <c r="C252" s="138" t="s">
        <v>398</v>
      </c>
      <c r="D252" s="138" t="s">
        <v>152</v>
      </c>
      <c r="E252" s="139" t="s">
        <v>961</v>
      </c>
      <c r="F252" s="140" t="s">
        <v>962</v>
      </c>
      <c r="G252" s="141" t="s">
        <v>268</v>
      </c>
      <c r="H252" s="40">
        <v>241.28</v>
      </c>
      <c r="I252" s="24"/>
      <c r="J252" s="142">
        <f>ROUND(I252*H252,2)</f>
        <v>0</v>
      </c>
      <c r="K252" s="140" t="s">
        <v>257</v>
      </c>
      <c r="L252" s="54"/>
      <c r="M252" s="143" t="s">
        <v>1</v>
      </c>
      <c r="N252" s="144" t="s">
        <v>44</v>
      </c>
      <c r="O252" s="145"/>
      <c r="P252" s="146">
        <f>O252*H252</f>
        <v>0</v>
      </c>
      <c r="Q252" s="146">
        <v>0.00088</v>
      </c>
      <c r="R252" s="146">
        <f>Q252*H252</f>
        <v>0.2123264</v>
      </c>
      <c r="S252" s="146">
        <v>0</v>
      </c>
      <c r="T252" s="147">
        <f>S252*H252</f>
        <v>0</v>
      </c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R252" s="148" t="s">
        <v>167</v>
      </c>
      <c r="AT252" s="148" t="s">
        <v>152</v>
      </c>
      <c r="AU252" s="148" t="s">
        <v>89</v>
      </c>
      <c r="AY252" s="44" t="s">
        <v>149</v>
      </c>
      <c r="BE252" s="149">
        <f>IF(N252="základní",J252,0)</f>
        <v>0</v>
      </c>
      <c r="BF252" s="149">
        <f>IF(N252="snížená",J252,0)</f>
        <v>0</v>
      </c>
      <c r="BG252" s="149">
        <f>IF(N252="zákl. přenesená",J252,0)</f>
        <v>0</v>
      </c>
      <c r="BH252" s="149">
        <f>IF(N252="sníž. přenesená",J252,0)</f>
        <v>0</v>
      </c>
      <c r="BI252" s="149">
        <f>IF(N252="nulová",J252,0)</f>
        <v>0</v>
      </c>
      <c r="BJ252" s="44" t="s">
        <v>87</v>
      </c>
      <c r="BK252" s="149">
        <f>ROUND(I252*H252,2)</f>
        <v>0</v>
      </c>
      <c r="BL252" s="44" t="s">
        <v>167</v>
      </c>
      <c r="BM252" s="148" t="s">
        <v>963</v>
      </c>
    </row>
    <row r="253" spans="1:65" s="56" customFormat="1" ht="16.5" customHeight="1">
      <c r="A253" s="53"/>
      <c r="B253" s="54"/>
      <c r="C253" s="138" t="s">
        <v>403</v>
      </c>
      <c r="D253" s="138" t="s">
        <v>152</v>
      </c>
      <c r="E253" s="139" t="s">
        <v>964</v>
      </c>
      <c r="F253" s="140" t="s">
        <v>965</v>
      </c>
      <c r="G253" s="141" t="s">
        <v>268</v>
      </c>
      <c r="H253" s="40">
        <v>241.28</v>
      </c>
      <c r="I253" s="24"/>
      <c r="J253" s="142">
        <f>ROUND(I253*H253,2)</f>
        <v>0</v>
      </c>
      <c r="K253" s="140" t="s">
        <v>257</v>
      </c>
      <c r="L253" s="54"/>
      <c r="M253" s="143" t="s">
        <v>1</v>
      </c>
      <c r="N253" s="144" t="s">
        <v>44</v>
      </c>
      <c r="O253" s="145"/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R253" s="148" t="s">
        <v>167</v>
      </c>
      <c r="AT253" s="148" t="s">
        <v>152</v>
      </c>
      <c r="AU253" s="148" t="s">
        <v>89</v>
      </c>
      <c r="AY253" s="44" t="s">
        <v>149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44" t="s">
        <v>87</v>
      </c>
      <c r="BK253" s="149">
        <f>ROUND(I253*H253,2)</f>
        <v>0</v>
      </c>
      <c r="BL253" s="44" t="s">
        <v>167</v>
      </c>
      <c r="BM253" s="148" t="s">
        <v>966</v>
      </c>
    </row>
    <row r="254" spans="1:65" s="56" customFormat="1" ht="16.5" customHeight="1">
      <c r="A254" s="53"/>
      <c r="B254" s="54"/>
      <c r="C254" s="138" t="s">
        <v>409</v>
      </c>
      <c r="D254" s="138" t="s">
        <v>152</v>
      </c>
      <c r="E254" s="139" t="s">
        <v>967</v>
      </c>
      <c r="F254" s="140" t="s">
        <v>968</v>
      </c>
      <c r="G254" s="141" t="s">
        <v>655</v>
      </c>
      <c r="H254" s="40">
        <v>0.085</v>
      </c>
      <c r="I254" s="24"/>
      <c r="J254" s="142">
        <f>ROUND(I254*H254,2)</f>
        <v>0</v>
      </c>
      <c r="K254" s="140" t="s">
        <v>257</v>
      </c>
      <c r="L254" s="54"/>
      <c r="M254" s="143" t="s">
        <v>1</v>
      </c>
      <c r="N254" s="144" t="s">
        <v>44</v>
      </c>
      <c r="O254" s="145"/>
      <c r="P254" s="146">
        <f>O254*H254</f>
        <v>0</v>
      </c>
      <c r="Q254" s="146">
        <v>1.05555</v>
      </c>
      <c r="R254" s="146">
        <f>Q254*H254</f>
        <v>0.08972175</v>
      </c>
      <c r="S254" s="146">
        <v>0</v>
      </c>
      <c r="T254" s="147">
        <f>S254*H254</f>
        <v>0</v>
      </c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R254" s="148" t="s">
        <v>167</v>
      </c>
      <c r="AT254" s="148" t="s">
        <v>152</v>
      </c>
      <c r="AU254" s="148" t="s">
        <v>89</v>
      </c>
      <c r="AY254" s="44" t="s">
        <v>149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44" t="s">
        <v>87</v>
      </c>
      <c r="BK254" s="149">
        <f>ROUND(I254*H254,2)</f>
        <v>0</v>
      </c>
      <c r="BL254" s="44" t="s">
        <v>167</v>
      </c>
      <c r="BM254" s="148" t="s">
        <v>969</v>
      </c>
    </row>
    <row r="255" spans="2:51" s="160" customFormat="1" ht="11.25">
      <c r="B255" s="161"/>
      <c r="D255" s="150" t="s">
        <v>251</v>
      </c>
      <c r="E255" s="162" t="s">
        <v>1</v>
      </c>
      <c r="F255" s="163" t="s">
        <v>970</v>
      </c>
      <c r="H255" s="164">
        <v>0.041</v>
      </c>
      <c r="L255" s="161"/>
      <c r="M255" s="165"/>
      <c r="N255" s="166"/>
      <c r="O255" s="166"/>
      <c r="P255" s="166"/>
      <c r="Q255" s="166"/>
      <c r="R255" s="166"/>
      <c r="S255" s="166"/>
      <c r="T255" s="167"/>
      <c r="AT255" s="162" t="s">
        <v>251</v>
      </c>
      <c r="AU255" s="162" t="s">
        <v>89</v>
      </c>
      <c r="AV255" s="160" t="s">
        <v>89</v>
      </c>
      <c r="AW255" s="160" t="s">
        <v>34</v>
      </c>
      <c r="AX255" s="160" t="s">
        <v>79</v>
      </c>
      <c r="AY255" s="162" t="s">
        <v>149</v>
      </c>
    </row>
    <row r="256" spans="2:51" s="160" customFormat="1" ht="11.25">
      <c r="B256" s="161"/>
      <c r="D256" s="150" t="s">
        <v>251</v>
      </c>
      <c r="E256" s="162" t="s">
        <v>1</v>
      </c>
      <c r="F256" s="163" t="s">
        <v>971</v>
      </c>
      <c r="H256" s="164">
        <v>0.044</v>
      </c>
      <c r="L256" s="161"/>
      <c r="M256" s="165"/>
      <c r="N256" s="166"/>
      <c r="O256" s="166"/>
      <c r="P256" s="166"/>
      <c r="Q256" s="166"/>
      <c r="R256" s="166"/>
      <c r="S256" s="166"/>
      <c r="T256" s="167"/>
      <c r="AT256" s="162" t="s">
        <v>251</v>
      </c>
      <c r="AU256" s="162" t="s">
        <v>89</v>
      </c>
      <c r="AV256" s="160" t="s">
        <v>89</v>
      </c>
      <c r="AW256" s="160" t="s">
        <v>34</v>
      </c>
      <c r="AX256" s="160" t="s">
        <v>79</v>
      </c>
      <c r="AY256" s="162" t="s">
        <v>149</v>
      </c>
    </row>
    <row r="257" spans="2:51" s="168" customFormat="1" ht="11.25">
      <c r="B257" s="169"/>
      <c r="D257" s="150" t="s">
        <v>251</v>
      </c>
      <c r="E257" s="170" t="s">
        <v>1</v>
      </c>
      <c r="F257" s="171" t="s">
        <v>254</v>
      </c>
      <c r="H257" s="172">
        <v>0.08499999999999999</v>
      </c>
      <c r="L257" s="169"/>
      <c r="M257" s="173"/>
      <c r="N257" s="174"/>
      <c r="O257" s="174"/>
      <c r="P257" s="174"/>
      <c r="Q257" s="174"/>
      <c r="R257" s="174"/>
      <c r="S257" s="174"/>
      <c r="T257" s="175"/>
      <c r="AT257" s="170" t="s">
        <v>251</v>
      </c>
      <c r="AU257" s="170" t="s">
        <v>89</v>
      </c>
      <c r="AV257" s="168" t="s">
        <v>167</v>
      </c>
      <c r="AW257" s="168" t="s">
        <v>34</v>
      </c>
      <c r="AX257" s="168" t="s">
        <v>87</v>
      </c>
      <c r="AY257" s="170" t="s">
        <v>149</v>
      </c>
    </row>
    <row r="258" spans="1:65" s="56" customFormat="1" ht="16.5" customHeight="1">
      <c r="A258" s="53"/>
      <c r="B258" s="54"/>
      <c r="C258" s="138" t="s">
        <v>414</v>
      </c>
      <c r="D258" s="138" t="s">
        <v>152</v>
      </c>
      <c r="E258" s="139" t="s">
        <v>972</v>
      </c>
      <c r="F258" s="140" t="s">
        <v>973</v>
      </c>
      <c r="G258" s="141" t="s">
        <v>339</v>
      </c>
      <c r="H258" s="40">
        <v>2</v>
      </c>
      <c r="I258" s="24"/>
      <c r="J258" s="142">
        <f>ROUND(I258*H258,2)</f>
        <v>0</v>
      </c>
      <c r="K258" s="140" t="s">
        <v>1</v>
      </c>
      <c r="L258" s="54"/>
      <c r="M258" s="143" t="s">
        <v>1</v>
      </c>
      <c r="N258" s="144" t="s">
        <v>44</v>
      </c>
      <c r="O258" s="145"/>
      <c r="P258" s="146">
        <f>O258*H258</f>
        <v>0</v>
      </c>
      <c r="Q258" s="146">
        <v>0.02</v>
      </c>
      <c r="R258" s="146">
        <f>Q258*H258</f>
        <v>0.04</v>
      </c>
      <c r="S258" s="146">
        <v>0</v>
      </c>
      <c r="T258" s="147">
        <f>S258*H258</f>
        <v>0</v>
      </c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R258" s="148" t="s">
        <v>167</v>
      </c>
      <c r="AT258" s="148" t="s">
        <v>152</v>
      </c>
      <c r="AU258" s="148" t="s">
        <v>89</v>
      </c>
      <c r="AY258" s="44" t="s">
        <v>149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44" t="s">
        <v>87</v>
      </c>
      <c r="BK258" s="149">
        <f>ROUND(I258*H258,2)</f>
        <v>0</v>
      </c>
      <c r="BL258" s="44" t="s">
        <v>167</v>
      </c>
      <c r="BM258" s="148" t="s">
        <v>974</v>
      </c>
    </row>
    <row r="259" spans="1:65" s="56" customFormat="1" ht="16.5" customHeight="1">
      <c r="A259" s="53"/>
      <c r="B259" s="54"/>
      <c r="C259" s="138" t="s">
        <v>419</v>
      </c>
      <c r="D259" s="138" t="s">
        <v>152</v>
      </c>
      <c r="E259" s="139" t="s">
        <v>975</v>
      </c>
      <c r="F259" s="140" t="s">
        <v>976</v>
      </c>
      <c r="G259" s="141" t="s">
        <v>249</v>
      </c>
      <c r="H259" s="40">
        <v>1.037</v>
      </c>
      <c r="I259" s="24"/>
      <c r="J259" s="142">
        <f>ROUND(I259*H259,2)</f>
        <v>0</v>
      </c>
      <c r="K259" s="140" t="s">
        <v>257</v>
      </c>
      <c r="L259" s="54"/>
      <c r="M259" s="143" t="s">
        <v>1</v>
      </c>
      <c r="N259" s="144" t="s">
        <v>44</v>
      </c>
      <c r="O259" s="145"/>
      <c r="P259" s="146">
        <f>O259*H259</f>
        <v>0</v>
      </c>
      <c r="Q259" s="146">
        <v>2.50194</v>
      </c>
      <c r="R259" s="146">
        <f>Q259*H259</f>
        <v>2.5945117799999995</v>
      </c>
      <c r="S259" s="146">
        <v>0</v>
      </c>
      <c r="T259" s="147">
        <f>S259*H259</f>
        <v>0</v>
      </c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R259" s="148" t="s">
        <v>167</v>
      </c>
      <c r="AT259" s="148" t="s">
        <v>152</v>
      </c>
      <c r="AU259" s="148" t="s">
        <v>89</v>
      </c>
      <c r="AY259" s="44" t="s">
        <v>149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44" t="s">
        <v>87</v>
      </c>
      <c r="BK259" s="149">
        <f>ROUND(I259*H259,2)</f>
        <v>0</v>
      </c>
      <c r="BL259" s="44" t="s">
        <v>167</v>
      </c>
      <c r="BM259" s="148" t="s">
        <v>977</v>
      </c>
    </row>
    <row r="260" spans="2:51" s="176" customFormat="1" ht="11.25">
      <c r="B260" s="177"/>
      <c r="D260" s="150" t="s">
        <v>251</v>
      </c>
      <c r="E260" s="178" t="s">
        <v>1</v>
      </c>
      <c r="F260" s="179" t="s">
        <v>298</v>
      </c>
      <c r="H260" s="178" t="s">
        <v>1</v>
      </c>
      <c r="L260" s="177"/>
      <c r="M260" s="180"/>
      <c r="N260" s="181"/>
      <c r="O260" s="181"/>
      <c r="P260" s="181"/>
      <c r="Q260" s="181"/>
      <c r="R260" s="181"/>
      <c r="S260" s="181"/>
      <c r="T260" s="182"/>
      <c r="AT260" s="178" t="s">
        <v>251</v>
      </c>
      <c r="AU260" s="178" t="s">
        <v>89</v>
      </c>
      <c r="AV260" s="176" t="s">
        <v>87</v>
      </c>
      <c r="AW260" s="176" t="s">
        <v>34</v>
      </c>
      <c r="AX260" s="176" t="s">
        <v>79</v>
      </c>
      <c r="AY260" s="178" t="s">
        <v>149</v>
      </c>
    </row>
    <row r="261" spans="2:51" s="160" customFormat="1" ht="11.25">
      <c r="B261" s="161"/>
      <c r="D261" s="150" t="s">
        <v>251</v>
      </c>
      <c r="E261" s="162" t="s">
        <v>1</v>
      </c>
      <c r="F261" s="163" t="s">
        <v>978</v>
      </c>
      <c r="H261" s="164">
        <v>0.48</v>
      </c>
      <c r="L261" s="161"/>
      <c r="M261" s="165"/>
      <c r="N261" s="166"/>
      <c r="O261" s="166"/>
      <c r="P261" s="166"/>
      <c r="Q261" s="166"/>
      <c r="R261" s="166"/>
      <c r="S261" s="166"/>
      <c r="T261" s="167"/>
      <c r="AT261" s="162" t="s">
        <v>251</v>
      </c>
      <c r="AU261" s="162" t="s">
        <v>89</v>
      </c>
      <c r="AV261" s="160" t="s">
        <v>89</v>
      </c>
      <c r="AW261" s="160" t="s">
        <v>34</v>
      </c>
      <c r="AX261" s="160" t="s">
        <v>79</v>
      </c>
      <c r="AY261" s="162" t="s">
        <v>149</v>
      </c>
    </row>
    <row r="262" spans="2:51" s="183" customFormat="1" ht="11.25">
      <c r="B262" s="184"/>
      <c r="D262" s="150" t="s">
        <v>251</v>
      </c>
      <c r="E262" s="185" t="s">
        <v>1</v>
      </c>
      <c r="F262" s="186" t="s">
        <v>305</v>
      </c>
      <c r="H262" s="187">
        <v>0.48</v>
      </c>
      <c r="L262" s="184"/>
      <c r="M262" s="188"/>
      <c r="N262" s="189"/>
      <c r="O262" s="189"/>
      <c r="P262" s="189"/>
      <c r="Q262" s="189"/>
      <c r="R262" s="189"/>
      <c r="S262" s="189"/>
      <c r="T262" s="190"/>
      <c r="AT262" s="185" t="s">
        <v>251</v>
      </c>
      <c r="AU262" s="185" t="s">
        <v>89</v>
      </c>
      <c r="AV262" s="183" t="s">
        <v>163</v>
      </c>
      <c r="AW262" s="183" t="s">
        <v>34</v>
      </c>
      <c r="AX262" s="183" t="s">
        <v>79</v>
      </c>
      <c r="AY262" s="185" t="s">
        <v>149</v>
      </c>
    </row>
    <row r="263" spans="2:51" s="176" customFormat="1" ht="11.25">
      <c r="B263" s="177"/>
      <c r="D263" s="150" t="s">
        <v>251</v>
      </c>
      <c r="E263" s="178" t="s">
        <v>1</v>
      </c>
      <c r="F263" s="179" t="s">
        <v>306</v>
      </c>
      <c r="H263" s="178" t="s">
        <v>1</v>
      </c>
      <c r="L263" s="177"/>
      <c r="M263" s="180"/>
      <c r="N263" s="181"/>
      <c r="O263" s="181"/>
      <c r="P263" s="181"/>
      <c r="Q263" s="181"/>
      <c r="R263" s="181"/>
      <c r="S263" s="181"/>
      <c r="T263" s="182"/>
      <c r="AT263" s="178" t="s">
        <v>251</v>
      </c>
      <c r="AU263" s="178" t="s">
        <v>89</v>
      </c>
      <c r="AV263" s="176" t="s">
        <v>87</v>
      </c>
      <c r="AW263" s="176" t="s">
        <v>34</v>
      </c>
      <c r="AX263" s="176" t="s">
        <v>79</v>
      </c>
      <c r="AY263" s="178" t="s">
        <v>149</v>
      </c>
    </row>
    <row r="264" spans="2:51" s="160" customFormat="1" ht="11.25">
      <c r="B264" s="161"/>
      <c r="D264" s="150" t="s">
        <v>251</v>
      </c>
      <c r="E264" s="162" t="s">
        <v>1</v>
      </c>
      <c r="F264" s="163" t="s">
        <v>979</v>
      </c>
      <c r="H264" s="164">
        <v>0.152</v>
      </c>
      <c r="L264" s="161"/>
      <c r="M264" s="165"/>
      <c r="N264" s="166"/>
      <c r="O264" s="166"/>
      <c r="P264" s="166"/>
      <c r="Q264" s="166"/>
      <c r="R264" s="166"/>
      <c r="S264" s="166"/>
      <c r="T264" s="167"/>
      <c r="AT264" s="162" t="s">
        <v>251</v>
      </c>
      <c r="AU264" s="162" t="s">
        <v>89</v>
      </c>
      <c r="AV264" s="160" t="s">
        <v>89</v>
      </c>
      <c r="AW264" s="160" t="s">
        <v>34</v>
      </c>
      <c r="AX264" s="160" t="s">
        <v>79</v>
      </c>
      <c r="AY264" s="162" t="s">
        <v>149</v>
      </c>
    </row>
    <row r="265" spans="2:51" s="160" customFormat="1" ht="11.25">
      <c r="B265" s="161"/>
      <c r="D265" s="150" t="s">
        <v>251</v>
      </c>
      <c r="E265" s="162" t="s">
        <v>1</v>
      </c>
      <c r="F265" s="163" t="s">
        <v>980</v>
      </c>
      <c r="H265" s="164">
        <v>0.405</v>
      </c>
      <c r="L265" s="161"/>
      <c r="M265" s="165"/>
      <c r="N265" s="166"/>
      <c r="O265" s="166"/>
      <c r="P265" s="166"/>
      <c r="Q265" s="166"/>
      <c r="R265" s="166"/>
      <c r="S265" s="166"/>
      <c r="T265" s="167"/>
      <c r="AT265" s="162" t="s">
        <v>251</v>
      </c>
      <c r="AU265" s="162" t="s">
        <v>89</v>
      </c>
      <c r="AV265" s="160" t="s">
        <v>89</v>
      </c>
      <c r="AW265" s="160" t="s">
        <v>34</v>
      </c>
      <c r="AX265" s="160" t="s">
        <v>79</v>
      </c>
      <c r="AY265" s="162" t="s">
        <v>149</v>
      </c>
    </row>
    <row r="266" spans="2:51" s="183" customFormat="1" ht="11.25">
      <c r="B266" s="184"/>
      <c r="D266" s="150" t="s">
        <v>251</v>
      </c>
      <c r="E266" s="185" t="s">
        <v>1</v>
      </c>
      <c r="F266" s="186" t="s">
        <v>305</v>
      </c>
      <c r="H266" s="187">
        <v>0.557</v>
      </c>
      <c r="L266" s="184"/>
      <c r="M266" s="188"/>
      <c r="N266" s="189"/>
      <c r="O266" s="189"/>
      <c r="P266" s="189"/>
      <c r="Q266" s="189"/>
      <c r="R266" s="189"/>
      <c r="S266" s="189"/>
      <c r="T266" s="190"/>
      <c r="AT266" s="185" t="s">
        <v>251</v>
      </c>
      <c r="AU266" s="185" t="s">
        <v>89</v>
      </c>
      <c r="AV266" s="183" t="s">
        <v>163</v>
      </c>
      <c r="AW266" s="183" t="s">
        <v>34</v>
      </c>
      <c r="AX266" s="183" t="s">
        <v>79</v>
      </c>
      <c r="AY266" s="185" t="s">
        <v>149</v>
      </c>
    </row>
    <row r="267" spans="2:51" s="168" customFormat="1" ht="11.25">
      <c r="B267" s="169"/>
      <c r="D267" s="150" t="s">
        <v>251</v>
      </c>
      <c r="E267" s="170" t="s">
        <v>1</v>
      </c>
      <c r="F267" s="171" t="s">
        <v>254</v>
      </c>
      <c r="H267" s="172">
        <v>1.037</v>
      </c>
      <c r="L267" s="169"/>
      <c r="M267" s="173"/>
      <c r="N267" s="174"/>
      <c r="O267" s="174"/>
      <c r="P267" s="174"/>
      <c r="Q267" s="174"/>
      <c r="R267" s="174"/>
      <c r="S267" s="174"/>
      <c r="T267" s="175"/>
      <c r="AT267" s="170" t="s">
        <v>251</v>
      </c>
      <c r="AU267" s="170" t="s">
        <v>89</v>
      </c>
      <c r="AV267" s="168" t="s">
        <v>167</v>
      </c>
      <c r="AW267" s="168" t="s">
        <v>34</v>
      </c>
      <c r="AX267" s="168" t="s">
        <v>87</v>
      </c>
      <c r="AY267" s="170" t="s">
        <v>149</v>
      </c>
    </row>
    <row r="268" spans="1:65" s="56" customFormat="1" ht="16.5" customHeight="1">
      <c r="A268" s="53"/>
      <c r="B268" s="54"/>
      <c r="C268" s="138" t="s">
        <v>425</v>
      </c>
      <c r="D268" s="138" t="s">
        <v>152</v>
      </c>
      <c r="E268" s="139" t="s">
        <v>981</v>
      </c>
      <c r="F268" s="140" t="s">
        <v>982</v>
      </c>
      <c r="G268" s="141" t="s">
        <v>268</v>
      </c>
      <c r="H268" s="40">
        <v>7.74</v>
      </c>
      <c r="I268" s="24"/>
      <c r="J268" s="142">
        <f>ROUND(I268*H268,2)</f>
        <v>0</v>
      </c>
      <c r="K268" s="140" t="s">
        <v>257</v>
      </c>
      <c r="L268" s="54"/>
      <c r="M268" s="143" t="s">
        <v>1</v>
      </c>
      <c r="N268" s="144" t="s">
        <v>44</v>
      </c>
      <c r="O268" s="145"/>
      <c r="P268" s="146">
        <f>O268*H268</f>
        <v>0</v>
      </c>
      <c r="Q268" s="146">
        <v>0.00663</v>
      </c>
      <c r="R268" s="146">
        <f>Q268*H268</f>
        <v>0.0513162</v>
      </c>
      <c r="S268" s="146">
        <v>0</v>
      </c>
      <c r="T268" s="147">
        <f>S268*H268</f>
        <v>0</v>
      </c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R268" s="148" t="s">
        <v>167</v>
      </c>
      <c r="AT268" s="148" t="s">
        <v>152</v>
      </c>
      <c r="AU268" s="148" t="s">
        <v>89</v>
      </c>
      <c r="AY268" s="44" t="s">
        <v>149</v>
      </c>
      <c r="BE268" s="149">
        <f>IF(N268="základní",J268,0)</f>
        <v>0</v>
      </c>
      <c r="BF268" s="149">
        <f>IF(N268="snížená",J268,0)</f>
        <v>0</v>
      </c>
      <c r="BG268" s="149">
        <f>IF(N268="zákl. přenesená",J268,0)</f>
        <v>0</v>
      </c>
      <c r="BH268" s="149">
        <f>IF(N268="sníž. přenesená",J268,0)</f>
        <v>0</v>
      </c>
      <c r="BI268" s="149">
        <f>IF(N268="nulová",J268,0)</f>
        <v>0</v>
      </c>
      <c r="BJ268" s="44" t="s">
        <v>87</v>
      </c>
      <c r="BK268" s="149">
        <f>ROUND(I268*H268,2)</f>
        <v>0</v>
      </c>
      <c r="BL268" s="44" t="s">
        <v>167</v>
      </c>
      <c r="BM268" s="148" t="s">
        <v>983</v>
      </c>
    </row>
    <row r="269" spans="2:51" s="176" customFormat="1" ht="11.25">
      <c r="B269" s="177"/>
      <c r="D269" s="150" t="s">
        <v>251</v>
      </c>
      <c r="E269" s="178" t="s">
        <v>1</v>
      </c>
      <c r="F269" s="179" t="s">
        <v>984</v>
      </c>
      <c r="H269" s="178" t="s">
        <v>1</v>
      </c>
      <c r="L269" s="177"/>
      <c r="M269" s="180"/>
      <c r="N269" s="181"/>
      <c r="O269" s="181"/>
      <c r="P269" s="181"/>
      <c r="Q269" s="181"/>
      <c r="R269" s="181"/>
      <c r="S269" s="181"/>
      <c r="T269" s="182"/>
      <c r="AT269" s="178" t="s">
        <v>251</v>
      </c>
      <c r="AU269" s="178" t="s">
        <v>89</v>
      </c>
      <c r="AV269" s="176" t="s">
        <v>87</v>
      </c>
      <c r="AW269" s="176" t="s">
        <v>34</v>
      </c>
      <c r="AX269" s="176" t="s">
        <v>79</v>
      </c>
      <c r="AY269" s="178" t="s">
        <v>149</v>
      </c>
    </row>
    <row r="270" spans="2:51" s="176" customFormat="1" ht="11.25">
      <c r="B270" s="177"/>
      <c r="D270" s="150" t="s">
        <v>251</v>
      </c>
      <c r="E270" s="178" t="s">
        <v>1</v>
      </c>
      <c r="F270" s="179" t="s">
        <v>298</v>
      </c>
      <c r="H270" s="178" t="s">
        <v>1</v>
      </c>
      <c r="L270" s="177"/>
      <c r="M270" s="180"/>
      <c r="N270" s="181"/>
      <c r="O270" s="181"/>
      <c r="P270" s="181"/>
      <c r="Q270" s="181"/>
      <c r="R270" s="181"/>
      <c r="S270" s="181"/>
      <c r="T270" s="182"/>
      <c r="AT270" s="178" t="s">
        <v>251</v>
      </c>
      <c r="AU270" s="178" t="s">
        <v>89</v>
      </c>
      <c r="AV270" s="176" t="s">
        <v>87</v>
      </c>
      <c r="AW270" s="176" t="s">
        <v>34</v>
      </c>
      <c r="AX270" s="176" t="s">
        <v>79</v>
      </c>
      <c r="AY270" s="178" t="s">
        <v>149</v>
      </c>
    </row>
    <row r="271" spans="2:51" s="160" customFormat="1" ht="11.25">
      <c r="B271" s="161"/>
      <c r="D271" s="150" t="s">
        <v>251</v>
      </c>
      <c r="E271" s="162" t="s">
        <v>1</v>
      </c>
      <c r="F271" s="163" t="s">
        <v>985</v>
      </c>
      <c r="H271" s="164">
        <v>3.52</v>
      </c>
      <c r="L271" s="161"/>
      <c r="M271" s="165"/>
      <c r="N271" s="166"/>
      <c r="O271" s="166"/>
      <c r="P271" s="166"/>
      <c r="Q271" s="166"/>
      <c r="R271" s="166"/>
      <c r="S271" s="166"/>
      <c r="T271" s="167"/>
      <c r="AT271" s="162" t="s">
        <v>251</v>
      </c>
      <c r="AU271" s="162" t="s">
        <v>89</v>
      </c>
      <c r="AV271" s="160" t="s">
        <v>89</v>
      </c>
      <c r="AW271" s="160" t="s">
        <v>34</v>
      </c>
      <c r="AX271" s="160" t="s">
        <v>79</v>
      </c>
      <c r="AY271" s="162" t="s">
        <v>149</v>
      </c>
    </row>
    <row r="272" spans="2:51" s="183" customFormat="1" ht="11.25">
      <c r="B272" s="184"/>
      <c r="D272" s="150" t="s">
        <v>251</v>
      </c>
      <c r="E272" s="185" t="s">
        <v>1</v>
      </c>
      <c r="F272" s="186" t="s">
        <v>305</v>
      </c>
      <c r="H272" s="187">
        <v>3.52</v>
      </c>
      <c r="L272" s="184"/>
      <c r="M272" s="188"/>
      <c r="N272" s="189"/>
      <c r="O272" s="189"/>
      <c r="P272" s="189"/>
      <c r="Q272" s="189"/>
      <c r="R272" s="189"/>
      <c r="S272" s="189"/>
      <c r="T272" s="190"/>
      <c r="AT272" s="185" t="s">
        <v>251</v>
      </c>
      <c r="AU272" s="185" t="s">
        <v>89</v>
      </c>
      <c r="AV272" s="183" t="s">
        <v>163</v>
      </c>
      <c r="AW272" s="183" t="s">
        <v>34</v>
      </c>
      <c r="AX272" s="183" t="s">
        <v>79</v>
      </c>
      <c r="AY272" s="185" t="s">
        <v>149</v>
      </c>
    </row>
    <row r="273" spans="2:51" s="176" customFormat="1" ht="11.25">
      <c r="B273" s="177"/>
      <c r="D273" s="150" t="s">
        <v>251</v>
      </c>
      <c r="E273" s="178" t="s">
        <v>1</v>
      </c>
      <c r="F273" s="179" t="s">
        <v>306</v>
      </c>
      <c r="H273" s="178" t="s">
        <v>1</v>
      </c>
      <c r="L273" s="177"/>
      <c r="M273" s="180"/>
      <c r="N273" s="181"/>
      <c r="O273" s="181"/>
      <c r="P273" s="181"/>
      <c r="Q273" s="181"/>
      <c r="R273" s="181"/>
      <c r="S273" s="181"/>
      <c r="T273" s="182"/>
      <c r="AT273" s="178" t="s">
        <v>251</v>
      </c>
      <c r="AU273" s="178" t="s">
        <v>89</v>
      </c>
      <c r="AV273" s="176" t="s">
        <v>87</v>
      </c>
      <c r="AW273" s="176" t="s">
        <v>34</v>
      </c>
      <c r="AX273" s="176" t="s">
        <v>79</v>
      </c>
      <c r="AY273" s="178" t="s">
        <v>149</v>
      </c>
    </row>
    <row r="274" spans="2:51" s="160" customFormat="1" ht="11.25">
      <c r="B274" s="161"/>
      <c r="D274" s="150" t="s">
        <v>251</v>
      </c>
      <c r="E274" s="162" t="s">
        <v>1</v>
      </c>
      <c r="F274" s="163" t="s">
        <v>986</v>
      </c>
      <c r="H274" s="164">
        <v>1.52</v>
      </c>
      <c r="L274" s="161"/>
      <c r="M274" s="165"/>
      <c r="N274" s="166"/>
      <c r="O274" s="166"/>
      <c r="P274" s="166"/>
      <c r="Q274" s="166"/>
      <c r="R274" s="166"/>
      <c r="S274" s="166"/>
      <c r="T274" s="167"/>
      <c r="AT274" s="162" t="s">
        <v>251</v>
      </c>
      <c r="AU274" s="162" t="s">
        <v>89</v>
      </c>
      <c r="AV274" s="160" t="s">
        <v>89</v>
      </c>
      <c r="AW274" s="160" t="s">
        <v>34</v>
      </c>
      <c r="AX274" s="160" t="s">
        <v>79</v>
      </c>
      <c r="AY274" s="162" t="s">
        <v>149</v>
      </c>
    </row>
    <row r="275" spans="2:51" s="160" customFormat="1" ht="11.25">
      <c r="B275" s="161"/>
      <c r="D275" s="150" t="s">
        <v>251</v>
      </c>
      <c r="E275" s="162" t="s">
        <v>1</v>
      </c>
      <c r="F275" s="163" t="s">
        <v>987</v>
      </c>
      <c r="H275" s="164">
        <v>2.7</v>
      </c>
      <c r="L275" s="161"/>
      <c r="M275" s="165"/>
      <c r="N275" s="166"/>
      <c r="O275" s="166"/>
      <c r="P275" s="166"/>
      <c r="Q275" s="166"/>
      <c r="R275" s="166"/>
      <c r="S275" s="166"/>
      <c r="T275" s="167"/>
      <c r="AT275" s="162" t="s">
        <v>251</v>
      </c>
      <c r="AU275" s="162" t="s">
        <v>89</v>
      </c>
      <c r="AV275" s="160" t="s">
        <v>89</v>
      </c>
      <c r="AW275" s="160" t="s">
        <v>34</v>
      </c>
      <c r="AX275" s="160" t="s">
        <v>79</v>
      </c>
      <c r="AY275" s="162" t="s">
        <v>149</v>
      </c>
    </row>
    <row r="276" spans="2:51" s="183" customFormat="1" ht="11.25">
      <c r="B276" s="184"/>
      <c r="D276" s="150" t="s">
        <v>251</v>
      </c>
      <c r="E276" s="185" t="s">
        <v>1</v>
      </c>
      <c r="F276" s="186" t="s">
        <v>305</v>
      </c>
      <c r="H276" s="187">
        <v>4.220000000000001</v>
      </c>
      <c r="L276" s="184"/>
      <c r="M276" s="188"/>
      <c r="N276" s="189"/>
      <c r="O276" s="189"/>
      <c r="P276" s="189"/>
      <c r="Q276" s="189"/>
      <c r="R276" s="189"/>
      <c r="S276" s="189"/>
      <c r="T276" s="190"/>
      <c r="AT276" s="185" t="s">
        <v>251</v>
      </c>
      <c r="AU276" s="185" t="s">
        <v>89</v>
      </c>
      <c r="AV276" s="183" t="s">
        <v>163</v>
      </c>
      <c r="AW276" s="183" t="s">
        <v>34</v>
      </c>
      <c r="AX276" s="183" t="s">
        <v>79</v>
      </c>
      <c r="AY276" s="185" t="s">
        <v>149</v>
      </c>
    </row>
    <row r="277" spans="2:51" s="168" customFormat="1" ht="11.25">
      <c r="B277" s="169"/>
      <c r="D277" s="150" t="s">
        <v>251</v>
      </c>
      <c r="E277" s="170" t="s">
        <v>1</v>
      </c>
      <c r="F277" s="171" t="s">
        <v>254</v>
      </c>
      <c r="H277" s="172">
        <v>7.74</v>
      </c>
      <c r="L277" s="169"/>
      <c r="M277" s="173"/>
      <c r="N277" s="174"/>
      <c r="O277" s="174"/>
      <c r="P277" s="174"/>
      <c r="Q277" s="174"/>
      <c r="R277" s="174"/>
      <c r="S277" s="174"/>
      <c r="T277" s="175"/>
      <c r="AT277" s="170" t="s">
        <v>251</v>
      </c>
      <c r="AU277" s="170" t="s">
        <v>89</v>
      </c>
      <c r="AV277" s="168" t="s">
        <v>167</v>
      </c>
      <c r="AW277" s="168" t="s">
        <v>34</v>
      </c>
      <c r="AX277" s="168" t="s">
        <v>87</v>
      </c>
      <c r="AY277" s="170" t="s">
        <v>149</v>
      </c>
    </row>
    <row r="278" spans="1:65" s="56" customFormat="1" ht="16.5" customHeight="1">
      <c r="A278" s="53"/>
      <c r="B278" s="54"/>
      <c r="C278" s="138" t="s">
        <v>432</v>
      </c>
      <c r="D278" s="138" t="s">
        <v>152</v>
      </c>
      <c r="E278" s="139" t="s">
        <v>988</v>
      </c>
      <c r="F278" s="140" t="s">
        <v>989</v>
      </c>
      <c r="G278" s="141" t="s">
        <v>268</v>
      </c>
      <c r="H278" s="40">
        <v>7.74</v>
      </c>
      <c r="I278" s="24"/>
      <c r="J278" s="142">
        <f>ROUND(I278*H278,2)</f>
        <v>0</v>
      </c>
      <c r="K278" s="140" t="s">
        <v>257</v>
      </c>
      <c r="L278" s="54"/>
      <c r="M278" s="143" t="s">
        <v>1</v>
      </c>
      <c r="N278" s="144" t="s">
        <v>44</v>
      </c>
      <c r="O278" s="145"/>
      <c r="P278" s="146">
        <f>O278*H278</f>
        <v>0</v>
      </c>
      <c r="Q278" s="146">
        <v>0</v>
      </c>
      <c r="R278" s="146">
        <f>Q278*H278</f>
        <v>0</v>
      </c>
      <c r="S278" s="146">
        <v>0</v>
      </c>
      <c r="T278" s="147">
        <f>S278*H278</f>
        <v>0</v>
      </c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R278" s="148" t="s">
        <v>167</v>
      </c>
      <c r="AT278" s="148" t="s">
        <v>152</v>
      </c>
      <c r="AU278" s="148" t="s">
        <v>89</v>
      </c>
      <c r="AY278" s="44" t="s">
        <v>149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44" t="s">
        <v>87</v>
      </c>
      <c r="BK278" s="149">
        <f>ROUND(I278*H278,2)</f>
        <v>0</v>
      </c>
      <c r="BL278" s="44" t="s">
        <v>167</v>
      </c>
      <c r="BM278" s="148" t="s">
        <v>990</v>
      </c>
    </row>
    <row r="279" spans="1:65" s="56" customFormat="1" ht="16.5" customHeight="1">
      <c r="A279" s="53"/>
      <c r="B279" s="54"/>
      <c r="C279" s="138" t="s">
        <v>437</v>
      </c>
      <c r="D279" s="138" t="s">
        <v>152</v>
      </c>
      <c r="E279" s="139" t="s">
        <v>991</v>
      </c>
      <c r="F279" s="140" t="s">
        <v>992</v>
      </c>
      <c r="G279" s="141" t="s">
        <v>655</v>
      </c>
      <c r="H279" s="40">
        <v>5.1</v>
      </c>
      <c r="I279" s="24"/>
      <c r="J279" s="142">
        <f>ROUND(I279*H279,2)</f>
        <v>0</v>
      </c>
      <c r="K279" s="140" t="s">
        <v>1</v>
      </c>
      <c r="L279" s="54"/>
      <c r="M279" s="143" t="s">
        <v>1</v>
      </c>
      <c r="N279" s="144" t="s">
        <v>44</v>
      </c>
      <c r="O279" s="145"/>
      <c r="P279" s="146">
        <f>O279*H279</f>
        <v>0</v>
      </c>
      <c r="Q279" s="146">
        <v>1.05512</v>
      </c>
      <c r="R279" s="146">
        <f>Q279*H279</f>
        <v>5.381112</v>
      </c>
      <c r="S279" s="146">
        <v>0</v>
      </c>
      <c r="T279" s="147">
        <f>S279*H279</f>
        <v>0</v>
      </c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R279" s="148" t="s">
        <v>167</v>
      </c>
      <c r="AT279" s="148" t="s">
        <v>152</v>
      </c>
      <c r="AU279" s="148" t="s">
        <v>89</v>
      </c>
      <c r="AY279" s="44" t="s">
        <v>149</v>
      </c>
      <c r="BE279" s="149">
        <f>IF(N279="základní",J279,0)</f>
        <v>0</v>
      </c>
      <c r="BF279" s="149">
        <f>IF(N279="snížená",J279,0)</f>
        <v>0</v>
      </c>
      <c r="BG279" s="149">
        <f>IF(N279="zákl. přenesená",J279,0)</f>
        <v>0</v>
      </c>
      <c r="BH279" s="149">
        <f>IF(N279="sníž. přenesená",J279,0)</f>
        <v>0</v>
      </c>
      <c r="BI279" s="149">
        <f>IF(N279="nulová",J279,0)</f>
        <v>0</v>
      </c>
      <c r="BJ279" s="44" t="s">
        <v>87</v>
      </c>
      <c r="BK279" s="149">
        <f>ROUND(I279*H279,2)</f>
        <v>0</v>
      </c>
      <c r="BL279" s="44" t="s">
        <v>167</v>
      </c>
      <c r="BM279" s="148" t="s">
        <v>993</v>
      </c>
    </row>
    <row r="280" spans="2:51" s="160" customFormat="1" ht="11.25">
      <c r="B280" s="161"/>
      <c r="D280" s="150" t="s">
        <v>251</v>
      </c>
      <c r="E280" s="162" t="s">
        <v>1</v>
      </c>
      <c r="F280" s="163" t="s">
        <v>994</v>
      </c>
      <c r="H280" s="164">
        <v>5.1</v>
      </c>
      <c r="L280" s="161"/>
      <c r="M280" s="165"/>
      <c r="N280" s="166"/>
      <c r="O280" s="166"/>
      <c r="P280" s="166"/>
      <c r="Q280" s="166"/>
      <c r="R280" s="166"/>
      <c r="S280" s="166"/>
      <c r="T280" s="167"/>
      <c r="AT280" s="162" t="s">
        <v>251</v>
      </c>
      <c r="AU280" s="162" t="s">
        <v>89</v>
      </c>
      <c r="AV280" s="160" t="s">
        <v>89</v>
      </c>
      <c r="AW280" s="160" t="s">
        <v>34</v>
      </c>
      <c r="AX280" s="160" t="s">
        <v>87</v>
      </c>
      <c r="AY280" s="162" t="s">
        <v>149</v>
      </c>
    </row>
    <row r="281" spans="1:65" s="56" customFormat="1" ht="16.5" customHeight="1">
      <c r="A281" s="53"/>
      <c r="B281" s="54"/>
      <c r="C281" s="138" t="s">
        <v>445</v>
      </c>
      <c r="D281" s="138" t="s">
        <v>152</v>
      </c>
      <c r="E281" s="139" t="s">
        <v>995</v>
      </c>
      <c r="F281" s="140" t="s">
        <v>996</v>
      </c>
      <c r="G281" s="141" t="s">
        <v>249</v>
      </c>
      <c r="H281" s="40">
        <v>5.314</v>
      </c>
      <c r="I281" s="24"/>
      <c r="J281" s="142">
        <f>ROUND(I281*H281,2)</f>
        <v>0</v>
      </c>
      <c r="K281" s="140" t="s">
        <v>257</v>
      </c>
      <c r="L281" s="54"/>
      <c r="M281" s="143" t="s">
        <v>1</v>
      </c>
      <c r="N281" s="144" t="s">
        <v>44</v>
      </c>
      <c r="O281" s="145"/>
      <c r="P281" s="146">
        <f>O281*H281</f>
        <v>0</v>
      </c>
      <c r="Q281" s="146">
        <v>2.50195</v>
      </c>
      <c r="R281" s="146">
        <f>Q281*H281</f>
        <v>13.295362299999999</v>
      </c>
      <c r="S281" s="146">
        <v>0</v>
      </c>
      <c r="T281" s="147">
        <f>S281*H281</f>
        <v>0</v>
      </c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R281" s="148" t="s">
        <v>167</v>
      </c>
      <c r="AT281" s="148" t="s">
        <v>152</v>
      </c>
      <c r="AU281" s="148" t="s">
        <v>89</v>
      </c>
      <c r="AY281" s="44" t="s">
        <v>149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44" t="s">
        <v>87</v>
      </c>
      <c r="BK281" s="149">
        <f>ROUND(I281*H281,2)</f>
        <v>0</v>
      </c>
      <c r="BL281" s="44" t="s">
        <v>167</v>
      </c>
      <c r="BM281" s="148" t="s">
        <v>997</v>
      </c>
    </row>
    <row r="282" spans="2:51" s="176" customFormat="1" ht="11.25">
      <c r="B282" s="177"/>
      <c r="D282" s="150" t="s">
        <v>251</v>
      </c>
      <c r="E282" s="178" t="s">
        <v>1</v>
      </c>
      <c r="F282" s="179" t="s">
        <v>998</v>
      </c>
      <c r="H282" s="178" t="s">
        <v>1</v>
      </c>
      <c r="L282" s="177"/>
      <c r="M282" s="180"/>
      <c r="N282" s="181"/>
      <c r="O282" s="181"/>
      <c r="P282" s="181"/>
      <c r="Q282" s="181"/>
      <c r="R282" s="181"/>
      <c r="S282" s="181"/>
      <c r="T282" s="182"/>
      <c r="AT282" s="178" t="s">
        <v>251</v>
      </c>
      <c r="AU282" s="178" t="s">
        <v>89</v>
      </c>
      <c r="AV282" s="176" t="s">
        <v>87</v>
      </c>
      <c r="AW282" s="176" t="s">
        <v>34</v>
      </c>
      <c r="AX282" s="176" t="s">
        <v>79</v>
      </c>
      <c r="AY282" s="178" t="s">
        <v>149</v>
      </c>
    </row>
    <row r="283" spans="2:51" s="160" customFormat="1" ht="11.25">
      <c r="B283" s="161"/>
      <c r="D283" s="150" t="s">
        <v>251</v>
      </c>
      <c r="E283" s="162" t="s">
        <v>1</v>
      </c>
      <c r="F283" s="163" t="s">
        <v>999</v>
      </c>
      <c r="H283" s="164">
        <v>1.882</v>
      </c>
      <c r="L283" s="161"/>
      <c r="M283" s="165"/>
      <c r="N283" s="166"/>
      <c r="O283" s="166"/>
      <c r="P283" s="166"/>
      <c r="Q283" s="166"/>
      <c r="R283" s="166"/>
      <c r="S283" s="166"/>
      <c r="T283" s="167"/>
      <c r="AT283" s="162" t="s">
        <v>251</v>
      </c>
      <c r="AU283" s="162" t="s">
        <v>89</v>
      </c>
      <c r="AV283" s="160" t="s">
        <v>89</v>
      </c>
      <c r="AW283" s="160" t="s">
        <v>34</v>
      </c>
      <c r="AX283" s="160" t="s">
        <v>79</v>
      </c>
      <c r="AY283" s="162" t="s">
        <v>149</v>
      </c>
    </row>
    <row r="284" spans="2:51" s="160" customFormat="1" ht="11.25">
      <c r="B284" s="161"/>
      <c r="D284" s="150" t="s">
        <v>251</v>
      </c>
      <c r="E284" s="162" t="s">
        <v>1</v>
      </c>
      <c r="F284" s="163" t="s">
        <v>1000</v>
      </c>
      <c r="H284" s="164">
        <v>0.804</v>
      </c>
      <c r="L284" s="161"/>
      <c r="M284" s="165"/>
      <c r="N284" s="166"/>
      <c r="O284" s="166"/>
      <c r="P284" s="166"/>
      <c r="Q284" s="166"/>
      <c r="R284" s="166"/>
      <c r="S284" s="166"/>
      <c r="T284" s="167"/>
      <c r="AT284" s="162" t="s">
        <v>251</v>
      </c>
      <c r="AU284" s="162" t="s">
        <v>89</v>
      </c>
      <c r="AV284" s="160" t="s">
        <v>89</v>
      </c>
      <c r="AW284" s="160" t="s">
        <v>34</v>
      </c>
      <c r="AX284" s="160" t="s">
        <v>79</v>
      </c>
      <c r="AY284" s="162" t="s">
        <v>149</v>
      </c>
    </row>
    <row r="285" spans="2:51" s="176" customFormat="1" ht="11.25">
      <c r="B285" s="177"/>
      <c r="D285" s="150" t="s">
        <v>251</v>
      </c>
      <c r="E285" s="178" t="s">
        <v>1</v>
      </c>
      <c r="F285" s="179" t="s">
        <v>1001</v>
      </c>
      <c r="H285" s="178" t="s">
        <v>1</v>
      </c>
      <c r="L285" s="177"/>
      <c r="M285" s="180"/>
      <c r="N285" s="181"/>
      <c r="O285" s="181"/>
      <c r="P285" s="181"/>
      <c r="Q285" s="181"/>
      <c r="R285" s="181"/>
      <c r="S285" s="181"/>
      <c r="T285" s="182"/>
      <c r="AT285" s="178" t="s">
        <v>251</v>
      </c>
      <c r="AU285" s="178" t="s">
        <v>89</v>
      </c>
      <c r="AV285" s="176" t="s">
        <v>87</v>
      </c>
      <c r="AW285" s="176" t="s">
        <v>34</v>
      </c>
      <c r="AX285" s="176" t="s">
        <v>79</v>
      </c>
      <c r="AY285" s="178" t="s">
        <v>149</v>
      </c>
    </row>
    <row r="286" spans="2:51" s="160" customFormat="1" ht="11.25">
      <c r="B286" s="161"/>
      <c r="D286" s="150" t="s">
        <v>251</v>
      </c>
      <c r="E286" s="162" t="s">
        <v>1</v>
      </c>
      <c r="F286" s="163" t="s">
        <v>1002</v>
      </c>
      <c r="H286" s="164">
        <v>1.824</v>
      </c>
      <c r="L286" s="161"/>
      <c r="M286" s="165"/>
      <c r="N286" s="166"/>
      <c r="O286" s="166"/>
      <c r="P286" s="166"/>
      <c r="Q286" s="166"/>
      <c r="R286" s="166"/>
      <c r="S286" s="166"/>
      <c r="T286" s="167"/>
      <c r="AT286" s="162" t="s">
        <v>251</v>
      </c>
      <c r="AU286" s="162" t="s">
        <v>89</v>
      </c>
      <c r="AV286" s="160" t="s">
        <v>89</v>
      </c>
      <c r="AW286" s="160" t="s">
        <v>34</v>
      </c>
      <c r="AX286" s="160" t="s">
        <v>79</v>
      </c>
      <c r="AY286" s="162" t="s">
        <v>149</v>
      </c>
    </row>
    <row r="287" spans="2:51" s="160" customFormat="1" ht="11.25">
      <c r="B287" s="161"/>
      <c r="D287" s="150" t="s">
        <v>251</v>
      </c>
      <c r="E287" s="162" t="s">
        <v>1</v>
      </c>
      <c r="F287" s="163" t="s">
        <v>1000</v>
      </c>
      <c r="H287" s="164">
        <v>0.804</v>
      </c>
      <c r="L287" s="161"/>
      <c r="M287" s="165"/>
      <c r="N287" s="166"/>
      <c r="O287" s="166"/>
      <c r="P287" s="166"/>
      <c r="Q287" s="166"/>
      <c r="R287" s="166"/>
      <c r="S287" s="166"/>
      <c r="T287" s="167"/>
      <c r="AT287" s="162" t="s">
        <v>251</v>
      </c>
      <c r="AU287" s="162" t="s">
        <v>89</v>
      </c>
      <c r="AV287" s="160" t="s">
        <v>89</v>
      </c>
      <c r="AW287" s="160" t="s">
        <v>34</v>
      </c>
      <c r="AX287" s="160" t="s">
        <v>79</v>
      </c>
      <c r="AY287" s="162" t="s">
        <v>149</v>
      </c>
    </row>
    <row r="288" spans="2:51" s="168" customFormat="1" ht="11.25">
      <c r="B288" s="169"/>
      <c r="D288" s="150" t="s">
        <v>251</v>
      </c>
      <c r="E288" s="170" t="s">
        <v>1</v>
      </c>
      <c r="F288" s="171" t="s">
        <v>254</v>
      </c>
      <c r="H288" s="172">
        <v>5.314</v>
      </c>
      <c r="L288" s="169"/>
      <c r="M288" s="173"/>
      <c r="N288" s="174"/>
      <c r="O288" s="174"/>
      <c r="P288" s="174"/>
      <c r="Q288" s="174"/>
      <c r="R288" s="174"/>
      <c r="S288" s="174"/>
      <c r="T288" s="175"/>
      <c r="AT288" s="170" t="s">
        <v>251</v>
      </c>
      <c r="AU288" s="170" t="s">
        <v>89</v>
      </c>
      <c r="AV288" s="168" t="s">
        <v>167</v>
      </c>
      <c r="AW288" s="168" t="s">
        <v>34</v>
      </c>
      <c r="AX288" s="168" t="s">
        <v>87</v>
      </c>
      <c r="AY288" s="170" t="s">
        <v>149</v>
      </c>
    </row>
    <row r="289" spans="1:65" s="56" customFormat="1" ht="16.5" customHeight="1">
      <c r="A289" s="53"/>
      <c r="B289" s="54"/>
      <c r="C289" s="138" t="s">
        <v>449</v>
      </c>
      <c r="D289" s="138" t="s">
        <v>152</v>
      </c>
      <c r="E289" s="139" t="s">
        <v>1003</v>
      </c>
      <c r="F289" s="140" t="s">
        <v>1004</v>
      </c>
      <c r="G289" s="141" t="s">
        <v>655</v>
      </c>
      <c r="H289" s="40">
        <v>0.3</v>
      </c>
      <c r="I289" s="24"/>
      <c r="J289" s="142">
        <f>ROUND(I289*H289,2)</f>
        <v>0</v>
      </c>
      <c r="K289" s="140" t="s">
        <v>257</v>
      </c>
      <c r="L289" s="54"/>
      <c r="M289" s="143" t="s">
        <v>1</v>
      </c>
      <c r="N289" s="144" t="s">
        <v>44</v>
      </c>
      <c r="O289" s="145"/>
      <c r="P289" s="146">
        <f>O289*H289</f>
        <v>0</v>
      </c>
      <c r="Q289" s="146">
        <v>1.04927</v>
      </c>
      <c r="R289" s="146">
        <f>Q289*H289</f>
        <v>0.314781</v>
      </c>
      <c r="S289" s="146">
        <v>0</v>
      </c>
      <c r="T289" s="147">
        <f>S289*H289</f>
        <v>0</v>
      </c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R289" s="148" t="s">
        <v>167</v>
      </c>
      <c r="AT289" s="148" t="s">
        <v>152</v>
      </c>
      <c r="AU289" s="148" t="s">
        <v>89</v>
      </c>
      <c r="AY289" s="44" t="s">
        <v>149</v>
      </c>
      <c r="BE289" s="149">
        <f>IF(N289="základní",J289,0)</f>
        <v>0</v>
      </c>
      <c r="BF289" s="149">
        <f>IF(N289="snížená",J289,0)</f>
        <v>0</v>
      </c>
      <c r="BG289" s="149">
        <f>IF(N289="zákl. přenesená",J289,0)</f>
        <v>0</v>
      </c>
      <c r="BH289" s="149">
        <f>IF(N289="sníž. přenesená",J289,0)</f>
        <v>0</v>
      </c>
      <c r="BI289" s="149">
        <f>IF(N289="nulová",J289,0)</f>
        <v>0</v>
      </c>
      <c r="BJ289" s="44" t="s">
        <v>87</v>
      </c>
      <c r="BK289" s="149">
        <f>ROUND(I289*H289,2)</f>
        <v>0</v>
      </c>
      <c r="BL289" s="44" t="s">
        <v>167</v>
      </c>
      <c r="BM289" s="148" t="s">
        <v>1005</v>
      </c>
    </row>
    <row r="290" spans="2:51" s="160" customFormat="1" ht="11.25">
      <c r="B290" s="161"/>
      <c r="D290" s="150" t="s">
        <v>251</v>
      </c>
      <c r="E290" s="162" t="s">
        <v>1</v>
      </c>
      <c r="F290" s="163" t="s">
        <v>1006</v>
      </c>
      <c r="H290" s="164">
        <v>0.3</v>
      </c>
      <c r="L290" s="161"/>
      <c r="M290" s="165"/>
      <c r="N290" s="166"/>
      <c r="O290" s="166"/>
      <c r="P290" s="166"/>
      <c r="Q290" s="166"/>
      <c r="R290" s="166"/>
      <c r="S290" s="166"/>
      <c r="T290" s="167"/>
      <c r="AT290" s="162" t="s">
        <v>251</v>
      </c>
      <c r="AU290" s="162" t="s">
        <v>89</v>
      </c>
      <c r="AV290" s="160" t="s">
        <v>89</v>
      </c>
      <c r="AW290" s="160" t="s">
        <v>34</v>
      </c>
      <c r="AX290" s="160" t="s">
        <v>87</v>
      </c>
      <c r="AY290" s="162" t="s">
        <v>149</v>
      </c>
    </row>
    <row r="291" spans="1:65" s="56" customFormat="1" ht="16.5" customHeight="1">
      <c r="A291" s="53"/>
      <c r="B291" s="54"/>
      <c r="C291" s="138" t="s">
        <v>455</v>
      </c>
      <c r="D291" s="138" t="s">
        <v>152</v>
      </c>
      <c r="E291" s="139" t="s">
        <v>1007</v>
      </c>
      <c r="F291" s="140" t="s">
        <v>1008</v>
      </c>
      <c r="G291" s="141" t="s">
        <v>268</v>
      </c>
      <c r="H291" s="40">
        <v>23.16</v>
      </c>
      <c r="I291" s="24"/>
      <c r="J291" s="142">
        <f>ROUND(I291*H291,2)</f>
        <v>0</v>
      </c>
      <c r="K291" s="140" t="s">
        <v>257</v>
      </c>
      <c r="L291" s="54"/>
      <c r="M291" s="143" t="s">
        <v>1</v>
      </c>
      <c r="N291" s="144" t="s">
        <v>44</v>
      </c>
      <c r="O291" s="145"/>
      <c r="P291" s="146">
        <f>O291*H291</f>
        <v>0</v>
      </c>
      <c r="Q291" s="146">
        <v>0.01288</v>
      </c>
      <c r="R291" s="146">
        <f>Q291*H291</f>
        <v>0.29830080000000003</v>
      </c>
      <c r="S291" s="146">
        <v>0</v>
      </c>
      <c r="T291" s="147">
        <f>S291*H291</f>
        <v>0</v>
      </c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R291" s="148" t="s">
        <v>167</v>
      </c>
      <c r="AT291" s="148" t="s">
        <v>152</v>
      </c>
      <c r="AU291" s="148" t="s">
        <v>89</v>
      </c>
      <c r="AY291" s="44" t="s">
        <v>149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44" t="s">
        <v>87</v>
      </c>
      <c r="BK291" s="149">
        <f>ROUND(I291*H291,2)</f>
        <v>0</v>
      </c>
      <c r="BL291" s="44" t="s">
        <v>167</v>
      </c>
      <c r="BM291" s="148" t="s">
        <v>1009</v>
      </c>
    </row>
    <row r="292" spans="2:51" s="176" customFormat="1" ht="11.25">
      <c r="B292" s="177"/>
      <c r="D292" s="150" t="s">
        <v>251</v>
      </c>
      <c r="E292" s="178" t="s">
        <v>1</v>
      </c>
      <c r="F292" s="179" t="s">
        <v>998</v>
      </c>
      <c r="H292" s="178" t="s">
        <v>1</v>
      </c>
      <c r="L292" s="177"/>
      <c r="M292" s="180"/>
      <c r="N292" s="181"/>
      <c r="O292" s="181"/>
      <c r="P292" s="181"/>
      <c r="Q292" s="181"/>
      <c r="R292" s="181"/>
      <c r="S292" s="181"/>
      <c r="T292" s="182"/>
      <c r="AT292" s="178" t="s">
        <v>251</v>
      </c>
      <c r="AU292" s="178" t="s">
        <v>89</v>
      </c>
      <c r="AV292" s="176" t="s">
        <v>87</v>
      </c>
      <c r="AW292" s="176" t="s">
        <v>34</v>
      </c>
      <c r="AX292" s="176" t="s">
        <v>79</v>
      </c>
      <c r="AY292" s="178" t="s">
        <v>149</v>
      </c>
    </row>
    <row r="293" spans="2:51" s="160" customFormat="1" ht="11.25">
      <c r="B293" s="161"/>
      <c r="D293" s="150" t="s">
        <v>251</v>
      </c>
      <c r="E293" s="162" t="s">
        <v>1</v>
      </c>
      <c r="F293" s="163" t="s">
        <v>1010</v>
      </c>
      <c r="H293" s="164">
        <v>11.76</v>
      </c>
      <c r="L293" s="161"/>
      <c r="M293" s="165"/>
      <c r="N293" s="166"/>
      <c r="O293" s="166"/>
      <c r="P293" s="166"/>
      <c r="Q293" s="166"/>
      <c r="R293" s="166"/>
      <c r="S293" s="166"/>
      <c r="T293" s="167"/>
      <c r="AT293" s="162" t="s">
        <v>251</v>
      </c>
      <c r="AU293" s="162" t="s">
        <v>89</v>
      </c>
      <c r="AV293" s="160" t="s">
        <v>89</v>
      </c>
      <c r="AW293" s="160" t="s">
        <v>34</v>
      </c>
      <c r="AX293" s="160" t="s">
        <v>79</v>
      </c>
      <c r="AY293" s="162" t="s">
        <v>149</v>
      </c>
    </row>
    <row r="294" spans="2:51" s="176" customFormat="1" ht="11.25">
      <c r="B294" s="177"/>
      <c r="D294" s="150" t="s">
        <v>251</v>
      </c>
      <c r="E294" s="178" t="s">
        <v>1</v>
      </c>
      <c r="F294" s="179" t="s">
        <v>1001</v>
      </c>
      <c r="H294" s="178" t="s">
        <v>1</v>
      </c>
      <c r="L294" s="177"/>
      <c r="M294" s="180"/>
      <c r="N294" s="181"/>
      <c r="O294" s="181"/>
      <c r="P294" s="181"/>
      <c r="Q294" s="181"/>
      <c r="R294" s="181"/>
      <c r="S294" s="181"/>
      <c r="T294" s="182"/>
      <c r="AT294" s="178" t="s">
        <v>251</v>
      </c>
      <c r="AU294" s="178" t="s">
        <v>89</v>
      </c>
      <c r="AV294" s="176" t="s">
        <v>87</v>
      </c>
      <c r="AW294" s="176" t="s">
        <v>34</v>
      </c>
      <c r="AX294" s="176" t="s">
        <v>79</v>
      </c>
      <c r="AY294" s="178" t="s">
        <v>149</v>
      </c>
    </row>
    <row r="295" spans="2:51" s="160" customFormat="1" ht="11.25">
      <c r="B295" s="161"/>
      <c r="D295" s="150" t="s">
        <v>251</v>
      </c>
      <c r="E295" s="162" t="s">
        <v>1</v>
      </c>
      <c r="F295" s="163" t="s">
        <v>1011</v>
      </c>
      <c r="H295" s="164">
        <v>11.4</v>
      </c>
      <c r="L295" s="161"/>
      <c r="M295" s="165"/>
      <c r="N295" s="166"/>
      <c r="O295" s="166"/>
      <c r="P295" s="166"/>
      <c r="Q295" s="166"/>
      <c r="R295" s="166"/>
      <c r="S295" s="166"/>
      <c r="T295" s="167"/>
      <c r="AT295" s="162" t="s">
        <v>251</v>
      </c>
      <c r="AU295" s="162" t="s">
        <v>89</v>
      </c>
      <c r="AV295" s="160" t="s">
        <v>89</v>
      </c>
      <c r="AW295" s="160" t="s">
        <v>34</v>
      </c>
      <c r="AX295" s="160" t="s">
        <v>79</v>
      </c>
      <c r="AY295" s="162" t="s">
        <v>149</v>
      </c>
    </row>
    <row r="296" spans="2:51" s="168" customFormat="1" ht="11.25">
      <c r="B296" s="169"/>
      <c r="D296" s="150" t="s">
        <v>251</v>
      </c>
      <c r="E296" s="170" t="s">
        <v>1</v>
      </c>
      <c r="F296" s="171" t="s">
        <v>254</v>
      </c>
      <c r="H296" s="172">
        <v>23.16</v>
      </c>
      <c r="L296" s="169"/>
      <c r="M296" s="173"/>
      <c r="N296" s="174"/>
      <c r="O296" s="174"/>
      <c r="P296" s="174"/>
      <c r="Q296" s="174"/>
      <c r="R296" s="174"/>
      <c r="S296" s="174"/>
      <c r="T296" s="175"/>
      <c r="AT296" s="170" t="s">
        <v>251</v>
      </c>
      <c r="AU296" s="170" t="s">
        <v>89</v>
      </c>
      <c r="AV296" s="168" t="s">
        <v>167</v>
      </c>
      <c r="AW296" s="168" t="s">
        <v>34</v>
      </c>
      <c r="AX296" s="168" t="s">
        <v>87</v>
      </c>
      <c r="AY296" s="170" t="s">
        <v>149</v>
      </c>
    </row>
    <row r="297" spans="1:65" s="56" customFormat="1" ht="16.5" customHeight="1">
      <c r="A297" s="53"/>
      <c r="B297" s="54"/>
      <c r="C297" s="138" t="s">
        <v>460</v>
      </c>
      <c r="D297" s="138" t="s">
        <v>152</v>
      </c>
      <c r="E297" s="139" t="s">
        <v>1012</v>
      </c>
      <c r="F297" s="140" t="s">
        <v>1013</v>
      </c>
      <c r="G297" s="141" t="s">
        <v>268</v>
      </c>
      <c r="H297" s="40">
        <v>23.16</v>
      </c>
      <c r="I297" s="24"/>
      <c r="J297" s="142">
        <f aca="true" t="shared" si="0" ref="J297:J302">ROUND(I297*H297,2)</f>
        <v>0</v>
      </c>
      <c r="K297" s="140" t="s">
        <v>257</v>
      </c>
      <c r="L297" s="54"/>
      <c r="M297" s="143" t="s">
        <v>1</v>
      </c>
      <c r="N297" s="144" t="s">
        <v>44</v>
      </c>
      <c r="O297" s="145"/>
      <c r="P297" s="146">
        <f aca="true" t="shared" si="1" ref="P297:P302">O297*H297</f>
        <v>0</v>
      </c>
      <c r="Q297" s="146">
        <v>0</v>
      </c>
      <c r="R297" s="146">
        <f aca="true" t="shared" si="2" ref="R297:R302">Q297*H297</f>
        <v>0</v>
      </c>
      <c r="S297" s="146">
        <v>0</v>
      </c>
      <c r="T297" s="147">
        <f aca="true" t="shared" si="3" ref="T297:T302">S297*H297</f>
        <v>0</v>
      </c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R297" s="148" t="s">
        <v>167</v>
      </c>
      <c r="AT297" s="148" t="s">
        <v>152</v>
      </c>
      <c r="AU297" s="148" t="s">
        <v>89</v>
      </c>
      <c r="AY297" s="44" t="s">
        <v>149</v>
      </c>
      <c r="BE297" s="149">
        <f aca="true" t="shared" si="4" ref="BE297:BE302">IF(N297="základní",J297,0)</f>
        <v>0</v>
      </c>
      <c r="BF297" s="149">
        <f aca="true" t="shared" si="5" ref="BF297:BF302">IF(N297="snížená",J297,0)</f>
        <v>0</v>
      </c>
      <c r="BG297" s="149">
        <f aca="true" t="shared" si="6" ref="BG297:BG302">IF(N297="zákl. přenesená",J297,0)</f>
        <v>0</v>
      </c>
      <c r="BH297" s="149">
        <f aca="true" t="shared" si="7" ref="BH297:BH302">IF(N297="sníž. přenesená",J297,0)</f>
        <v>0</v>
      </c>
      <c r="BI297" s="149">
        <f aca="true" t="shared" si="8" ref="BI297:BI302">IF(N297="nulová",J297,0)</f>
        <v>0</v>
      </c>
      <c r="BJ297" s="44" t="s">
        <v>87</v>
      </c>
      <c r="BK297" s="149">
        <f aca="true" t="shared" si="9" ref="BK297:BK302">ROUND(I297*H297,2)</f>
        <v>0</v>
      </c>
      <c r="BL297" s="44" t="s">
        <v>167</v>
      </c>
      <c r="BM297" s="148" t="s">
        <v>1014</v>
      </c>
    </row>
    <row r="298" spans="1:65" s="56" customFormat="1" ht="16.5" customHeight="1">
      <c r="A298" s="53"/>
      <c r="B298" s="54"/>
      <c r="C298" s="138" t="s">
        <v>468</v>
      </c>
      <c r="D298" s="138" t="s">
        <v>152</v>
      </c>
      <c r="E298" s="139" t="s">
        <v>1015</v>
      </c>
      <c r="F298" s="140" t="s">
        <v>1016</v>
      </c>
      <c r="G298" s="141" t="s">
        <v>331</v>
      </c>
      <c r="H298" s="40">
        <v>2.7</v>
      </c>
      <c r="I298" s="24"/>
      <c r="J298" s="142">
        <f t="shared" si="0"/>
        <v>0</v>
      </c>
      <c r="K298" s="140" t="s">
        <v>1</v>
      </c>
      <c r="L298" s="54"/>
      <c r="M298" s="143" t="s">
        <v>1</v>
      </c>
      <c r="N298" s="144" t="s">
        <v>44</v>
      </c>
      <c r="O298" s="145"/>
      <c r="P298" s="146">
        <f t="shared" si="1"/>
        <v>0</v>
      </c>
      <c r="Q298" s="146">
        <v>0</v>
      </c>
      <c r="R298" s="146">
        <f t="shared" si="2"/>
        <v>0</v>
      </c>
      <c r="S298" s="146">
        <v>0</v>
      </c>
      <c r="T298" s="147">
        <f t="shared" si="3"/>
        <v>0</v>
      </c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R298" s="148" t="s">
        <v>167</v>
      </c>
      <c r="AT298" s="148" t="s">
        <v>152</v>
      </c>
      <c r="AU298" s="148" t="s">
        <v>89</v>
      </c>
      <c r="AY298" s="44" t="s">
        <v>149</v>
      </c>
      <c r="BE298" s="149">
        <f t="shared" si="4"/>
        <v>0</v>
      </c>
      <c r="BF298" s="149">
        <f t="shared" si="5"/>
        <v>0</v>
      </c>
      <c r="BG298" s="149">
        <f t="shared" si="6"/>
        <v>0</v>
      </c>
      <c r="BH298" s="149">
        <f t="shared" si="7"/>
        <v>0</v>
      </c>
      <c r="BI298" s="149">
        <f t="shared" si="8"/>
        <v>0</v>
      </c>
      <c r="BJ298" s="44" t="s">
        <v>87</v>
      </c>
      <c r="BK298" s="149">
        <f t="shared" si="9"/>
        <v>0</v>
      </c>
      <c r="BL298" s="44" t="s">
        <v>167</v>
      </c>
      <c r="BM298" s="148" t="s">
        <v>1017</v>
      </c>
    </row>
    <row r="299" spans="1:65" s="56" customFormat="1" ht="16.5" customHeight="1">
      <c r="A299" s="53"/>
      <c r="B299" s="54"/>
      <c r="C299" s="138" t="s">
        <v>473</v>
      </c>
      <c r="D299" s="138" t="s">
        <v>152</v>
      </c>
      <c r="E299" s="139" t="s">
        <v>1018</v>
      </c>
      <c r="F299" s="140" t="s">
        <v>1019</v>
      </c>
      <c r="G299" s="141" t="s">
        <v>339</v>
      </c>
      <c r="H299" s="40">
        <v>6</v>
      </c>
      <c r="I299" s="24"/>
      <c r="J299" s="142">
        <f t="shared" si="0"/>
        <v>0</v>
      </c>
      <c r="K299" s="140" t="s">
        <v>1</v>
      </c>
      <c r="L299" s="54"/>
      <c r="M299" s="143" t="s">
        <v>1</v>
      </c>
      <c r="N299" s="144" t="s">
        <v>44</v>
      </c>
      <c r="O299" s="145"/>
      <c r="P299" s="146">
        <f t="shared" si="1"/>
        <v>0</v>
      </c>
      <c r="Q299" s="146">
        <v>0</v>
      </c>
      <c r="R299" s="146">
        <f t="shared" si="2"/>
        <v>0</v>
      </c>
      <c r="S299" s="146">
        <v>0</v>
      </c>
      <c r="T299" s="147">
        <f t="shared" si="3"/>
        <v>0</v>
      </c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R299" s="148" t="s">
        <v>167</v>
      </c>
      <c r="AT299" s="148" t="s">
        <v>152</v>
      </c>
      <c r="AU299" s="148" t="s">
        <v>89</v>
      </c>
      <c r="AY299" s="44" t="s">
        <v>149</v>
      </c>
      <c r="BE299" s="149">
        <f t="shared" si="4"/>
        <v>0</v>
      </c>
      <c r="BF299" s="149">
        <f t="shared" si="5"/>
        <v>0</v>
      </c>
      <c r="BG299" s="149">
        <f t="shared" si="6"/>
        <v>0</v>
      </c>
      <c r="BH299" s="149">
        <f t="shared" si="7"/>
        <v>0</v>
      </c>
      <c r="BI299" s="149">
        <f t="shared" si="8"/>
        <v>0</v>
      </c>
      <c r="BJ299" s="44" t="s">
        <v>87</v>
      </c>
      <c r="BK299" s="149">
        <f t="shared" si="9"/>
        <v>0</v>
      </c>
      <c r="BL299" s="44" t="s">
        <v>167</v>
      </c>
      <c r="BM299" s="148" t="s">
        <v>1020</v>
      </c>
    </row>
    <row r="300" spans="1:65" s="56" customFormat="1" ht="16.5" customHeight="1">
      <c r="A300" s="53"/>
      <c r="B300" s="54"/>
      <c r="C300" s="138" t="s">
        <v>477</v>
      </c>
      <c r="D300" s="138" t="s">
        <v>152</v>
      </c>
      <c r="E300" s="139" t="s">
        <v>1021</v>
      </c>
      <c r="F300" s="140" t="s">
        <v>1022</v>
      </c>
      <c r="G300" s="141" t="s">
        <v>331</v>
      </c>
      <c r="H300" s="40">
        <v>19.3</v>
      </c>
      <c r="I300" s="24"/>
      <c r="J300" s="142">
        <f t="shared" si="0"/>
        <v>0</v>
      </c>
      <c r="K300" s="140" t="s">
        <v>1</v>
      </c>
      <c r="L300" s="54"/>
      <c r="M300" s="143" t="s">
        <v>1</v>
      </c>
      <c r="N300" s="144" t="s">
        <v>44</v>
      </c>
      <c r="O300" s="145"/>
      <c r="P300" s="146">
        <f t="shared" si="1"/>
        <v>0</v>
      </c>
      <c r="Q300" s="146">
        <v>0</v>
      </c>
      <c r="R300" s="146">
        <f t="shared" si="2"/>
        <v>0</v>
      </c>
      <c r="S300" s="146">
        <v>0</v>
      </c>
      <c r="T300" s="147">
        <f t="shared" si="3"/>
        <v>0</v>
      </c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R300" s="148" t="s">
        <v>167</v>
      </c>
      <c r="AT300" s="148" t="s">
        <v>152</v>
      </c>
      <c r="AU300" s="148" t="s">
        <v>89</v>
      </c>
      <c r="AY300" s="44" t="s">
        <v>149</v>
      </c>
      <c r="BE300" s="149">
        <f t="shared" si="4"/>
        <v>0</v>
      </c>
      <c r="BF300" s="149">
        <f t="shared" si="5"/>
        <v>0</v>
      </c>
      <c r="BG300" s="149">
        <f t="shared" si="6"/>
        <v>0</v>
      </c>
      <c r="BH300" s="149">
        <f t="shared" si="7"/>
        <v>0</v>
      </c>
      <c r="BI300" s="149">
        <f t="shared" si="8"/>
        <v>0</v>
      </c>
      <c r="BJ300" s="44" t="s">
        <v>87</v>
      </c>
      <c r="BK300" s="149">
        <f t="shared" si="9"/>
        <v>0</v>
      </c>
      <c r="BL300" s="44" t="s">
        <v>167</v>
      </c>
      <c r="BM300" s="148" t="s">
        <v>1023</v>
      </c>
    </row>
    <row r="301" spans="1:65" s="56" customFormat="1" ht="16.5" customHeight="1">
      <c r="A301" s="53"/>
      <c r="B301" s="54"/>
      <c r="C301" s="138" t="s">
        <v>482</v>
      </c>
      <c r="D301" s="138" t="s">
        <v>152</v>
      </c>
      <c r="E301" s="139" t="s">
        <v>1024</v>
      </c>
      <c r="F301" s="140" t="s">
        <v>1025</v>
      </c>
      <c r="G301" s="141" t="s">
        <v>339</v>
      </c>
      <c r="H301" s="40">
        <v>15</v>
      </c>
      <c r="I301" s="24"/>
      <c r="J301" s="142">
        <f t="shared" si="0"/>
        <v>0</v>
      </c>
      <c r="K301" s="140" t="s">
        <v>257</v>
      </c>
      <c r="L301" s="54"/>
      <c r="M301" s="143" t="s">
        <v>1</v>
      </c>
      <c r="N301" s="144" t="s">
        <v>44</v>
      </c>
      <c r="O301" s="145"/>
      <c r="P301" s="146">
        <f t="shared" si="1"/>
        <v>0</v>
      </c>
      <c r="Q301" s="146">
        <v>0.04874</v>
      </c>
      <c r="R301" s="146">
        <f t="shared" si="2"/>
        <v>0.7311</v>
      </c>
      <c r="S301" s="146">
        <v>0</v>
      </c>
      <c r="T301" s="147">
        <f t="shared" si="3"/>
        <v>0</v>
      </c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R301" s="148" t="s">
        <v>167</v>
      </c>
      <c r="AT301" s="148" t="s">
        <v>152</v>
      </c>
      <c r="AU301" s="148" t="s">
        <v>89</v>
      </c>
      <c r="AY301" s="44" t="s">
        <v>149</v>
      </c>
      <c r="BE301" s="149">
        <f t="shared" si="4"/>
        <v>0</v>
      </c>
      <c r="BF301" s="149">
        <f t="shared" si="5"/>
        <v>0</v>
      </c>
      <c r="BG301" s="149">
        <f t="shared" si="6"/>
        <v>0</v>
      </c>
      <c r="BH301" s="149">
        <f t="shared" si="7"/>
        <v>0</v>
      </c>
      <c r="BI301" s="149">
        <f t="shared" si="8"/>
        <v>0</v>
      </c>
      <c r="BJ301" s="44" t="s">
        <v>87</v>
      </c>
      <c r="BK301" s="149">
        <f t="shared" si="9"/>
        <v>0</v>
      </c>
      <c r="BL301" s="44" t="s">
        <v>167</v>
      </c>
      <c r="BM301" s="148" t="s">
        <v>1026</v>
      </c>
    </row>
    <row r="302" spans="1:65" s="56" customFormat="1" ht="16.5" customHeight="1">
      <c r="A302" s="53"/>
      <c r="B302" s="54"/>
      <c r="C302" s="138" t="s">
        <v>486</v>
      </c>
      <c r="D302" s="138" t="s">
        <v>152</v>
      </c>
      <c r="E302" s="139" t="s">
        <v>1027</v>
      </c>
      <c r="F302" s="140" t="s">
        <v>1028</v>
      </c>
      <c r="G302" s="141" t="s">
        <v>331</v>
      </c>
      <c r="H302" s="40">
        <v>1.6</v>
      </c>
      <c r="I302" s="24"/>
      <c r="J302" s="142">
        <f t="shared" si="0"/>
        <v>0</v>
      </c>
      <c r="K302" s="140" t="s">
        <v>257</v>
      </c>
      <c r="L302" s="54"/>
      <c r="M302" s="143" t="s">
        <v>1</v>
      </c>
      <c r="N302" s="144" t="s">
        <v>44</v>
      </c>
      <c r="O302" s="145"/>
      <c r="P302" s="146">
        <f t="shared" si="1"/>
        <v>0</v>
      </c>
      <c r="Q302" s="146">
        <v>0.11046</v>
      </c>
      <c r="R302" s="146">
        <f t="shared" si="2"/>
        <v>0.176736</v>
      </c>
      <c r="S302" s="146">
        <v>0</v>
      </c>
      <c r="T302" s="147">
        <f t="shared" si="3"/>
        <v>0</v>
      </c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R302" s="148" t="s">
        <v>167</v>
      </c>
      <c r="AT302" s="148" t="s">
        <v>152</v>
      </c>
      <c r="AU302" s="148" t="s">
        <v>89</v>
      </c>
      <c r="AY302" s="44" t="s">
        <v>149</v>
      </c>
      <c r="BE302" s="149">
        <f t="shared" si="4"/>
        <v>0</v>
      </c>
      <c r="BF302" s="149">
        <f t="shared" si="5"/>
        <v>0</v>
      </c>
      <c r="BG302" s="149">
        <f t="shared" si="6"/>
        <v>0</v>
      </c>
      <c r="BH302" s="149">
        <f t="shared" si="7"/>
        <v>0</v>
      </c>
      <c r="BI302" s="149">
        <f t="shared" si="8"/>
        <v>0</v>
      </c>
      <c r="BJ302" s="44" t="s">
        <v>87</v>
      </c>
      <c r="BK302" s="149">
        <f t="shared" si="9"/>
        <v>0</v>
      </c>
      <c r="BL302" s="44" t="s">
        <v>167</v>
      </c>
      <c r="BM302" s="148" t="s">
        <v>1029</v>
      </c>
    </row>
    <row r="303" spans="2:51" s="160" customFormat="1" ht="11.25">
      <c r="B303" s="161"/>
      <c r="D303" s="150" t="s">
        <v>251</v>
      </c>
      <c r="E303" s="162" t="s">
        <v>1</v>
      </c>
      <c r="F303" s="163" t="s">
        <v>1030</v>
      </c>
      <c r="H303" s="164">
        <v>1.6</v>
      </c>
      <c r="L303" s="161"/>
      <c r="M303" s="165"/>
      <c r="N303" s="166"/>
      <c r="O303" s="166"/>
      <c r="P303" s="166"/>
      <c r="Q303" s="166"/>
      <c r="R303" s="166"/>
      <c r="S303" s="166"/>
      <c r="T303" s="167"/>
      <c r="AT303" s="162" t="s">
        <v>251</v>
      </c>
      <c r="AU303" s="162" t="s">
        <v>89</v>
      </c>
      <c r="AV303" s="160" t="s">
        <v>89</v>
      </c>
      <c r="AW303" s="160" t="s">
        <v>34</v>
      </c>
      <c r="AX303" s="160" t="s">
        <v>87</v>
      </c>
      <c r="AY303" s="162" t="s">
        <v>149</v>
      </c>
    </row>
    <row r="304" spans="1:65" s="56" customFormat="1" ht="16.5" customHeight="1">
      <c r="A304" s="53"/>
      <c r="B304" s="54"/>
      <c r="C304" s="138" t="s">
        <v>490</v>
      </c>
      <c r="D304" s="138" t="s">
        <v>152</v>
      </c>
      <c r="E304" s="139" t="s">
        <v>1031</v>
      </c>
      <c r="F304" s="140" t="s">
        <v>1032</v>
      </c>
      <c r="G304" s="141" t="s">
        <v>268</v>
      </c>
      <c r="H304" s="40">
        <v>0.8</v>
      </c>
      <c r="I304" s="24"/>
      <c r="J304" s="142">
        <f>ROUND(I304*H304,2)</f>
        <v>0</v>
      </c>
      <c r="K304" s="140" t="s">
        <v>257</v>
      </c>
      <c r="L304" s="54"/>
      <c r="M304" s="143" t="s">
        <v>1</v>
      </c>
      <c r="N304" s="144" t="s">
        <v>44</v>
      </c>
      <c r="O304" s="145"/>
      <c r="P304" s="146">
        <f>O304*H304</f>
        <v>0</v>
      </c>
      <c r="Q304" s="146">
        <v>0.00658</v>
      </c>
      <c r="R304" s="146">
        <f>Q304*H304</f>
        <v>0.0052640000000000004</v>
      </c>
      <c r="S304" s="146">
        <v>0</v>
      </c>
      <c r="T304" s="147">
        <f>S304*H304</f>
        <v>0</v>
      </c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R304" s="148" t="s">
        <v>167</v>
      </c>
      <c r="AT304" s="148" t="s">
        <v>152</v>
      </c>
      <c r="AU304" s="148" t="s">
        <v>89</v>
      </c>
      <c r="AY304" s="44" t="s">
        <v>149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44" t="s">
        <v>87</v>
      </c>
      <c r="BK304" s="149">
        <f>ROUND(I304*H304,2)</f>
        <v>0</v>
      </c>
      <c r="BL304" s="44" t="s">
        <v>167</v>
      </c>
      <c r="BM304" s="148" t="s">
        <v>1033</v>
      </c>
    </row>
    <row r="305" spans="2:51" s="160" customFormat="1" ht="11.25">
      <c r="B305" s="161"/>
      <c r="D305" s="150" t="s">
        <v>251</v>
      </c>
      <c r="E305" s="162" t="s">
        <v>1</v>
      </c>
      <c r="F305" s="163" t="s">
        <v>1034</v>
      </c>
      <c r="H305" s="164">
        <v>0.8</v>
      </c>
      <c r="L305" s="161"/>
      <c r="M305" s="165"/>
      <c r="N305" s="166"/>
      <c r="O305" s="166"/>
      <c r="P305" s="166"/>
      <c r="Q305" s="166"/>
      <c r="R305" s="166"/>
      <c r="S305" s="166"/>
      <c r="T305" s="167"/>
      <c r="AT305" s="162" t="s">
        <v>251</v>
      </c>
      <c r="AU305" s="162" t="s">
        <v>89</v>
      </c>
      <c r="AV305" s="160" t="s">
        <v>89</v>
      </c>
      <c r="AW305" s="160" t="s">
        <v>34</v>
      </c>
      <c r="AX305" s="160" t="s">
        <v>87</v>
      </c>
      <c r="AY305" s="162" t="s">
        <v>149</v>
      </c>
    </row>
    <row r="306" spans="1:65" s="56" customFormat="1" ht="16.5" customHeight="1">
      <c r="A306" s="53"/>
      <c r="B306" s="54"/>
      <c r="C306" s="138" t="s">
        <v>495</v>
      </c>
      <c r="D306" s="138" t="s">
        <v>152</v>
      </c>
      <c r="E306" s="139" t="s">
        <v>1035</v>
      </c>
      <c r="F306" s="140" t="s">
        <v>1036</v>
      </c>
      <c r="G306" s="141" t="s">
        <v>268</v>
      </c>
      <c r="H306" s="40">
        <v>0.8</v>
      </c>
      <c r="I306" s="24"/>
      <c r="J306" s="142">
        <f>ROUND(I306*H306,2)</f>
        <v>0</v>
      </c>
      <c r="K306" s="140" t="s">
        <v>257</v>
      </c>
      <c r="L306" s="54"/>
      <c r="M306" s="143" t="s">
        <v>1</v>
      </c>
      <c r="N306" s="144" t="s">
        <v>44</v>
      </c>
      <c r="O306" s="145"/>
      <c r="P306" s="146">
        <f>O306*H306</f>
        <v>0</v>
      </c>
      <c r="Q306" s="146">
        <v>0</v>
      </c>
      <c r="R306" s="146">
        <f>Q306*H306</f>
        <v>0</v>
      </c>
      <c r="S306" s="146">
        <v>0</v>
      </c>
      <c r="T306" s="147">
        <f>S306*H306</f>
        <v>0</v>
      </c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R306" s="148" t="s">
        <v>167</v>
      </c>
      <c r="AT306" s="148" t="s">
        <v>152</v>
      </c>
      <c r="AU306" s="148" t="s">
        <v>89</v>
      </c>
      <c r="AY306" s="44" t="s">
        <v>149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44" t="s">
        <v>87</v>
      </c>
      <c r="BK306" s="149">
        <f>ROUND(I306*H306,2)</f>
        <v>0</v>
      </c>
      <c r="BL306" s="44" t="s">
        <v>167</v>
      </c>
      <c r="BM306" s="148" t="s">
        <v>1037</v>
      </c>
    </row>
    <row r="307" spans="1:65" s="56" customFormat="1" ht="16.5" customHeight="1">
      <c r="A307" s="53"/>
      <c r="B307" s="54"/>
      <c r="C307" s="138" t="s">
        <v>499</v>
      </c>
      <c r="D307" s="138" t="s">
        <v>152</v>
      </c>
      <c r="E307" s="139" t="s">
        <v>1038</v>
      </c>
      <c r="F307" s="140" t="s">
        <v>1039</v>
      </c>
      <c r="G307" s="141" t="s">
        <v>268</v>
      </c>
      <c r="H307" s="40">
        <v>26.8</v>
      </c>
      <c r="I307" s="24"/>
      <c r="J307" s="142">
        <f>ROUND(I307*H307,2)</f>
        <v>0</v>
      </c>
      <c r="K307" s="140" t="s">
        <v>257</v>
      </c>
      <c r="L307" s="54"/>
      <c r="M307" s="143" t="s">
        <v>1</v>
      </c>
      <c r="N307" s="144" t="s">
        <v>44</v>
      </c>
      <c r="O307" s="145"/>
      <c r="P307" s="146">
        <f>O307*H307</f>
        <v>0</v>
      </c>
      <c r="Q307" s="146">
        <v>0.00808</v>
      </c>
      <c r="R307" s="146">
        <f>Q307*H307</f>
        <v>0.21654400000000001</v>
      </c>
      <c r="S307" s="146">
        <v>0</v>
      </c>
      <c r="T307" s="147">
        <f>S307*H307</f>
        <v>0</v>
      </c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R307" s="148" t="s">
        <v>167</v>
      </c>
      <c r="AT307" s="148" t="s">
        <v>152</v>
      </c>
      <c r="AU307" s="148" t="s">
        <v>89</v>
      </c>
      <c r="AY307" s="44" t="s">
        <v>149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44" t="s">
        <v>87</v>
      </c>
      <c r="BK307" s="149">
        <f>ROUND(I307*H307,2)</f>
        <v>0</v>
      </c>
      <c r="BL307" s="44" t="s">
        <v>167</v>
      </c>
      <c r="BM307" s="148" t="s">
        <v>1040</v>
      </c>
    </row>
    <row r="308" spans="2:51" s="176" customFormat="1" ht="11.25">
      <c r="B308" s="177"/>
      <c r="D308" s="150" t="s">
        <v>251</v>
      </c>
      <c r="E308" s="178" t="s">
        <v>1</v>
      </c>
      <c r="F308" s="179" t="s">
        <v>998</v>
      </c>
      <c r="H308" s="178" t="s">
        <v>1</v>
      </c>
      <c r="L308" s="177"/>
      <c r="M308" s="180"/>
      <c r="N308" s="181"/>
      <c r="O308" s="181"/>
      <c r="P308" s="181"/>
      <c r="Q308" s="181"/>
      <c r="R308" s="181"/>
      <c r="S308" s="181"/>
      <c r="T308" s="182"/>
      <c r="AT308" s="178" t="s">
        <v>251</v>
      </c>
      <c r="AU308" s="178" t="s">
        <v>89</v>
      </c>
      <c r="AV308" s="176" t="s">
        <v>87</v>
      </c>
      <c r="AW308" s="176" t="s">
        <v>34</v>
      </c>
      <c r="AX308" s="176" t="s">
        <v>79</v>
      </c>
      <c r="AY308" s="178" t="s">
        <v>149</v>
      </c>
    </row>
    <row r="309" spans="2:51" s="160" customFormat="1" ht="11.25">
      <c r="B309" s="161"/>
      <c r="D309" s="150" t="s">
        <v>251</v>
      </c>
      <c r="E309" s="162" t="s">
        <v>1</v>
      </c>
      <c r="F309" s="163" t="s">
        <v>1041</v>
      </c>
      <c r="H309" s="164">
        <v>13.4</v>
      </c>
      <c r="L309" s="161"/>
      <c r="M309" s="165"/>
      <c r="N309" s="166"/>
      <c r="O309" s="166"/>
      <c r="P309" s="166"/>
      <c r="Q309" s="166"/>
      <c r="R309" s="166"/>
      <c r="S309" s="166"/>
      <c r="T309" s="167"/>
      <c r="AT309" s="162" t="s">
        <v>251</v>
      </c>
      <c r="AU309" s="162" t="s">
        <v>89</v>
      </c>
      <c r="AV309" s="160" t="s">
        <v>89</v>
      </c>
      <c r="AW309" s="160" t="s">
        <v>34</v>
      </c>
      <c r="AX309" s="160" t="s">
        <v>79</v>
      </c>
      <c r="AY309" s="162" t="s">
        <v>149</v>
      </c>
    </row>
    <row r="310" spans="2:51" s="176" customFormat="1" ht="11.25">
      <c r="B310" s="177"/>
      <c r="D310" s="150" t="s">
        <v>251</v>
      </c>
      <c r="E310" s="178" t="s">
        <v>1</v>
      </c>
      <c r="F310" s="179" t="s">
        <v>1001</v>
      </c>
      <c r="H310" s="178" t="s">
        <v>1</v>
      </c>
      <c r="L310" s="177"/>
      <c r="M310" s="180"/>
      <c r="N310" s="181"/>
      <c r="O310" s="181"/>
      <c r="P310" s="181"/>
      <c r="Q310" s="181"/>
      <c r="R310" s="181"/>
      <c r="S310" s="181"/>
      <c r="T310" s="182"/>
      <c r="AT310" s="178" t="s">
        <v>251</v>
      </c>
      <c r="AU310" s="178" t="s">
        <v>89</v>
      </c>
      <c r="AV310" s="176" t="s">
        <v>87</v>
      </c>
      <c r="AW310" s="176" t="s">
        <v>34</v>
      </c>
      <c r="AX310" s="176" t="s">
        <v>79</v>
      </c>
      <c r="AY310" s="178" t="s">
        <v>149</v>
      </c>
    </row>
    <row r="311" spans="2:51" s="160" customFormat="1" ht="11.25">
      <c r="B311" s="161"/>
      <c r="D311" s="150" t="s">
        <v>251</v>
      </c>
      <c r="E311" s="162" t="s">
        <v>1</v>
      </c>
      <c r="F311" s="163" t="s">
        <v>1041</v>
      </c>
      <c r="H311" s="164">
        <v>13.4</v>
      </c>
      <c r="L311" s="161"/>
      <c r="M311" s="165"/>
      <c r="N311" s="166"/>
      <c r="O311" s="166"/>
      <c r="P311" s="166"/>
      <c r="Q311" s="166"/>
      <c r="R311" s="166"/>
      <c r="S311" s="166"/>
      <c r="T311" s="167"/>
      <c r="AT311" s="162" t="s">
        <v>251</v>
      </c>
      <c r="AU311" s="162" t="s">
        <v>89</v>
      </c>
      <c r="AV311" s="160" t="s">
        <v>89</v>
      </c>
      <c r="AW311" s="160" t="s">
        <v>34</v>
      </c>
      <c r="AX311" s="160" t="s">
        <v>79</v>
      </c>
      <c r="AY311" s="162" t="s">
        <v>149</v>
      </c>
    </row>
    <row r="312" spans="2:51" s="168" customFormat="1" ht="11.25">
      <c r="B312" s="169"/>
      <c r="D312" s="150" t="s">
        <v>251</v>
      </c>
      <c r="E312" s="170" t="s">
        <v>1</v>
      </c>
      <c r="F312" s="171" t="s">
        <v>254</v>
      </c>
      <c r="H312" s="172">
        <v>26.8</v>
      </c>
      <c r="L312" s="169"/>
      <c r="M312" s="173"/>
      <c r="N312" s="174"/>
      <c r="O312" s="174"/>
      <c r="P312" s="174"/>
      <c r="Q312" s="174"/>
      <c r="R312" s="174"/>
      <c r="S312" s="174"/>
      <c r="T312" s="175"/>
      <c r="AT312" s="170" t="s">
        <v>251</v>
      </c>
      <c r="AU312" s="170" t="s">
        <v>89</v>
      </c>
      <c r="AV312" s="168" t="s">
        <v>167</v>
      </c>
      <c r="AW312" s="168" t="s">
        <v>34</v>
      </c>
      <c r="AX312" s="168" t="s">
        <v>87</v>
      </c>
      <c r="AY312" s="170" t="s">
        <v>149</v>
      </c>
    </row>
    <row r="313" spans="1:65" s="56" customFormat="1" ht="16.5" customHeight="1">
      <c r="A313" s="53"/>
      <c r="B313" s="54"/>
      <c r="C313" s="138" t="s">
        <v>503</v>
      </c>
      <c r="D313" s="138" t="s">
        <v>152</v>
      </c>
      <c r="E313" s="139" t="s">
        <v>1042</v>
      </c>
      <c r="F313" s="140" t="s">
        <v>1043</v>
      </c>
      <c r="G313" s="141" t="s">
        <v>268</v>
      </c>
      <c r="H313" s="40">
        <v>26.8</v>
      </c>
      <c r="I313" s="24"/>
      <c r="J313" s="142">
        <f>ROUND(I313*H313,2)</f>
        <v>0</v>
      </c>
      <c r="K313" s="140" t="s">
        <v>257</v>
      </c>
      <c r="L313" s="54"/>
      <c r="M313" s="143" t="s">
        <v>1</v>
      </c>
      <c r="N313" s="144" t="s">
        <v>44</v>
      </c>
      <c r="O313" s="145"/>
      <c r="P313" s="146">
        <f>O313*H313</f>
        <v>0</v>
      </c>
      <c r="Q313" s="146">
        <v>0</v>
      </c>
      <c r="R313" s="146">
        <f>Q313*H313</f>
        <v>0</v>
      </c>
      <c r="S313" s="146">
        <v>0</v>
      </c>
      <c r="T313" s="147">
        <f>S313*H313</f>
        <v>0</v>
      </c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R313" s="148" t="s">
        <v>167</v>
      </c>
      <c r="AT313" s="148" t="s">
        <v>152</v>
      </c>
      <c r="AU313" s="148" t="s">
        <v>89</v>
      </c>
      <c r="AY313" s="44" t="s">
        <v>149</v>
      </c>
      <c r="BE313" s="149">
        <f>IF(N313="základní",J313,0)</f>
        <v>0</v>
      </c>
      <c r="BF313" s="149">
        <f>IF(N313="snížená",J313,0)</f>
        <v>0</v>
      </c>
      <c r="BG313" s="149">
        <f>IF(N313="zákl. přenesená",J313,0)</f>
        <v>0</v>
      </c>
      <c r="BH313" s="149">
        <f>IF(N313="sníž. přenesená",J313,0)</f>
        <v>0</v>
      </c>
      <c r="BI313" s="149">
        <f>IF(N313="nulová",J313,0)</f>
        <v>0</v>
      </c>
      <c r="BJ313" s="44" t="s">
        <v>87</v>
      </c>
      <c r="BK313" s="149">
        <f>ROUND(I313*H313,2)</f>
        <v>0</v>
      </c>
      <c r="BL313" s="44" t="s">
        <v>167</v>
      </c>
      <c r="BM313" s="148" t="s">
        <v>1044</v>
      </c>
    </row>
    <row r="314" spans="2:63" s="125" customFormat="1" ht="22.9" customHeight="1">
      <c r="B314" s="126"/>
      <c r="D314" s="127" t="s">
        <v>78</v>
      </c>
      <c r="E314" s="136" t="s">
        <v>174</v>
      </c>
      <c r="F314" s="136" t="s">
        <v>265</v>
      </c>
      <c r="J314" s="137">
        <f>BK314</f>
        <v>0</v>
      </c>
      <c r="L314" s="126"/>
      <c r="M314" s="130"/>
      <c r="N314" s="131"/>
      <c r="O314" s="131"/>
      <c r="P314" s="132">
        <f>SUM(P315:P551)</f>
        <v>0</v>
      </c>
      <c r="Q314" s="131"/>
      <c r="R314" s="132">
        <f>SUM(R315:R551)</f>
        <v>89.49395436000002</v>
      </c>
      <c r="S314" s="131"/>
      <c r="T314" s="133">
        <f>SUM(T315:T551)</f>
        <v>0</v>
      </c>
      <c r="AR314" s="127" t="s">
        <v>87</v>
      </c>
      <c r="AT314" s="134" t="s">
        <v>78</v>
      </c>
      <c r="AU314" s="134" t="s">
        <v>87</v>
      </c>
      <c r="AY314" s="127" t="s">
        <v>149</v>
      </c>
      <c r="BK314" s="135">
        <f>SUM(BK315:BK551)</f>
        <v>0</v>
      </c>
    </row>
    <row r="315" spans="1:65" s="56" customFormat="1" ht="16.5" customHeight="1">
      <c r="A315" s="53"/>
      <c r="B315" s="54"/>
      <c r="C315" s="138" t="s">
        <v>507</v>
      </c>
      <c r="D315" s="138" t="s">
        <v>152</v>
      </c>
      <c r="E315" s="139" t="s">
        <v>1045</v>
      </c>
      <c r="F315" s="140" t="s">
        <v>1046</v>
      </c>
      <c r="G315" s="141" t="s">
        <v>268</v>
      </c>
      <c r="H315" s="40">
        <v>143.87</v>
      </c>
      <c r="I315" s="24"/>
      <c r="J315" s="142">
        <f>ROUND(I315*H315,2)</f>
        <v>0</v>
      </c>
      <c r="K315" s="140" t="s">
        <v>257</v>
      </c>
      <c r="L315" s="54"/>
      <c r="M315" s="143" t="s">
        <v>1</v>
      </c>
      <c r="N315" s="144" t="s">
        <v>44</v>
      </c>
      <c r="O315" s="145"/>
      <c r="P315" s="146">
        <f>O315*H315</f>
        <v>0</v>
      </c>
      <c r="Q315" s="146">
        <v>0.004</v>
      </c>
      <c r="R315" s="146">
        <f>Q315*H315</f>
        <v>0.57548</v>
      </c>
      <c r="S315" s="146">
        <v>0</v>
      </c>
      <c r="T315" s="147">
        <f>S315*H315</f>
        <v>0</v>
      </c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R315" s="148" t="s">
        <v>167</v>
      </c>
      <c r="AT315" s="148" t="s">
        <v>152</v>
      </c>
      <c r="AU315" s="148" t="s">
        <v>89</v>
      </c>
      <c r="AY315" s="44" t="s">
        <v>149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44" t="s">
        <v>87</v>
      </c>
      <c r="BK315" s="149">
        <f>ROUND(I315*H315,2)</f>
        <v>0</v>
      </c>
      <c r="BL315" s="44" t="s">
        <v>167</v>
      </c>
      <c r="BM315" s="148" t="s">
        <v>1047</v>
      </c>
    </row>
    <row r="316" spans="2:51" s="176" customFormat="1" ht="11.25">
      <c r="B316" s="177"/>
      <c r="D316" s="150" t="s">
        <v>251</v>
      </c>
      <c r="E316" s="178" t="s">
        <v>1</v>
      </c>
      <c r="F316" s="179" t="s">
        <v>311</v>
      </c>
      <c r="H316" s="178" t="s">
        <v>1</v>
      </c>
      <c r="L316" s="177"/>
      <c r="M316" s="180"/>
      <c r="N316" s="181"/>
      <c r="O316" s="181"/>
      <c r="P316" s="181"/>
      <c r="Q316" s="181"/>
      <c r="R316" s="181"/>
      <c r="S316" s="181"/>
      <c r="T316" s="182"/>
      <c r="AT316" s="178" t="s">
        <v>251</v>
      </c>
      <c r="AU316" s="178" t="s">
        <v>89</v>
      </c>
      <c r="AV316" s="176" t="s">
        <v>87</v>
      </c>
      <c r="AW316" s="176" t="s">
        <v>34</v>
      </c>
      <c r="AX316" s="176" t="s">
        <v>79</v>
      </c>
      <c r="AY316" s="178" t="s">
        <v>149</v>
      </c>
    </row>
    <row r="317" spans="2:51" s="160" customFormat="1" ht="11.25">
      <c r="B317" s="161"/>
      <c r="D317" s="150" t="s">
        <v>251</v>
      </c>
      <c r="E317" s="162" t="s">
        <v>1</v>
      </c>
      <c r="F317" s="163" t="s">
        <v>1048</v>
      </c>
      <c r="H317" s="164">
        <v>82.39</v>
      </c>
      <c r="L317" s="161"/>
      <c r="M317" s="165"/>
      <c r="N317" s="166"/>
      <c r="O317" s="166"/>
      <c r="P317" s="166"/>
      <c r="Q317" s="166"/>
      <c r="R317" s="166"/>
      <c r="S317" s="166"/>
      <c r="T317" s="167"/>
      <c r="AT317" s="162" t="s">
        <v>251</v>
      </c>
      <c r="AU317" s="162" t="s">
        <v>89</v>
      </c>
      <c r="AV317" s="160" t="s">
        <v>89</v>
      </c>
      <c r="AW317" s="160" t="s">
        <v>34</v>
      </c>
      <c r="AX317" s="160" t="s">
        <v>79</v>
      </c>
      <c r="AY317" s="162" t="s">
        <v>149</v>
      </c>
    </row>
    <row r="318" spans="2:51" s="176" customFormat="1" ht="11.25">
      <c r="B318" s="177"/>
      <c r="D318" s="150" t="s">
        <v>251</v>
      </c>
      <c r="E318" s="178" t="s">
        <v>1</v>
      </c>
      <c r="F318" s="179" t="s">
        <v>315</v>
      </c>
      <c r="H318" s="178" t="s">
        <v>1</v>
      </c>
      <c r="L318" s="177"/>
      <c r="M318" s="180"/>
      <c r="N318" s="181"/>
      <c r="O318" s="181"/>
      <c r="P318" s="181"/>
      <c r="Q318" s="181"/>
      <c r="R318" s="181"/>
      <c r="S318" s="181"/>
      <c r="T318" s="182"/>
      <c r="AT318" s="178" t="s">
        <v>251</v>
      </c>
      <c r="AU318" s="178" t="s">
        <v>89</v>
      </c>
      <c r="AV318" s="176" t="s">
        <v>87</v>
      </c>
      <c r="AW318" s="176" t="s">
        <v>34</v>
      </c>
      <c r="AX318" s="176" t="s">
        <v>79</v>
      </c>
      <c r="AY318" s="178" t="s">
        <v>149</v>
      </c>
    </row>
    <row r="319" spans="2:51" s="160" customFormat="1" ht="11.25">
      <c r="B319" s="161"/>
      <c r="D319" s="150" t="s">
        <v>251</v>
      </c>
      <c r="E319" s="162" t="s">
        <v>1</v>
      </c>
      <c r="F319" s="163" t="s">
        <v>1049</v>
      </c>
      <c r="H319" s="164">
        <v>5.11</v>
      </c>
      <c r="L319" s="161"/>
      <c r="M319" s="165"/>
      <c r="N319" s="166"/>
      <c r="O319" s="166"/>
      <c r="P319" s="166"/>
      <c r="Q319" s="166"/>
      <c r="R319" s="166"/>
      <c r="S319" s="166"/>
      <c r="T319" s="167"/>
      <c r="AT319" s="162" t="s">
        <v>251</v>
      </c>
      <c r="AU319" s="162" t="s">
        <v>89</v>
      </c>
      <c r="AV319" s="160" t="s">
        <v>89</v>
      </c>
      <c r="AW319" s="160" t="s">
        <v>34</v>
      </c>
      <c r="AX319" s="160" t="s">
        <v>79</v>
      </c>
      <c r="AY319" s="162" t="s">
        <v>149</v>
      </c>
    </row>
    <row r="320" spans="2:51" s="160" customFormat="1" ht="11.25">
      <c r="B320" s="161"/>
      <c r="D320" s="150" t="s">
        <v>251</v>
      </c>
      <c r="E320" s="162" t="s">
        <v>1</v>
      </c>
      <c r="F320" s="163" t="s">
        <v>1050</v>
      </c>
      <c r="H320" s="164">
        <v>3.63</v>
      </c>
      <c r="L320" s="161"/>
      <c r="M320" s="165"/>
      <c r="N320" s="166"/>
      <c r="O320" s="166"/>
      <c r="P320" s="166"/>
      <c r="Q320" s="166"/>
      <c r="R320" s="166"/>
      <c r="S320" s="166"/>
      <c r="T320" s="167"/>
      <c r="AT320" s="162" t="s">
        <v>251</v>
      </c>
      <c r="AU320" s="162" t="s">
        <v>89</v>
      </c>
      <c r="AV320" s="160" t="s">
        <v>89</v>
      </c>
      <c r="AW320" s="160" t="s">
        <v>34</v>
      </c>
      <c r="AX320" s="160" t="s">
        <v>79</v>
      </c>
      <c r="AY320" s="162" t="s">
        <v>149</v>
      </c>
    </row>
    <row r="321" spans="2:51" s="160" customFormat="1" ht="11.25">
      <c r="B321" s="161"/>
      <c r="D321" s="150" t="s">
        <v>251</v>
      </c>
      <c r="E321" s="162" t="s">
        <v>1</v>
      </c>
      <c r="F321" s="163" t="s">
        <v>1051</v>
      </c>
      <c r="H321" s="164">
        <v>1.7</v>
      </c>
      <c r="L321" s="161"/>
      <c r="M321" s="165"/>
      <c r="N321" s="166"/>
      <c r="O321" s="166"/>
      <c r="P321" s="166"/>
      <c r="Q321" s="166"/>
      <c r="R321" s="166"/>
      <c r="S321" s="166"/>
      <c r="T321" s="167"/>
      <c r="AT321" s="162" t="s">
        <v>251</v>
      </c>
      <c r="AU321" s="162" t="s">
        <v>89</v>
      </c>
      <c r="AV321" s="160" t="s">
        <v>89</v>
      </c>
      <c r="AW321" s="160" t="s">
        <v>34</v>
      </c>
      <c r="AX321" s="160" t="s">
        <v>79</v>
      </c>
      <c r="AY321" s="162" t="s">
        <v>149</v>
      </c>
    </row>
    <row r="322" spans="2:51" s="160" customFormat="1" ht="11.25">
      <c r="B322" s="161"/>
      <c r="D322" s="150" t="s">
        <v>251</v>
      </c>
      <c r="E322" s="162" t="s">
        <v>1</v>
      </c>
      <c r="F322" s="163" t="s">
        <v>1052</v>
      </c>
      <c r="H322" s="164">
        <v>13.53</v>
      </c>
      <c r="L322" s="161"/>
      <c r="M322" s="165"/>
      <c r="N322" s="166"/>
      <c r="O322" s="166"/>
      <c r="P322" s="166"/>
      <c r="Q322" s="166"/>
      <c r="R322" s="166"/>
      <c r="S322" s="166"/>
      <c r="T322" s="167"/>
      <c r="AT322" s="162" t="s">
        <v>251</v>
      </c>
      <c r="AU322" s="162" t="s">
        <v>89</v>
      </c>
      <c r="AV322" s="160" t="s">
        <v>89</v>
      </c>
      <c r="AW322" s="160" t="s">
        <v>34</v>
      </c>
      <c r="AX322" s="160" t="s">
        <v>79</v>
      </c>
      <c r="AY322" s="162" t="s">
        <v>149</v>
      </c>
    </row>
    <row r="323" spans="2:51" s="160" customFormat="1" ht="11.25">
      <c r="B323" s="161"/>
      <c r="D323" s="150" t="s">
        <v>251</v>
      </c>
      <c r="E323" s="162" t="s">
        <v>1</v>
      </c>
      <c r="F323" s="163" t="s">
        <v>1053</v>
      </c>
      <c r="H323" s="164">
        <v>10.04</v>
      </c>
      <c r="L323" s="161"/>
      <c r="M323" s="165"/>
      <c r="N323" s="166"/>
      <c r="O323" s="166"/>
      <c r="P323" s="166"/>
      <c r="Q323" s="166"/>
      <c r="R323" s="166"/>
      <c r="S323" s="166"/>
      <c r="T323" s="167"/>
      <c r="AT323" s="162" t="s">
        <v>251</v>
      </c>
      <c r="AU323" s="162" t="s">
        <v>89</v>
      </c>
      <c r="AV323" s="160" t="s">
        <v>89</v>
      </c>
      <c r="AW323" s="160" t="s">
        <v>34</v>
      </c>
      <c r="AX323" s="160" t="s">
        <v>79</v>
      </c>
      <c r="AY323" s="162" t="s">
        <v>149</v>
      </c>
    </row>
    <row r="324" spans="2:51" s="160" customFormat="1" ht="11.25">
      <c r="B324" s="161"/>
      <c r="D324" s="150" t="s">
        <v>251</v>
      </c>
      <c r="E324" s="162" t="s">
        <v>1</v>
      </c>
      <c r="F324" s="163" t="s">
        <v>1054</v>
      </c>
      <c r="H324" s="164">
        <v>13.39</v>
      </c>
      <c r="L324" s="161"/>
      <c r="M324" s="165"/>
      <c r="N324" s="166"/>
      <c r="O324" s="166"/>
      <c r="P324" s="166"/>
      <c r="Q324" s="166"/>
      <c r="R324" s="166"/>
      <c r="S324" s="166"/>
      <c r="T324" s="167"/>
      <c r="AT324" s="162" t="s">
        <v>251</v>
      </c>
      <c r="AU324" s="162" t="s">
        <v>89</v>
      </c>
      <c r="AV324" s="160" t="s">
        <v>89</v>
      </c>
      <c r="AW324" s="160" t="s">
        <v>34</v>
      </c>
      <c r="AX324" s="160" t="s">
        <v>79</v>
      </c>
      <c r="AY324" s="162" t="s">
        <v>149</v>
      </c>
    </row>
    <row r="325" spans="2:51" s="160" customFormat="1" ht="11.25">
      <c r="B325" s="161"/>
      <c r="D325" s="150" t="s">
        <v>251</v>
      </c>
      <c r="E325" s="162" t="s">
        <v>1</v>
      </c>
      <c r="F325" s="163" t="s">
        <v>1055</v>
      </c>
      <c r="H325" s="164">
        <v>14.08</v>
      </c>
      <c r="L325" s="161"/>
      <c r="M325" s="165"/>
      <c r="N325" s="166"/>
      <c r="O325" s="166"/>
      <c r="P325" s="166"/>
      <c r="Q325" s="166"/>
      <c r="R325" s="166"/>
      <c r="S325" s="166"/>
      <c r="T325" s="167"/>
      <c r="AT325" s="162" t="s">
        <v>251</v>
      </c>
      <c r="AU325" s="162" t="s">
        <v>89</v>
      </c>
      <c r="AV325" s="160" t="s">
        <v>89</v>
      </c>
      <c r="AW325" s="160" t="s">
        <v>34</v>
      </c>
      <c r="AX325" s="160" t="s">
        <v>79</v>
      </c>
      <c r="AY325" s="162" t="s">
        <v>149</v>
      </c>
    </row>
    <row r="326" spans="2:51" s="168" customFormat="1" ht="11.25">
      <c r="B326" s="169"/>
      <c r="D326" s="150" t="s">
        <v>251</v>
      </c>
      <c r="E326" s="170" t="s">
        <v>1</v>
      </c>
      <c r="F326" s="171" t="s">
        <v>254</v>
      </c>
      <c r="H326" s="172">
        <v>143.87000000000003</v>
      </c>
      <c r="L326" s="169"/>
      <c r="M326" s="173"/>
      <c r="N326" s="174"/>
      <c r="O326" s="174"/>
      <c r="P326" s="174"/>
      <c r="Q326" s="174"/>
      <c r="R326" s="174"/>
      <c r="S326" s="174"/>
      <c r="T326" s="175"/>
      <c r="AT326" s="170" t="s">
        <v>251</v>
      </c>
      <c r="AU326" s="170" t="s">
        <v>89</v>
      </c>
      <c r="AV326" s="168" t="s">
        <v>167</v>
      </c>
      <c r="AW326" s="168" t="s">
        <v>34</v>
      </c>
      <c r="AX326" s="168" t="s">
        <v>87</v>
      </c>
      <c r="AY326" s="170" t="s">
        <v>149</v>
      </c>
    </row>
    <row r="327" spans="1:65" s="56" customFormat="1" ht="16.5" customHeight="1">
      <c r="A327" s="53"/>
      <c r="B327" s="54"/>
      <c r="C327" s="138" t="s">
        <v>513</v>
      </c>
      <c r="D327" s="138" t="s">
        <v>152</v>
      </c>
      <c r="E327" s="139" t="s">
        <v>1056</v>
      </c>
      <c r="F327" s="140" t="s">
        <v>1057</v>
      </c>
      <c r="G327" s="141" t="s">
        <v>268</v>
      </c>
      <c r="H327" s="40">
        <v>133.01</v>
      </c>
      <c r="I327" s="24"/>
      <c r="J327" s="142">
        <f>ROUND(I327*H327,2)</f>
        <v>0</v>
      </c>
      <c r="K327" s="140" t="s">
        <v>257</v>
      </c>
      <c r="L327" s="54"/>
      <c r="M327" s="143" t="s">
        <v>1</v>
      </c>
      <c r="N327" s="144" t="s">
        <v>44</v>
      </c>
      <c r="O327" s="145"/>
      <c r="P327" s="146">
        <f>O327*H327</f>
        <v>0</v>
      </c>
      <c r="Q327" s="146">
        <v>0.01838</v>
      </c>
      <c r="R327" s="146">
        <f>Q327*H327</f>
        <v>2.4447238</v>
      </c>
      <c r="S327" s="146">
        <v>0</v>
      </c>
      <c r="T327" s="147">
        <f>S327*H327</f>
        <v>0</v>
      </c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R327" s="148" t="s">
        <v>167</v>
      </c>
      <c r="AT327" s="148" t="s">
        <v>152</v>
      </c>
      <c r="AU327" s="148" t="s">
        <v>89</v>
      </c>
      <c r="AY327" s="44" t="s">
        <v>149</v>
      </c>
      <c r="BE327" s="149">
        <f>IF(N327="základní",J327,0)</f>
        <v>0</v>
      </c>
      <c r="BF327" s="149">
        <f>IF(N327="snížená",J327,0)</f>
        <v>0</v>
      </c>
      <c r="BG327" s="149">
        <f>IF(N327="zákl. přenesená",J327,0)</f>
        <v>0</v>
      </c>
      <c r="BH327" s="149">
        <f>IF(N327="sníž. přenesená",J327,0)</f>
        <v>0</v>
      </c>
      <c r="BI327" s="149">
        <f>IF(N327="nulová",J327,0)</f>
        <v>0</v>
      </c>
      <c r="BJ327" s="44" t="s">
        <v>87</v>
      </c>
      <c r="BK327" s="149">
        <f>ROUND(I327*H327,2)</f>
        <v>0</v>
      </c>
      <c r="BL327" s="44" t="s">
        <v>167</v>
      </c>
      <c r="BM327" s="148" t="s">
        <v>1058</v>
      </c>
    </row>
    <row r="328" spans="2:51" s="160" customFormat="1" ht="11.25">
      <c r="B328" s="161"/>
      <c r="D328" s="150" t="s">
        <v>251</v>
      </c>
      <c r="E328" s="162" t="s">
        <v>1</v>
      </c>
      <c r="F328" s="163" t="s">
        <v>1059</v>
      </c>
      <c r="H328" s="164">
        <v>111.8</v>
      </c>
      <c r="L328" s="161"/>
      <c r="M328" s="165"/>
      <c r="N328" s="166"/>
      <c r="O328" s="166"/>
      <c r="P328" s="166"/>
      <c r="Q328" s="166"/>
      <c r="R328" s="166"/>
      <c r="S328" s="166"/>
      <c r="T328" s="167"/>
      <c r="AT328" s="162" t="s">
        <v>251</v>
      </c>
      <c r="AU328" s="162" t="s">
        <v>89</v>
      </c>
      <c r="AV328" s="160" t="s">
        <v>89</v>
      </c>
      <c r="AW328" s="160" t="s">
        <v>34</v>
      </c>
      <c r="AX328" s="160" t="s">
        <v>79</v>
      </c>
      <c r="AY328" s="162" t="s">
        <v>149</v>
      </c>
    </row>
    <row r="329" spans="2:51" s="160" customFormat="1" ht="11.25">
      <c r="B329" s="161"/>
      <c r="D329" s="150" t="s">
        <v>251</v>
      </c>
      <c r="E329" s="162" t="s">
        <v>1</v>
      </c>
      <c r="F329" s="163" t="s">
        <v>1060</v>
      </c>
      <c r="H329" s="164">
        <v>7.66</v>
      </c>
      <c r="L329" s="161"/>
      <c r="M329" s="165"/>
      <c r="N329" s="166"/>
      <c r="O329" s="166"/>
      <c r="P329" s="166"/>
      <c r="Q329" s="166"/>
      <c r="R329" s="166"/>
      <c r="S329" s="166"/>
      <c r="T329" s="167"/>
      <c r="AT329" s="162" t="s">
        <v>251</v>
      </c>
      <c r="AU329" s="162" t="s">
        <v>89</v>
      </c>
      <c r="AV329" s="160" t="s">
        <v>89</v>
      </c>
      <c r="AW329" s="160" t="s">
        <v>34</v>
      </c>
      <c r="AX329" s="160" t="s">
        <v>79</v>
      </c>
      <c r="AY329" s="162" t="s">
        <v>149</v>
      </c>
    </row>
    <row r="330" spans="2:51" s="160" customFormat="1" ht="11.25">
      <c r="B330" s="161"/>
      <c r="D330" s="150" t="s">
        <v>251</v>
      </c>
      <c r="E330" s="162" t="s">
        <v>1</v>
      </c>
      <c r="F330" s="163" t="s">
        <v>1061</v>
      </c>
      <c r="H330" s="164">
        <v>13.55</v>
      </c>
      <c r="L330" s="161"/>
      <c r="M330" s="165"/>
      <c r="N330" s="166"/>
      <c r="O330" s="166"/>
      <c r="P330" s="166"/>
      <c r="Q330" s="166"/>
      <c r="R330" s="166"/>
      <c r="S330" s="166"/>
      <c r="T330" s="167"/>
      <c r="AT330" s="162" t="s">
        <v>251</v>
      </c>
      <c r="AU330" s="162" t="s">
        <v>89</v>
      </c>
      <c r="AV330" s="160" t="s">
        <v>89</v>
      </c>
      <c r="AW330" s="160" t="s">
        <v>34</v>
      </c>
      <c r="AX330" s="160" t="s">
        <v>79</v>
      </c>
      <c r="AY330" s="162" t="s">
        <v>149</v>
      </c>
    </row>
    <row r="331" spans="2:51" s="168" customFormat="1" ht="11.25">
      <c r="B331" s="169"/>
      <c r="D331" s="150" t="s">
        <v>251</v>
      </c>
      <c r="E331" s="170" t="s">
        <v>1</v>
      </c>
      <c r="F331" s="171" t="s">
        <v>254</v>
      </c>
      <c r="H331" s="172">
        <v>133.01</v>
      </c>
      <c r="L331" s="169"/>
      <c r="M331" s="173"/>
      <c r="N331" s="174"/>
      <c r="O331" s="174"/>
      <c r="P331" s="174"/>
      <c r="Q331" s="174"/>
      <c r="R331" s="174"/>
      <c r="S331" s="174"/>
      <c r="T331" s="175"/>
      <c r="AT331" s="170" t="s">
        <v>251</v>
      </c>
      <c r="AU331" s="170" t="s">
        <v>89</v>
      </c>
      <c r="AV331" s="168" t="s">
        <v>167</v>
      </c>
      <c r="AW331" s="168" t="s">
        <v>34</v>
      </c>
      <c r="AX331" s="168" t="s">
        <v>87</v>
      </c>
      <c r="AY331" s="170" t="s">
        <v>149</v>
      </c>
    </row>
    <row r="332" spans="1:65" s="56" customFormat="1" ht="16.5" customHeight="1">
      <c r="A332" s="53"/>
      <c r="B332" s="54"/>
      <c r="C332" s="138" t="s">
        <v>517</v>
      </c>
      <c r="D332" s="138" t="s">
        <v>152</v>
      </c>
      <c r="E332" s="139" t="s">
        <v>1062</v>
      </c>
      <c r="F332" s="140" t="s">
        <v>1063</v>
      </c>
      <c r="G332" s="141" t="s">
        <v>268</v>
      </c>
      <c r="H332" s="40">
        <v>61.48</v>
      </c>
      <c r="I332" s="24"/>
      <c r="J332" s="142">
        <f>ROUND(I332*H332,2)</f>
        <v>0</v>
      </c>
      <c r="K332" s="140" t="s">
        <v>257</v>
      </c>
      <c r="L332" s="54"/>
      <c r="M332" s="143" t="s">
        <v>1</v>
      </c>
      <c r="N332" s="144" t="s">
        <v>44</v>
      </c>
      <c r="O332" s="145"/>
      <c r="P332" s="146">
        <f>O332*H332</f>
        <v>0</v>
      </c>
      <c r="Q332" s="146">
        <v>0.017</v>
      </c>
      <c r="R332" s="146">
        <f>Q332*H332</f>
        <v>1.04516</v>
      </c>
      <c r="S332" s="146">
        <v>0</v>
      </c>
      <c r="T332" s="147">
        <f>S332*H332</f>
        <v>0</v>
      </c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R332" s="148" t="s">
        <v>167</v>
      </c>
      <c r="AT332" s="148" t="s">
        <v>152</v>
      </c>
      <c r="AU332" s="148" t="s">
        <v>89</v>
      </c>
      <c r="AY332" s="44" t="s">
        <v>149</v>
      </c>
      <c r="BE332" s="149">
        <f>IF(N332="základní",J332,0)</f>
        <v>0</v>
      </c>
      <c r="BF332" s="149">
        <f>IF(N332="snížená",J332,0)</f>
        <v>0</v>
      </c>
      <c r="BG332" s="149">
        <f>IF(N332="zákl. přenesená",J332,0)</f>
        <v>0</v>
      </c>
      <c r="BH332" s="149">
        <f>IF(N332="sníž. přenesená",J332,0)</f>
        <v>0</v>
      </c>
      <c r="BI332" s="149">
        <f>IF(N332="nulová",J332,0)</f>
        <v>0</v>
      </c>
      <c r="BJ332" s="44" t="s">
        <v>87</v>
      </c>
      <c r="BK332" s="149">
        <f>ROUND(I332*H332,2)</f>
        <v>0</v>
      </c>
      <c r="BL332" s="44" t="s">
        <v>167</v>
      </c>
      <c r="BM332" s="148" t="s">
        <v>1064</v>
      </c>
    </row>
    <row r="333" spans="2:51" s="176" customFormat="1" ht="11.25">
      <c r="B333" s="177"/>
      <c r="D333" s="150" t="s">
        <v>251</v>
      </c>
      <c r="E333" s="178" t="s">
        <v>1</v>
      </c>
      <c r="F333" s="179" t="s">
        <v>315</v>
      </c>
      <c r="H333" s="178" t="s">
        <v>1</v>
      </c>
      <c r="L333" s="177"/>
      <c r="M333" s="180"/>
      <c r="N333" s="181"/>
      <c r="O333" s="181"/>
      <c r="P333" s="181"/>
      <c r="Q333" s="181"/>
      <c r="R333" s="181"/>
      <c r="S333" s="181"/>
      <c r="T333" s="182"/>
      <c r="AT333" s="178" t="s">
        <v>251</v>
      </c>
      <c r="AU333" s="178" t="s">
        <v>89</v>
      </c>
      <c r="AV333" s="176" t="s">
        <v>87</v>
      </c>
      <c r="AW333" s="176" t="s">
        <v>34</v>
      </c>
      <c r="AX333" s="176" t="s">
        <v>79</v>
      </c>
      <c r="AY333" s="178" t="s">
        <v>149</v>
      </c>
    </row>
    <row r="334" spans="2:51" s="160" customFormat="1" ht="11.25">
      <c r="B334" s="161"/>
      <c r="D334" s="150" t="s">
        <v>251</v>
      </c>
      <c r="E334" s="162" t="s">
        <v>1</v>
      </c>
      <c r="F334" s="163" t="s">
        <v>1049</v>
      </c>
      <c r="H334" s="164">
        <v>5.11</v>
      </c>
      <c r="L334" s="161"/>
      <c r="M334" s="165"/>
      <c r="N334" s="166"/>
      <c r="O334" s="166"/>
      <c r="P334" s="166"/>
      <c r="Q334" s="166"/>
      <c r="R334" s="166"/>
      <c r="S334" s="166"/>
      <c r="T334" s="167"/>
      <c r="AT334" s="162" t="s">
        <v>251</v>
      </c>
      <c r="AU334" s="162" t="s">
        <v>89</v>
      </c>
      <c r="AV334" s="160" t="s">
        <v>89</v>
      </c>
      <c r="AW334" s="160" t="s">
        <v>34</v>
      </c>
      <c r="AX334" s="160" t="s">
        <v>79</v>
      </c>
      <c r="AY334" s="162" t="s">
        <v>149</v>
      </c>
    </row>
    <row r="335" spans="2:51" s="160" customFormat="1" ht="11.25">
      <c r="B335" s="161"/>
      <c r="D335" s="150" t="s">
        <v>251</v>
      </c>
      <c r="E335" s="162" t="s">
        <v>1</v>
      </c>
      <c r="F335" s="163" t="s">
        <v>1050</v>
      </c>
      <c r="H335" s="164">
        <v>3.63</v>
      </c>
      <c r="L335" s="161"/>
      <c r="M335" s="165"/>
      <c r="N335" s="166"/>
      <c r="O335" s="166"/>
      <c r="P335" s="166"/>
      <c r="Q335" s="166"/>
      <c r="R335" s="166"/>
      <c r="S335" s="166"/>
      <c r="T335" s="167"/>
      <c r="AT335" s="162" t="s">
        <v>251</v>
      </c>
      <c r="AU335" s="162" t="s">
        <v>89</v>
      </c>
      <c r="AV335" s="160" t="s">
        <v>89</v>
      </c>
      <c r="AW335" s="160" t="s">
        <v>34</v>
      </c>
      <c r="AX335" s="160" t="s">
        <v>79</v>
      </c>
      <c r="AY335" s="162" t="s">
        <v>149</v>
      </c>
    </row>
    <row r="336" spans="2:51" s="160" customFormat="1" ht="11.25">
      <c r="B336" s="161"/>
      <c r="D336" s="150" t="s">
        <v>251</v>
      </c>
      <c r="E336" s="162" t="s">
        <v>1</v>
      </c>
      <c r="F336" s="163" t="s">
        <v>1051</v>
      </c>
      <c r="H336" s="164">
        <v>1.7</v>
      </c>
      <c r="L336" s="161"/>
      <c r="M336" s="165"/>
      <c r="N336" s="166"/>
      <c r="O336" s="166"/>
      <c r="P336" s="166"/>
      <c r="Q336" s="166"/>
      <c r="R336" s="166"/>
      <c r="S336" s="166"/>
      <c r="T336" s="167"/>
      <c r="AT336" s="162" t="s">
        <v>251</v>
      </c>
      <c r="AU336" s="162" t="s">
        <v>89</v>
      </c>
      <c r="AV336" s="160" t="s">
        <v>89</v>
      </c>
      <c r="AW336" s="160" t="s">
        <v>34</v>
      </c>
      <c r="AX336" s="160" t="s">
        <v>79</v>
      </c>
      <c r="AY336" s="162" t="s">
        <v>149</v>
      </c>
    </row>
    <row r="337" spans="2:51" s="160" customFormat="1" ht="11.25">
      <c r="B337" s="161"/>
      <c r="D337" s="150" t="s">
        <v>251</v>
      </c>
      <c r="E337" s="162" t="s">
        <v>1</v>
      </c>
      <c r="F337" s="163" t="s">
        <v>1052</v>
      </c>
      <c r="H337" s="164">
        <v>13.53</v>
      </c>
      <c r="L337" s="161"/>
      <c r="M337" s="165"/>
      <c r="N337" s="166"/>
      <c r="O337" s="166"/>
      <c r="P337" s="166"/>
      <c r="Q337" s="166"/>
      <c r="R337" s="166"/>
      <c r="S337" s="166"/>
      <c r="T337" s="167"/>
      <c r="AT337" s="162" t="s">
        <v>251</v>
      </c>
      <c r="AU337" s="162" t="s">
        <v>89</v>
      </c>
      <c r="AV337" s="160" t="s">
        <v>89</v>
      </c>
      <c r="AW337" s="160" t="s">
        <v>34</v>
      </c>
      <c r="AX337" s="160" t="s">
        <v>79</v>
      </c>
      <c r="AY337" s="162" t="s">
        <v>149</v>
      </c>
    </row>
    <row r="338" spans="2:51" s="160" customFormat="1" ht="11.25">
      <c r="B338" s="161"/>
      <c r="D338" s="150" t="s">
        <v>251</v>
      </c>
      <c r="E338" s="162" t="s">
        <v>1</v>
      </c>
      <c r="F338" s="163" t="s">
        <v>1053</v>
      </c>
      <c r="H338" s="164">
        <v>10.04</v>
      </c>
      <c r="L338" s="161"/>
      <c r="M338" s="165"/>
      <c r="N338" s="166"/>
      <c r="O338" s="166"/>
      <c r="P338" s="166"/>
      <c r="Q338" s="166"/>
      <c r="R338" s="166"/>
      <c r="S338" s="166"/>
      <c r="T338" s="167"/>
      <c r="AT338" s="162" t="s">
        <v>251</v>
      </c>
      <c r="AU338" s="162" t="s">
        <v>89</v>
      </c>
      <c r="AV338" s="160" t="s">
        <v>89</v>
      </c>
      <c r="AW338" s="160" t="s">
        <v>34</v>
      </c>
      <c r="AX338" s="160" t="s">
        <v>79</v>
      </c>
      <c r="AY338" s="162" t="s">
        <v>149</v>
      </c>
    </row>
    <row r="339" spans="2:51" s="160" customFormat="1" ht="11.25">
      <c r="B339" s="161"/>
      <c r="D339" s="150" t="s">
        <v>251</v>
      </c>
      <c r="E339" s="162" t="s">
        <v>1</v>
      </c>
      <c r="F339" s="163" t="s">
        <v>1054</v>
      </c>
      <c r="H339" s="164">
        <v>13.39</v>
      </c>
      <c r="L339" s="161"/>
      <c r="M339" s="165"/>
      <c r="N339" s="166"/>
      <c r="O339" s="166"/>
      <c r="P339" s="166"/>
      <c r="Q339" s="166"/>
      <c r="R339" s="166"/>
      <c r="S339" s="166"/>
      <c r="T339" s="167"/>
      <c r="AT339" s="162" t="s">
        <v>251</v>
      </c>
      <c r="AU339" s="162" t="s">
        <v>89</v>
      </c>
      <c r="AV339" s="160" t="s">
        <v>89</v>
      </c>
      <c r="AW339" s="160" t="s">
        <v>34</v>
      </c>
      <c r="AX339" s="160" t="s">
        <v>79</v>
      </c>
      <c r="AY339" s="162" t="s">
        <v>149</v>
      </c>
    </row>
    <row r="340" spans="2:51" s="160" customFormat="1" ht="11.25">
      <c r="B340" s="161"/>
      <c r="D340" s="150" t="s">
        <v>251</v>
      </c>
      <c r="E340" s="162" t="s">
        <v>1</v>
      </c>
      <c r="F340" s="163" t="s">
        <v>1055</v>
      </c>
      <c r="H340" s="164">
        <v>14.08</v>
      </c>
      <c r="L340" s="161"/>
      <c r="M340" s="165"/>
      <c r="N340" s="166"/>
      <c r="O340" s="166"/>
      <c r="P340" s="166"/>
      <c r="Q340" s="166"/>
      <c r="R340" s="166"/>
      <c r="S340" s="166"/>
      <c r="T340" s="167"/>
      <c r="AT340" s="162" t="s">
        <v>251</v>
      </c>
      <c r="AU340" s="162" t="s">
        <v>89</v>
      </c>
      <c r="AV340" s="160" t="s">
        <v>89</v>
      </c>
      <c r="AW340" s="160" t="s">
        <v>34</v>
      </c>
      <c r="AX340" s="160" t="s">
        <v>79</v>
      </c>
      <c r="AY340" s="162" t="s">
        <v>149</v>
      </c>
    </row>
    <row r="341" spans="2:51" s="168" customFormat="1" ht="11.25">
      <c r="B341" s="169"/>
      <c r="D341" s="150" t="s">
        <v>251</v>
      </c>
      <c r="E341" s="170" t="s">
        <v>1</v>
      </c>
      <c r="F341" s="171" t="s">
        <v>254</v>
      </c>
      <c r="H341" s="172">
        <v>61.48</v>
      </c>
      <c r="L341" s="169"/>
      <c r="M341" s="173"/>
      <c r="N341" s="174"/>
      <c r="O341" s="174"/>
      <c r="P341" s="174"/>
      <c r="Q341" s="174"/>
      <c r="R341" s="174"/>
      <c r="S341" s="174"/>
      <c r="T341" s="175"/>
      <c r="AT341" s="170" t="s">
        <v>251</v>
      </c>
      <c r="AU341" s="170" t="s">
        <v>89</v>
      </c>
      <c r="AV341" s="168" t="s">
        <v>167</v>
      </c>
      <c r="AW341" s="168" t="s">
        <v>34</v>
      </c>
      <c r="AX341" s="168" t="s">
        <v>87</v>
      </c>
      <c r="AY341" s="170" t="s">
        <v>149</v>
      </c>
    </row>
    <row r="342" spans="1:65" s="56" customFormat="1" ht="16.5" customHeight="1">
      <c r="A342" s="53"/>
      <c r="B342" s="54"/>
      <c r="C342" s="138" t="s">
        <v>521</v>
      </c>
      <c r="D342" s="138" t="s">
        <v>152</v>
      </c>
      <c r="E342" s="139" t="s">
        <v>1065</v>
      </c>
      <c r="F342" s="140" t="s">
        <v>1066</v>
      </c>
      <c r="G342" s="141" t="s">
        <v>268</v>
      </c>
      <c r="H342" s="40">
        <v>153.159</v>
      </c>
      <c r="I342" s="24"/>
      <c r="J342" s="142">
        <f>ROUND(I342*H342,2)</f>
        <v>0</v>
      </c>
      <c r="K342" s="140" t="s">
        <v>257</v>
      </c>
      <c r="L342" s="54"/>
      <c r="M342" s="143" t="s">
        <v>1</v>
      </c>
      <c r="N342" s="144" t="s">
        <v>44</v>
      </c>
      <c r="O342" s="145"/>
      <c r="P342" s="146">
        <f>O342*H342</f>
        <v>0</v>
      </c>
      <c r="Q342" s="146">
        <v>0.004</v>
      </c>
      <c r="R342" s="146">
        <f>Q342*H342</f>
        <v>0.612636</v>
      </c>
      <c r="S342" s="146">
        <v>0</v>
      </c>
      <c r="T342" s="147">
        <f>S342*H342</f>
        <v>0</v>
      </c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R342" s="148" t="s">
        <v>167</v>
      </c>
      <c r="AT342" s="148" t="s">
        <v>152</v>
      </c>
      <c r="AU342" s="148" t="s">
        <v>89</v>
      </c>
      <c r="AY342" s="44" t="s">
        <v>149</v>
      </c>
      <c r="BE342" s="149">
        <f>IF(N342="základní",J342,0)</f>
        <v>0</v>
      </c>
      <c r="BF342" s="149">
        <f>IF(N342="snížená",J342,0)</f>
        <v>0</v>
      </c>
      <c r="BG342" s="149">
        <f>IF(N342="zákl. přenesená",J342,0)</f>
        <v>0</v>
      </c>
      <c r="BH342" s="149">
        <f>IF(N342="sníž. přenesená",J342,0)</f>
        <v>0</v>
      </c>
      <c r="BI342" s="149">
        <f>IF(N342="nulová",J342,0)</f>
        <v>0</v>
      </c>
      <c r="BJ342" s="44" t="s">
        <v>87</v>
      </c>
      <c r="BK342" s="149">
        <f>ROUND(I342*H342,2)</f>
        <v>0</v>
      </c>
      <c r="BL342" s="44" t="s">
        <v>167</v>
      </c>
      <c r="BM342" s="148" t="s">
        <v>1067</v>
      </c>
    </row>
    <row r="343" spans="2:51" s="176" customFormat="1" ht="11.25">
      <c r="B343" s="177"/>
      <c r="D343" s="150" t="s">
        <v>251</v>
      </c>
      <c r="E343" s="178" t="s">
        <v>1</v>
      </c>
      <c r="F343" s="179" t="s">
        <v>315</v>
      </c>
      <c r="H343" s="178" t="s">
        <v>1</v>
      </c>
      <c r="L343" s="177"/>
      <c r="M343" s="180"/>
      <c r="N343" s="181"/>
      <c r="O343" s="181"/>
      <c r="P343" s="181"/>
      <c r="Q343" s="181"/>
      <c r="R343" s="181"/>
      <c r="S343" s="181"/>
      <c r="T343" s="182"/>
      <c r="AT343" s="178" t="s">
        <v>251</v>
      </c>
      <c r="AU343" s="178" t="s">
        <v>89</v>
      </c>
      <c r="AV343" s="176" t="s">
        <v>87</v>
      </c>
      <c r="AW343" s="176" t="s">
        <v>34</v>
      </c>
      <c r="AX343" s="176" t="s">
        <v>79</v>
      </c>
      <c r="AY343" s="178" t="s">
        <v>149</v>
      </c>
    </row>
    <row r="344" spans="2:51" s="160" customFormat="1" ht="11.25">
      <c r="B344" s="161"/>
      <c r="D344" s="150" t="s">
        <v>251</v>
      </c>
      <c r="E344" s="162" t="s">
        <v>1</v>
      </c>
      <c r="F344" s="163" t="s">
        <v>1068</v>
      </c>
      <c r="H344" s="164">
        <v>27.878</v>
      </c>
      <c r="L344" s="161"/>
      <c r="M344" s="165"/>
      <c r="N344" s="166"/>
      <c r="O344" s="166"/>
      <c r="P344" s="166"/>
      <c r="Q344" s="166"/>
      <c r="R344" s="166"/>
      <c r="S344" s="166"/>
      <c r="T344" s="167"/>
      <c r="AT344" s="162" t="s">
        <v>251</v>
      </c>
      <c r="AU344" s="162" t="s">
        <v>89</v>
      </c>
      <c r="AV344" s="160" t="s">
        <v>89</v>
      </c>
      <c r="AW344" s="160" t="s">
        <v>34</v>
      </c>
      <c r="AX344" s="160" t="s">
        <v>79</v>
      </c>
      <c r="AY344" s="162" t="s">
        <v>149</v>
      </c>
    </row>
    <row r="345" spans="2:51" s="160" customFormat="1" ht="11.25">
      <c r="B345" s="161"/>
      <c r="D345" s="150" t="s">
        <v>251</v>
      </c>
      <c r="E345" s="162" t="s">
        <v>1</v>
      </c>
      <c r="F345" s="163" t="s">
        <v>1069</v>
      </c>
      <c r="H345" s="164">
        <v>-5.11</v>
      </c>
      <c r="L345" s="161"/>
      <c r="M345" s="165"/>
      <c r="N345" s="166"/>
      <c r="O345" s="166"/>
      <c r="P345" s="166"/>
      <c r="Q345" s="166"/>
      <c r="R345" s="166"/>
      <c r="S345" s="166"/>
      <c r="T345" s="167"/>
      <c r="AT345" s="162" t="s">
        <v>251</v>
      </c>
      <c r="AU345" s="162" t="s">
        <v>89</v>
      </c>
      <c r="AV345" s="160" t="s">
        <v>89</v>
      </c>
      <c r="AW345" s="160" t="s">
        <v>34</v>
      </c>
      <c r="AX345" s="160" t="s">
        <v>79</v>
      </c>
      <c r="AY345" s="162" t="s">
        <v>149</v>
      </c>
    </row>
    <row r="346" spans="2:51" s="160" customFormat="1" ht="11.25">
      <c r="B346" s="161"/>
      <c r="D346" s="150" t="s">
        <v>251</v>
      </c>
      <c r="E346" s="162" t="s">
        <v>1</v>
      </c>
      <c r="F346" s="163" t="s">
        <v>1070</v>
      </c>
      <c r="H346" s="164">
        <v>28.141</v>
      </c>
      <c r="L346" s="161"/>
      <c r="M346" s="165"/>
      <c r="N346" s="166"/>
      <c r="O346" s="166"/>
      <c r="P346" s="166"/>
      <c r="Q346" s="166"/>
      <c r="R346" s="166"/>
      <c r="S346" s="166"/>
      <c r="T346" s="167"/>
      <c r="AT346" s="162" t="s">
        <v>251</v>
      </c>
      <c r="AU346" s="162" t="s">
        <v>89</v>
      </c>
      <c r="AV346" s="160" t="s">
        <v>89</v>
      </c>
      <c r="AW346" s="160" t="s">
        <v>34</v>
      </c>
      <c r="AX346" s="160" t="s">
        <v>79</v>
      </c>
      <c r="AY346" s="162" t="s">
        <v>149</v>
      </c>
    </row>
    <row r="347" spans="2:51" s="160" customFormat="1" ht="11.25">
      <c r="B347" s="161"/>
      <c r="D347" s="150" t="s">
        <v>251</v>
      </c>
      <c r="E347" s="162" t="s">
        <v>1</v>
      </c>
      <c r="F347" s="163" t="s">
        <v>1071</v>
      </c>
      <c r="H347" s="164">
        <v>-5.86</v>
      </c>
      <c r="L347" s="161"/>
      <c r="M347" s="165"/>
      <c r="N347" s="166"/>
      <c r="O347" s="166"/>
      <c r="P347" s="166"/>
      <c r="Q347" s="166"/>
      <c r="R347" s="166"/>
      <c r="S347" s="166"/>
      <c r="T347" s="167"/>
      <c r="AT347" s="162" t="s">
        <v>251</v>
      </c>
      <c r="AU347" s="162" t="s">
        <v>89</v>
      </c>
      <c r="AV347" s="160" t="s">
        <v>89</v>
      </c>
      <c r="AW347" s="160" t="s">
        <v>34</v>
      </c>
      <c r="AX347" s="160" t="s">
        <v>79</v>
      </c>
      <c r="AY347" s="162" t="s">
        <v>149</v>
      </c>
    </row>
    <row r="348" spans="2:51" s="160" customFormat="1" ht="11.25">
      <c r="B348" s="161"/>
      <c r="D348" s="150" t="s">
        <v>251</v>
      </c>
      <c r="E348" s="162" t="s">
        <v>1</v>
      </c>
      <c r="F348" s="163" t="s">
        <v>1072</v>
      </c>
      <c r="H348" s="164">
        <v>1.551</v>
      </c>
      <c r="L348" s="161"/>
      <c r="M348" s="165"/>
      <c r="N348" s="166"/>
      <c r="O348" s="166"/>
      <c r="P348" s="166"/>
      <c r="Q348" s="166"/>
      <c r="R348" s="166"/>
      <c r="S348" s="166"/>
      <c r="T348" s="167"/>
      <c r="AT348" s="162" t="s">
        <v>251</v>
      </c>
      <c r="AU348" s="162" t="s">
        <v>89</v>
      </c>
      <c r="AV348" s="160" t="s">
        <v>89</v>
      </c>
      <c r="AW348" s="160" t="s">
        <v>34</v>
      </c>
      <c r="AX348" s="160" t="s">
        <v>79</v>
      </c>
      <c r="AY348" s="162" t="s">
        <v>149</v>
      </c>
    </row>
    <row r="349" spans="2:51" s="160" customFormat="1" ht="11.25">
      <c r="B349" s="161"/>
      <c r="D349" s="150" t="s">
        <v>251</v>
      </c>
      <c r="E349" s="162" t="s">
        <v>1</v>
      </c>
      <c r="F349" s="163" t="s">
        <v>1073</v>
      </c>
      <c r="H349" s="164">
        <v>4.84</v>
      </c>
      <c r="L349" s="161"/>
      <c r="M349" s="165"/>
      <c r="N349" s="166"/>
      <c r="O349" s="166"/>
      <c r="P349" s="166"/>
      <c r="Q349" s="166"/>
      <c r="R349" s="166"/>
      <c r="S349" s="166"/>
      <c r="T349" s="167"/>
      <c r="AT349" s="162" t="s">
        <v>251</v>
      </c>
      <c r="AU349" s="162" t="s">
        <v>89</v>
      </c>
      <c r="AV349" s="160" t="s">
        <v>89</v>
      </c>
      <c r="AW349" s="160" t="s">
        <v>34</v>
      </c>
      <c r="AX349" s="160" t="s">
        <v>79</v>
      </c>
      <c r="AY349" s="162" t="s">
        <v>149</v>
      </c>
    </row>
    <row r="350" spans="2:51" s="160" customFormat="1" ht="11.25">
      <c r="B350" s="161"/>
      <c r="D350" s="150" t="s">
        <v>251</v>
      </c>
      <c r="E350" s="162" t="s">
        <v>1</v>
      </c>
      <c r="F350" s="163" t="s">
        <v>1074</v>
      </c>
      <c r="H350" s="164">
        <v>9.942</v>
      </c>
      <c r="L350" s="161"/>
      <c r="M350" s="165"/>
      <c r="N350" s="166"/>
      <c r="O350" s="166"/>
      <c r="P350" s="166"/>
      <c r="Q350" s="166"/>
      <c r="R350" s="166"/>
      <c r="S350" s="166"/>
      <c r="T350" s="167"/>
      <c r="AT350" s="162" t="s">
        <v>251</v>
      </c>
      <c r="AU350" s="162" t="s">
        <v>89</v>
      </c>
      <c r="AV350" s="160" t="s">
        <v>89</v>
      </c>
      <c r="AW350" s="160" t="s">
        <v>34</v>
      </c>
      <c r="AX350" s="160" t="s">
        <v>79</v>
      </c>
      <c r="AY350" s="162" t="s">
        <v>149</v>
      </c>
    </row>
    <row r="351" spans="2:51" s="160" customFormat="1" ht="11.25">
      <c r="B351" s="161"/>
      <c r="D351" s="150" t="s">
        <v>251</v>
      </c>
      <c r="E351" s="162" t="s">
        <v>1</v>
      </c>
      <c r="F351" s="163" t="s">
        <v>1075</v>
      </c>
      <c r="H351" s="164">
        <v>46.44</v>
      </c>
      <c r="L351" s="161"/>
      <c r="M351" s="165"/>
      <c r="N351" s="166"/>
      <c r="O351" s="166"/>
      <c r="P351" s="166"/>
      <c r="Q351" s="166"/>
      <c r="R351" s="166"/>
      <c r="S351" s="166"/>
      <c r="T351" s="167"/>
      <c r="AT351" s="162" t="s">
        <v>251</v>
      </c>
      <c r="AU351" s="162" t="s">
        <v>89</v>
      </c>
      <c r="AV351" s="160" t="s">
        <v>89</v>
      </c>
      <c r="AW351" s="160" t="s">
        <v>34</v>
      </c>
      <c r="AX351" s="160" t="s">
        <v>79</v>
      </c>
      <c r="AY351" s="162" t="s">
        <v>149</v>
      </c>
    </row>
    <row r="352" spans="2:51" s="160" customFormat="1" ht="11.25">
      <c r="B352" s="161"/>
      <c r="D352" s="150" t="s">
        <v>251</v>
      </c>
      <c r="E352" s="162" t="s">
        <v>1</v>
      </c>
      <c r="F352" s="163" t="s">
        <v>1076</v>
      </c>
      <c r="H352" s="164">
        <v>-6.33</v>
      </c>
      <c r="L352" s="161"/>
      <c r="M352" s="165"/>
      <c r="N352" s="166"/>
      <c r="O352" s="166"/>
      <c r="P352" s="166"/>
      <c r="Q352" s="166"/>
      <c r="R352" s="166"/>
      <c r="S352" s="166"/>
      <c r="T352" s="167"/>
      <c r="AT352" s="162" t="s">
        <v>251</v>
      </c>
      <c r="AU352" s="162" t="s">
        <v>89</v>
      </c>
      <c r="AV352" s="160" t="s">
        <v>89</v>
      </c>
      <c r="AW352" s="160" t="s">
        <v>34</v>
      </c>
      <c r="AX352" s="160" t="s">
        <v>79</v>
      </c>
      <c r="AY352" s="162" t="s">
        <v>149</v>
      </c>
    </row>
    <row r="353" spans="2:51" s="160" customFormat="1" ht="11.25">
      <c r="B353" s="161"/>
      <c r="D353" s="150" t="s">
        <v>251</v>
      </c>
      <c r="E353" s="162" t="s">
        <v>1</v>
      </c>
      <c r="F353" s="163" t="s">
        <v>1077</v>
      </c>
      <c r="H353" s="164">
        <v>3.94</v>
      </c>
      <c r="L353" s="161"/>
      <c r="M353" s="165"/>
      <c r="N353" s="166"/>
      <c r="O353" s="166"/>
      <c r="P353" s="166"/>
      <c r="Q353" s="166"/>
      <c r="R353" s="166"/>
      <c r="S353" s="166"/>
      <c r="T353" s="167"/>
      <c r="AT353" s="162" t="s">
        <v>251</v>
      </c>
      <c r="AU353" s="162" t="s">
        <v>89</v>
      </c>
      <c r="AV353" s="160" t="s">
        <v>89</v>
      </c>
      <c r="AW353" s="160" t="s">
        <v>34</v>
      </c>
      <c r="AX353" s="160" t="s">
        <v>79</v>
      </c>
      <c r="AY353" s="162" t="s">
        <v>149</v>
      </c>
    </row>
    <row r="354" spans="2:51" s="160" customFormat="1" ht="11.25">
      <c r="B354" s="161"/>
      <c r="D354" s="150" t="s">
        <v>251</v>
      </c>
      <c r="E354" s="162" t="s">
        <v>1</v>
      </c>
      <c r="F354" s="163" t="s">
        <v>1078</v>
      </c>
      <c r="H354" s="164">
        <v>40.502</v>
      </c>
      <c r="L354" s="161"/>
      <c r="M354" s="165"/>
      <c r="N354" s="166"/>
      <c r="O354" s="166"/>
      <c r="P354" s="166"/>
      <c r="Q354" s="166"/>
      <c r="R354" s="166"/>
      <c r="S354" s="166"/>
      <c r="T354" s="167"/>
      <c r="AT354" s="162" t="s">
        <v>251</v>
      </c>
      <c r="AU354" s="162" t="s">
        <v>89</v>
      </c>
      <c r="AV354" s="160" t="s">
        <v>89</v>
      </c>
      <c r="AW354" s="160" t="s">
        <v>34</v>
      </c>
      <c r="AX354" s="160" t="s">
        <v>79</v>
      </c>
      <c r="AY354" s="162" t="s">
        <v>149</v>
      </c>
    </row>
    <row r="355" spans="2:51" s="160" customFormat="1" ht="11.25">
      <c r="B355" s="161"/>
      <c r="D355" s="150" t="s">
        <v>251</v>
      </c>
      <c r="E355" s="162" t="s">
        <v>1</v>
      </c>
      <c r="F355" s="163" t="s">
        <v>1079</v>
      </c>
      <c r="H355" s="164">
        <v>-7.541</v>
      </c>
      <c r="L355" s="161"/>
      <c r="M355" s="165"/>
      <c r="N355" s="166"/>
      <c r="O355" s="166"/>
      <c r="P355" s="166"/>
      <c r="Q355" s="166"/>
      <c r="R355" s="166"/>
      <c r="S355" s="166"/>
      <c r="T355" s="167"/>
      <c r="AT355" s="162" t="s">
        <v>251</v>
      </c>
      <c r="AU355" s="162" t="s">
        <v>89</v>
      </c>
      <c r="AV355" s="160" t="s">
        <v>89</v>
      </c>
      <c r="AW355" s="160" t="s">
        <v>34</v>
      </c>
      <c r="AX355" s="160" t="s">
        <v>79</v>
      </c>
      <c r="AY355" s="162" t="s">
        <v>149</v>
      </c>
    </row>
    <row r="356" spans="2:51" s="160" customFormat="1" ht="11.25">
      <c r="B356" s="161"/>
      <c r="D356" s="150" t="s">
        <v>251</v>
      </c>
      <c r="E356" s="162" t="s">
        <v>1</v>
      </c>
      <c r="F356" s="163" t="s">
        <v>1080</v>
      </c>
      <c r="H356" s="164">
        <v>3.968</v>
      </c>
      <c r="L356" s="161"/>
      <c r="M356" s="165"/>
      <c r="N356" s="166"/>
      <c r="O356" s="166"/>
      <c r="P356" s="166"/>
      <c r="Q356" s="166"/>
      <c r="R356" s="166"/>
      <c r="S356" s="166"/>
      <c r="T356" s="167"/>
      <c r="AT356" s="162" t="s">
        <v>251</v>
      </c>
      <c r="AU356" s="162" t="s">
        <v>89</v>
      </c>
      <c r="AV356" s="160" t="s">
        <v>89</v>
      </c>
      <c r="AW356" s="160" t="s">
        <v>34</v>
      </c>
      <c r="AX356" s="160" t="s">
        <v>79</v>
      </c>
      <c r="AY356" s="162" t="s">
        <v>149</v>
      </c>
    </row>
    <row r="357" spans="2:51" s="160" customFormat="1" ht="11.25">
      <c r="B357" s="161"/>
      <c r="D357" s="150" t="s">
        <v>251</v>
      </c>
      <c r="E357" s="162" t="s">
        <v>1</v>
      </c>
      <c r="F357" s="163" t="s">
        <v>1081</v>
      </c>
      <c r="H357" s="164">
        <v>10.798</v>
      </c>
      <c r="L357" s="161"/>
      <c r="M357" s="165"/>
      <c r="N357" s="166"/>
      <c r="O357" s="166"/>
      <c r="P357" s="166"/>
      <c r="Q357" s="166"/>
      <c r="R357" s="166"/>
      <c r="S357" s="166"/>
      <c r="T357" s="167"/>
      <c r="AT357" s="162" t="s">
        <v>251</v>
      </c>
      <c r="AU357" s="162" t="s">
        <v>89</v>
      </c>
      <c r="AV357" s="160" t="s">
        <v>89</v>
      </c>
      <c r="AW357" s="160" t="s">
        <v>34</v>
      </c>
      <c r="AX357" s="160" t="s">
        <v>79</v>
      </c>
      <c r="AY357" s="162" t="s">
        <v>149</v>
      </c>
    </row>
    <row r="358" spans="2:51" s="168" customFormat="1" ht="11.25">
      <c r="B358" s="169"/>
      <c r="D358" s="150" t="s">
        <v>251</v>
      </c>
      <c r="E358" s="170" t="s">
        <v>1</v>
      </c>
      <c r="F358" s="171" t="s">
        <v>254</v>
      </c>
      <c r="H358" s="172">
        <v>153.159</v>
      </c>
      <c r="L358" s="169"/>
      <c r="M358" s="173"/>
      <c r="N358" s="174"/>
      <c r="O358" s="174"/>
      <c r="P358" s="174"/>
      <c r="Q358" s="174"/>
      <c r="R358" s="174"/>
      <c r="S358" s="174"/>
      <c r="T358" s="175"/>
      <c r="AT358" s="170" t="s">
        <v>251</v>
      </c>
      <c r="AU358" s="170" t="s">
        <v>89</v>
      </c>
      <c r="AV358" s="168" t="s">
        <v>167</v>
      </c>
      <c r="AW358" s="168" t="s">
        <v>34</v>
      </c>
      <c r="AX358" s="168" t="s">
        <v>87</v>
      </c>
      <c r="AY358" s="170" t="s">
        <v>149</v>
      </c>
    </row>
    <row r="359" spans="1:65" s="56" customFormat="1" ht="16.5" customHeight="1">
      <c r="A359" s="53"/>
      <c r="B359" s="54"/>
      <c r="C359" s="138" t="s">
        <v>525</v>
      </c>
      <c r="D359" s="138" t="s">
        <v>152</v>
      </c>
      <c r="E359" s="139" t="s">
        <v>1082</v>
      </c>
      <c r="F359" s="140" t="s">
        <v>1083</v>
      </c>
      <c r="G359" s="141" t="s">
        <v>268</v>
      </c>
      <c r="H359" s="40">
        <v>119.62</v>
      </c>
      <c r="I359" s="24"/>
      <c r="J359" s="142">
        <f>ROUND(I359*H359,2)</f>
        <v>0</v>
      </c>
      <c r="K359" s="140" t="s">
        <v>257</v>
      </c>
      <c r="L359" s="54"/>
      <c r="M359" s="143" t="s">
        <v>1</v>
      </c>
      <c r="N359" s="144" t="s">
        <v>44</v>
      </c>
      <c r="O359" s="145"/>
      <c r="P359" s="146">
        <f>O359*H359</f>
        <v>0</v>
      </c>
      <c r="Q359" s="146">
        <v>0.01575</v>
      </c>
      <c r="R359" s="146">
        <f>Q359*H359</f>
        <v>1.884015</v>
      </c>
      <c r="S359" s="146">
        <v>0</v>
      </c>
      <c r="T359" s="147">
        <f>S359*H359</f>
        <v>0</v>
      </c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R359" s="148" t="s">
        <v>167</v>
      </c>
      <c r="AT359" s="148" t="s">
        <v>152</v>
      </c>
      <c r="AU359" s="148" t="s">
        <v>89</v>
      </c>
      <c r="AY359" s="44" t="s">
        <v>149</v>
      </c>
      <c r="BE359" s="149">
        <f>IF(N359="základní",J359,0)</f>
        <v>0</v>
      </c>
      <c r="BF359" s="149">
        <f>IF(N359="snížená",J359,0)</f>
        <v>0</v>
      </c>
      <c r="BG359" s="149">
        <f>IF(N359="zákl. přenesená",J359,0)</f>
        <v>0</v>
      </c>
      <c r="BH359" s="149">
        <f>IF(N359="sníž. přenesená",J359,0)</f>
        <v>0</v>
      </c>
      <c r="BI359" s="149">
        <f>IF(N359="nulová",J359,0)</f>
        <v>0</v>
      </c>
      <c r="BJ359" s="44" t="s">
        <v>87</v>
      </c>
      <c r="BK359" s="149">
        <f>ROUND(I359*H359,2)</f>
        <v>0</v>
      </c>
      <c r="BL359" s="44" t="s">
        <v>167</v>
      </c>
      <c r="BM359" s="148" t="s">
        <v>1084</v>
      </c>
    </row>
    <row r="360" spans="2:51" s="176" customFormat="1" ht="11.25">
      <c r="B360" s="177"/>
      <c r="D360" s="150" t="s">
        <v>251</v>
      </c>
      <c r="E360" s="178" t="s">
        <v>1</v>
      </c>
      <c r="F360" s="179" t="s">
        <v>298</v>
      </c>
      <c r="H360" s="178" t="s">
        <v>1</v>
      </c>
      <c r="L360" s="177"/>
      <c r="M360" s="180"/>
      <c r="N360" s="181"/>
      <c r="O360" s="181"/>
      <c r="P360" s="181"/>
      <c r="Q360" s="181"/>
      <c r="R360" s="181"/>
      <c r="S360" s="181"/>
      <c r="T360" s="182"/>
      <c r="AT360" s="178" t="s">
        <v>251</v>
      </c>
      <c r="AU360" s="178" t="s">
        <v>89</v>
      </c>
      <c r="AV360" s="176" t="s">
        <v>87</v>
      </c>
      <c r="AW360" s="176" t="s">
        <v>34</v>
      </c>
      <c r="AX360" s="176" t="s">
        <v>79</v>
      </c>
      <c r="AY360" s="178" t="s">
        <v>149</v>
      </c>
    </row>
    <row r="361" spans="2:51" s="160" customFormat="1" ht="11.25">
      <c r="B361" s="161"/>
      <c r="D361" s="150" t="s">
        <v>251</v>
      </c>
      <c r="E361" s="162" t="s">
        <v>1</v>
      </c>
      <c r="F361" s="163" t="s">
        <v>1085</v>
      </c>
      <c r="H361" s="164">
        <v>18.4</v>
      </c>
      <c r="L361" s="161"/>
      <c r="M361" s="165"/>
      <c r="N361" s="166"/>
      <c r="O361" s="166"/>
      <c r="P361" s="166"/>
      <c r="Q361" s="166"/>
      <c r="R361" s="166"/>
      <c r="S361" s="166"/>
      <c r="T361" s="167"/>
      <c r="AT361" s="162" t="s">
        <v>251</v>
      </c>
      <c r="AU361" s="162" t="s">
        <v>89</v>
      </c>
      <c r="AV361" s="160" t="s">
        <v>89</v>
      </c>
      <c r="AW361" s="160" t="s">
        <v>34</v>
      </c>
      <c r="AX361" s="160" t="s">
        <v>79</v>
      </c>
      <c r="AY361" s="162" t="s">
        <v>149</v>
      </c>
    </row>
    <row r="362" spans="2:51" s="160" customFormat="1" ht="11.25">
      <c r="B362" s="161"/>
      <c r="D362" s="150" t="s">
        <v>251</v>
      </c>
      <c r="E362" s="162" t="s">
        <v>1</v>
      </c>
      <c r="F362" s="163" t="s">
        <v>1086</v>
      </c>
      <c r="H362" s="164">
        <v>27</v>
      </c>
      <c r="L362" s="161"/>
      <c r="M362" s="165"/>
      <c r="N362" s="166"/>
      <c r="O362" s="166"/>
      <c r="P362" s="166"/>
      <c r="Q362" s="166"/>
      <c r="R362" s="166"/>
      <c r="S362" s="166"/>
      <c r="T362" s="167"/>
      <c r="AT362" s="162" t="s">
        <v>251</v>
      </c>
      <c r="AU362" s="162" t="s">
        <v>89</v>
      </c>
      <c r="AV362" s="160" t="s">
        <v>89</v>
      </c>
      <c r="AW362" s="160" t="s">
        <v>34</v>
      </c>
      <c r="AX362" s="160" t="s">
        <v>79</v>
      </c>
      <c r="AY362" s="162" t="s">
        <v>149</v>
      </c>
    </row>
    <row r="363" spans="2:51" s="176" customFormat="1" ht="11.25">
      <c r="B363" s="177"/>
      <c r="D363" s="150" t="s">
        <v>251</v>
      </c>
      <c r="E363" s="178" t="s">
        <v>1</v>
      </c>
      <c r="F363" s="179" t="s">
        <v>306</v>
      </c>
      <c r="H363" s="178" t="s">
        <v>1</v>
      </c>
      <c r="L363" s="177"/>
      <c r="M363" s="180"/>
      <c r="N363" s="181"/>
      <c r="O363" s="181"/>
      <c r="P363" s="181"/>
      <c r="Q363" s="181"/>
      <c r="R363" s="181"/>
      <c r="S363" s="181"/>
      <c r="T363" s="182"/>
      <c r="AT363" s="178" t="s">
        <v>251</v>
      </c>
      <c r="AU363" s="178" t="s">
        <v>89</v>
      </c>
      <c r="AV363" s="176" t="s">
        <v>87</v>
      </c>
      <c r="AW363" s="176" t="s">
        <v>34</v>
      </c>
      <c r="AX363" s="176" t="s">
        <v>79</v>
      </c>
      <c r="AY363" s="178" t="s">
        <v>149</v>
      </c>
    </row>
    <row r="364" spans="2:51" s="160" customFormat="1" ht="11.25">
      <c r="B364" s="161"/>
      <c r="D364" s="150" t="s">
        <v>251</v>
      </c>
      <c r="E364" s="162" t="s">
        <v>1</v>
      </c>
      <c r="F364" s="163" t="s">
        <v>1087</v>
      </c>
      <c r="H364" s="164">
        <v>3</v>
      </c>
      <c r="L364" s="161"/>
      <c r="M364" s="165"/>
      <c r="N364" s="166"/>
      <c r="O364" s="166"/>
      <c r="P364" s="166"/>
      <c r="Q364" s="166"/>
      <c r="R364" s="166"/>
      <c r="S364" s="166"/>
      <c r="T364" s="167"/>
      <c r="AT364" s="162" t="s">
        <v>251</v>
      </c>
      <c r="AU364" s="162" t="s">
        <v>89</v>
      </c>
      <c r="AV364" s="160" t="s">
        <v>89</v>
      </c>
      <c r="AW364" s="160" t="s">
        <v>34</v>
      </c>
      <c r="AX364" s="160" t="s">
        <v>79</v>
      </c>
      <c r="AY364" s="162" t="s">
        <v>149</v>
      </c>
    </row>
    <row r="365" spans="2:51" s="160" customFormat="1" ht="11.25">
      <c r="B365" s="161"/>
      <c r="D365" s="150" t="s">
        <v>251</v>
      </c>
      <c r="E365" s="162" t="s">
        <v>1</v>
      </c>
      <c r="F365" s="163" t="s">
        <v>1088</v>
      </c>
      <c r="H365" s="164">
        <v>5.06</v>
      </c>
      <c r="L365" s="161"/>
      <c r="M365" s="165"/>
      <c r="N365" s="166"/>
      <c r="O365" s="166"/>
      <c r="P365" s="166"/>
      <c r="Q365" s="166"/>
      <c r="R365" s="166"/>
      <c r="S365" s="166"/>
      <c r="T365" s="167"/>
      <c r="AT365" s="162" t="s">
        <v>251</v>
      </c>
      <c r="AU365" s="162" t="s">
        <v>89</v>
      </c>
      <c r="AV365" s="160" t="s">
        <v>89</v>
      </c>
      <c r="AW365" s="160" t="s">
        <v>34</v>
      </c>
      <c r="AX365" s="160" t="s">
        <v>79</v>
      </c>
      <c r="AY365" s="162" t="s">
        <v>149</v>
      </c>
    </row>
    <row r="366" spans="2:51" s="160" customFormat="1" ht="11.25">
      <c r="B366" s="161"/>
      <c r="D366" s="150" t="s">
        <v>251</v>
      </c>
      <c r="E366" s="162" t="s">
        <v>1</v>
      </c>
      <c r="F366" s="163" t="s">
        <v>1089</v>
      </c>
      <c r="H366" s="164">
        <v>5.46</v>
      </c>
      <c r="L366" s="161"/>
      <c r="M366" s="165"/>
      <c r="N366" s="166"/>
      <c r="O366" s="166"/>
      <c r="P366" s="166"/>
      <c r="Q366" s="166"/>
      <c r="R366" s="166"/>
      <c r="S366" s="166"/>
      <c r="T366" s="167"/>
      <c r="AT366" s="162" t="s">
        <v>251</v>
      </c>
      <c r="AU366" s="162" t="s">
        <v>89</v>
      </c>
      <c r="AV366" s="160" t="s">
        <v>89</v>
      </c>
      <c r="AW366" s="160" t="s">
        <v>34</v>
      </c>
      <c r="AX366" s="160" t="s">
        <v>79</v>
      </c>
      <c r="AY366" s="162" t="s">
        <v>149</v>
      </c>
    </row>
    <row r="367" spans="2:51" s="160" customFormat="1" ht="11.25">
      <c r="B367" s="161"/>
      <c r="D367" s="150" t="s">
        <v>251</v>
      </c>
      <c r="E367" s="162" t="s">
        <v>1</v>
      </c>
      <c r="F367" s="163" t="s">
        <v>1090</v>
      </c>
      <c r="H367" s="164">
        <v>6.3</v>
      </c>
      <c r="L367" s="161"/>
      <c r="M367" s="165"/>
      <c r="N367" s="166"/>
      <c r="O367" s="166"/>
      <c r="P367" s="166"/>
      <c r="Q367" s="166"/>
      <c r="R367" s="166"/>
      <c r="S367" s="166"/>
      <c r="T367" s="167"/>
      <c r="AT367" s="162" t="s">
        <v>251</v>
      </c>
      <c r="AU367" s="162" t="s">
        <v>89</v>
      </c>
      <c r="AV367" s="160" t="s">
        <v>89</v>
      </c>
      <c r="AW367" s="160" t="s">
        <v>34</v>
      </c>
      <c r="AX367" s="160" t="s">
        <v>79</v>
      </c>
      <c r="AY367" s="162" t="s">
        <v>149</v>
      </c>
    </row>
    <row r="368" spans="2:51" s="160" customFormat="1" ht="11.25">
      <c r="B368" s="161"/>
      <c r="D368" s="150" t="s">
        <v>251</v>
      </c>
      <c r="E368" s="162" t="s">
        <v>1</v>
      </c>
      <c r="F368" s="163" t="s">
        <v>1091</v>
      </c>
      <c r="H368" s="164">
        <v>11.34</v>
      </c>
      <c r="L368" s="161"/>
      <c r="M368" s="165"/>
      <c r="N368" s="166"/>
      <c r="O368" s="166"/>
      <c r="P368" s="166"/>
      <c r="Q368" s="166"/>
      <c r="R368" s="166"/>
      <c r="S368" s="166"/>
      <c r="T368" s="167"/>
      <c r="AT368" s="162" t="s">
        <v>251</v>
      </c>
      <c r="AU368" s="162" t="s">
        <v>89</v>
      </c>
      <c r="AV368" s="160" t="s">
        <v>89</v>
      </c>
      <c r="AW368" s="160" t="s">
        <v>34</v>
      </c>
      <c r="AX368" s="160" t="s">
        <v>79</v>
      </c>
      <c r="AY368" s="162" t="s">
        <v>149</v>
      </c>
    </row>
    <row r="369" spans="2:51" s="176" customFormat="1" ht="11.25">
      <c r="B369" s="177"/>
      <c r="D369" s="150" t="s">
        <v>251</v>
      </c>
      <c r="E369" s="178" t="s">
        <v>1</v>
      </c>
      <c r="F369" s="179" t="s">
        <v>311</v>
      </c>
      <c r="H369" s="178" t="s">
        <v>1</v>
      </c>
      <c r="L369" s="177"/>
      <c r="M369" s="180"/>
      <c r="N369" s="181"/>
      <c r="O369" s="181"/>
      <c r="P369" s="181"/>
      <c r="Q369" s="181"/>
      <c r="R369" s="181"/>
      <c r="S369" s="181"/>
      <c r="T369" s="182"/>
      <c r="AT369" s="178" t="s">
        <v>251</v>
      </c>
      <c r="AU369" s="178" t="s">
        <v>89</v>
      </c>
      <c r="AV369" s="176" t="s">
        <v>87</v>
      </c>
      <c r="AW369" s="176" t="s">
        <v>34</v>
      </c>
      <c r="AX369" s="176" t="s">
        <v>79</v>
      </c>
      <c r="AY369" s="178" t="s">
        <v>149</v>
      </c>
    </row>
    <row r="370" spans="2:51" s="160" customFormat="1" ht="11.25">
      <c r="B370" s="161"/>
      <c r="D370" s="150" t="s">
        <v>251</v>
      </c>
      <c r="E370" s="162" t="s">
        <v>1</v>
      </c>
      <c r="F370" s="163" t="s">
        <v>1092</v>
      </c>
      <c r="H370" s="164">
        <v>6.3</v>
      </c>
      <c r="L370" s="161"/>
      <c r="M370" s="165"/>
      <c r="N370" s="166"/>
      <c r="O370" s="166"/>
      <c r="P370" s="166"/>
      <c r="Q370" s="166"/>
      <c r="R370" s="166"/>
      <c r="S370" s="166"/>
      <c r="T370" s="167"/>
      <c r="AT370" s="162" t="s">
        <v>251</v>
      </c>
      <c r="AU370" s="162" t="s">
        <v>89</v>
      </c>
      <c r="AV370" s="160" t="s">
        <v>89</v>
      </c>
      <c r="AW370" s="160" t="s">
        <v>34</v>
      </c>
      <c r="AX370" s="160" t="s">
        <v>79</v>
      </c>
      <c r="AY370" s="162" t="s">
        <v>149</v>
      </c>
    </row>
    <row r="371" spans="2:51" s="160" customFormat="1" ht="11.25">
      <c r="B371" s="161"/>
      <c r="D371" s="150" t="s">
        <v>251</v>
      </c>
      <c r="E371" s="162" t="s">
        <v>1</v>
      </c>
      <c r="F371" s="163" t="s">
        <v>1093</v>
      </c>
      <c r="H371" s="164">
        <v>10.92</v>
      </c>
      <c r="L371" s="161"/>
      <c r="M371" s="165"/>
      <c r="N371" s="166"/>
      <c r="O371" s="166"/>
      <c r="P371" s="166"/>
      <c r="Q371" s="166"/>
      <c r="R371" s="166"/>
      <c r="S371" s="166"/>
      <c r="T371" s="167"/>
      <c r="AT371" s="162" t="s">
        <v>251</v>
      </c>
      <c r="AU371" s="162" t="s">
        <v>89</v>
      </c>
      <c r="AV371" s="160" t="s">
        <v>89</v>
      </c>
      <c r="AW371" s="160" t="s">
        <v>34</v>
      </c>
      <c r="AX371" s="160" t="s">
        <v>79</v>
      </c>
      <c r="AY371" s="162" t="s">
        <v>149</v>
      </c>
    </row>
    <row r="372" spans="2:51" s="160" customFormat="1" ht="11.25">
      <c r="B372" s="161"/>
      <c r="D372" s="150" t="s">
        <v>251</v>
      </c>
      <c r="E372" s="162" t="s">
        <v>1</v>
      </c>
      <c r="F372" s="163" t="s">
        <v>1094</v>
      </c>
      <c r="H372" s="164">
        <v>5.25</v>
      </c>
      <c r="L372" s="161"/>
      <c r="M372" s="165"/>
      <c r="N372" s="166"/>
      <c r="O372" s="166"/>
      <c r="P372" s="166"/>
      <c r="Q372" s="166"/>
      <c r="R372" s="166"/>
      <c r="S372" s="166"/>
      <c r="T372" s="167"/>
      <c r="AT372" s="162" t="s">
        <v>251</v>
      </c>
      <c r="AU372" s="162" t="s">
        <v>89</v>
      </c>
      <c r="AV372" s="160" t="s">
        <v>89</v>
      </c>
      <c r="AW372" s="160" t="s">
        <v>34</v>
      </c>
      <c r="AX372" s="160" t="s">
        <v>79</v>
      </c>
      <c r="AY372" s="162" t="s">
        <v>149</v>
      </c>
    </row>
    <row r="373" spans="2:51" s="176" customFormat="1" ht="11.25">
      <c r="B373" s="177"/>
      <c r="D373" s="150" t="s">
        <v>251</v>
      </c>
      <c r="E373" s="178" t="s">
        <v>1</v>
      </c>
      <c r="F373" s="179" t="s">
        <v>315</v>
      </c>
      <c r="H373" s="178" t="s">
        <v>1</v>
      </c>
      <c r="L373" s="177"/>
      <c r="M373" s="180"/>
      <c r="N373" s="181"/>
      <c r="O373" s="181"/>
      <c r="P373" s="181"/>
      <c r="Q373" s="181"/>
      <c r="R373" s="181"/>
      <c r="S373" s="181"/>
      <c r="T373" s="182"/>
      <c r="AT373" s="178" t="s">
        <v>251</v>
      </c>
      <c r="AU373" s="178" t="s">
        <v>89</v>
      </c>
      <c r="AV373" s="176" t="s">
        <v>87</v>
      </c>
      <c r="AW373" s="176" t="s">
        <v>34</v>
      </c>
      <c r="AX373" s="176" t="s">
        <v>79</v>
      </c>
      <c r="AY373" s="178" t="s">
        <v>149</v>
      </c>
    </row>
    <row r="374" spans="2:51" s="160" customFormat="1" ht="11.25">
      <c r="B374" s="161"/>
      <c r="D374" s="150" t="s">
        <v>251</v>
      </c>
      <c r="E374" s="162" t="s">
        <v>1</v>
      </c>
      <c r="F374" s="163" t="s">
        <v>1095</v>
      </c>
      <c r="H374" s="164">
        <v>13.285</v>
      </c>
      <c r="L374" s="161"/>
      <c r="M374" s="165"/>
      <c r="N374" s="166"/>
      <c r="O374" s="166"/>
      <c r="P374" s="166"/>
      <c r="Q374" s="166"/>
      <c r="R374" s="166"/>
      <c r="S374" s="166"/>
      <c r="T374" s="167"/>
      <c r="AT374" s="162" t="s">
        <v>251</v>
      </c>
      <c r="AU374" s="162" t="s">
        <v>89</v>
      </c>
      <c r="AV374" s="160" t="s">
        <v>89</v>
      </c>
      <c r="AW374" s="160" t="s">
        <v>34</v>
      </c>
      <c r="AX374" s="160" t="s">
        <v>79</v>
      </c>
      <c r="AY374" s="162" t="s">
        <v>149</v>
      </c>
    </row>
    <row r="375" spans="2:51" s="160" customFormat="1" ht="11.25">
      <c r="B375" s="161"/>
      <c r="D375" s="150" t="s">
        <v>251</v>
      </c>
      <c r="E375" s="162" t="s">
        <v>1</v>
      </c>
      <c r="F375" s="163" t="s">
        <v>1096</v>
      </c>
      <c r="H375" s="164">
        <v>5.625</v>
      </c>
      <c r="L375" s="161"/>
      <c r="M375" s="165"/>
      <c r="N375" s="166"/>
      <c r="O375" s="166"/>
      <c r="P375" s="166"/>
      <c r="Q375" s="166"/>
      <c r="R375" s="166"/>
      <c r="S375" s="166"/>
      <c r="T375" s="167"/>
      <c r="AT375" s="162" t="s">
        <v>251</v>
      </c>
      <c r="AU375" s="162" t="s">
        <v>89</v>
      </c>
      <c r="AV375" s="160" t="s">
        <v>89</v>
      </c>
      <c r="AW375" s="160" t="s">
        <v>34</v>
      </c>
      <c r="AX375" s="160" t="s">
        <v>79</v>
      </c>
      <c r="AY375" s="162" t="s">
        <v>149</v>
      </c>
    </row>
    <row r="376" spans="2:51" s="160" customFormat="1" ht="11.25">
      <c r="B376" s="161"/>
      <c r="D376" s="150" t="s">
        <v>251</v>
      </c>
      <c r="E376" s="162" t="s">
        <v>1</v>
      </c>
      <c r="F376" s="163" t="s">
        <v>1097</v>
      </c>
      <c r="H376" s="164">
        <v>1.68</v>
      </c>
      <c r="L376" s="161"/>
      <c r="M376" s="165"/>
      <c r="N376" s="166"/>
      <c r="O376" s="166"/>
      <c r="P376" s="166"/>
      <c r="Q376" s="166"/>
      <c r="R376" s="166"/>
      <c r="S376" s="166"/>
      <c r="T376" s="167"/>
      <c r="AT376" s="162" t="s">
        <v>251</v>
      </c>
      <c r="AU376" s="162" t="s">
        <v>89</v>
      </c>
      <c r="AV376" s="160" t="s">
        <v>89</v>
      </c>
      <c r="AW376" s="160" t="s">
        <v>34</v>
      </c>
      <c r="AX376" s="160" t="s">
        <v>79</v>
      </c>
      <c r="AY376" s="162" t="s">
        <v>149</v>
      </c>
    </row>
    <row r="377" spans="2:51" s="168" customFormat="1" ht="11.25">
      <c r="B377" s="169"/>
      <c r="D377" s="150" t="s">
        <v>251</v>
      </c>
      <c r="E377" s="170" t="s">
        <v>1</v>
      </c>
      <c r="F377" s="171" t="s">
        <v>254</v>
      </c>
      <c r="H377" s="172">
        <v>119.62</v>
      </c>
      <c r="L377" s="169"/>
      <c r="M377" s="173"/>
      <c r="N377" s="174"/>
      <c r="O377" s="174"/>
      <c r="P377" s="174"/>
      <c r="Q377" s="174"/>
      <c r="R377" s="174"/>
      <c r="S377" s="174"/>
      <c r="T377" s="175"/>
      <c r="AT377" s="170" t="s">
        <v>251</v>
      </c>
      <c r="AU377" s="170" t="s">
        <v>89</v>
      </c>
      <c r="AV377" s="168" t="s">
        <v>167</v>
      </c>
      <c r="AW377" s="168" t="s">
        <v>34</v>
      </c>
      <c r="AX377" s="168" t="s">
        <v>87</v>
      </c>
      <c r="AY377" s="170" t="s">
        <v>149</v>
      </c>
    </row>
    <row r="378" spans="1:65" s="56" customFormat="1" ht="16.5" customHeight="1">
      <c r="A378" s="53"/>
      <c r="B378" s="54"/>
      <c r="C378" s="138" t="s">
        <v>529</v>
      </c>
      <c r="D378" s="138" t="s">
        <v>152</v>
      </c>
      <c r="E378" s="139" t="s">
        <v>1098</v>
      </c>
      <c r="F378" s="140" t="s">
        <v>1099</v>
      </c>
      <c r="G378" s="141" t="s">
        <v>268</v>
      </c>
      <c r="H378" s="40">
        <v>376.042</v>
      </c>
      <c r="I378" s="24"/>
      <c r="J378" s="142">
        <f>ROUND(I378*H378,2)</f>
        <v>0</v>
      </c>
      <c r="K378" s="140" t="s">
        <v>257</v>
      </c>
      <c r="L378" s="54"/>
      <c r="M378" s="143" t="s">
        <v>1</v>
      </c>
      <c r="N378" s="144" t="s">
        <v>44</v>
      </c>
      <c r="O378" s="145"/>
      <c r="P378" s="146">
        <f>O378*H378</f>
        <v>0</v>
      </c>
      <c r="Q378" s="146">
        <v>0.01838</v>
      </c>
      <c r="R378" s="146">
        <f>Q378*H378</f>
        <v>6.9116519599999995</v>
      </c>
      <c r="S378" s="146">
        <v>0</v>
      </c>
      <c r="T378" s="147">
        <f>S378*H378</f>
        <v>0</v>
      </c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R378" s="148" t="s">
        <v>167</v>
      </c>
      <c r="AT378" s="148" t="s">
        <v>152</v>
      </c>
      <c r="AU378" s="148" t="s">
        <v>89</v>
      </c>
      <c r="AY378" s="44" t="s">
        <v>149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44" t="s">
        <v>87</v>
      </c>
      <c r="BK378" s="149">
        <f>ROUND(I378*H378,2)</f>
        <v>0</v>
      </c>
      <c r="BL378" s="44" t="s">
        <v>167</v>
      </c>
      <c r="BM378" s="148" t="s">
        <v>1100</v>
      </c>
    </row>
    <row r="379" spans="2:51" s="176" customFormat="1" ht="11.25">
      <c r="B379" s="177"/>
      <c r="D379" s="150" t="s">
        <v>251</v>
      </c>
      <c r="E379" s="178" t="s">
        <v>1</v>
      </c>
      <c r="F379" s="179" t="s">
        <v>298</v>
      </c>
      <c r="H379" s="178" t="s">
        <v>1</v>
      </c>
      <c r="L379" s="177"/>
      <c r="M379" s="180"/>
      <c r="N379" s="181"/>
      <c r="O379" s="181"/>
      <c r="P379" s="181"/>
      <c r="Q379" s="181"/>
      <c r="R379" s="181"/>
      <c r="S379" s="181"/>
      <c r="T379" s="182"/>
      <c r="AT379" s="178" t="s">
        <v>251</v>
      </c>
      <c r="AU379" s="178" t="s">
        <v>89</v>
      </c>
      <c r="AV379" s="176" t="s">
        <v>87</v>
      </c>
      <c r="AW379" s="176" t="s">
        <v>34</v>
      </c>
      <c r="AX379" s="176" t="s">
        <v>79</v>
      </c>
      <c r="AY379" s="178" t="s">
        <v>149</v>
      </c>
    </row>
    <row r="380" spans="2:51" s="160" customFormat="1" ht="11.25">
      <c r="B380" s="161"/>
      <c r="D380" s="150" t="s">
        <v>251</v>
      </c>
      <c r="E380" s="162" t="s">
        <v>1</v>
      </c>
      <c r="F380" s="163" t="s">
        <v>1101</v>
      </c>
      <c r="H380" s="164">
        <v>7.134</v>
      </c>
      <c r="L380" s="161"/>
      <c r="M380" s="165"/>
      <c r="N380" s="166"/>
      <c r="O380" s="166"/>
      <c r="P380" s="166"/>
      <c r="Q380" s="166"/>
      <c r="R380" s="166"/>
      <c r="S380" s="166"/>
      <c r="T380" s="167"/>
      <c r="AT380" s="162" t="s">
        <v>251</v>
      </c>
      <c r="AU380" s="162" t="s">
        <v>89</v>
      </c>
      <c r="AV380" s="160" t="s">
        <v>89</v>
      </c>
      <c r="AW380" s="160" t="s">
        <v>34</v>
      </c>
      <c r="AX380" s="160" t="s">
        <v>79</v>
      </c>
      <c r="AY380" s="162" t="s">
        <v>149</v>
      </c>
    </row>
    <row r="381" spans="2:51" s="160" customFormat="1" ht="11.25">
      <c r="B381" s="161"/>
      <c r="D381" s="150" t="s">
        <v>251</v>
      </c>
      <c r="E381" s="162" t="s">
        <v>1</v>
      </c>
      <c r="F381" s="163" t="s">
        <v>1102</v>
      </c>
      <c r="H381" s="164">
        <v>-2.4</v>
      </c>
      <c r="L381" s="161"/>
      <c r="M381" s="165"/>
      <c r="N381" s="166"/>
      <c r="O381" s="166"/>
      <c r="P381" s="166"/>
      <c r="Q381" s="166"/>
      <c r="R381" s="166"/>
      <c r="S381" s="166"/>
      <c r="T381" s="167"/>
      <c r="AT381" s="162" t="s">
        <v>251</v>
      </c>
      <c r="AU381" s="162" t="s">
        <v>89</v>
      </c>
      <c r="AV381" s="160" t="s">
        <v>89</v>
      </c>
      <c r="AW381" s="160" t="s">
        <v>34</v>
      </c>
      <c r="AX381" s="160" t="s">
        <v>79</v>
      </c>
      <c r="AY381" s="162" t="s">
        <v>149</v>
      </c>
    </row>
    <row r="382" spans="2:51" s="160" customFormat="1" ht="11.25">
      <c r="B382" s="161"/>
      <c r="D382" s="150" t="s">
        <v>251</v>
      </c>
      <c r="E382" s="162" t="s">
        <v>1</v>
      </c>
      <c r="F382" s="163" t="s">
        <v>1103</v>
      </c>
      <c r="H382" s="164">
        <v>18.696</v>
      </c>
      <c r="L382" s="161"/>
      <c r="M382" s="165"/>
      <c r="N382" s="166"/>
      <c r="O382" s="166"/>
      <c r="P382" s="166"/>
      <c r="Q382" s="166"/>
      <c r="R382" s="166"/>
      <c r="S382" s="166"/>
      <c r="T382" s="167"/>
      <c r="AT382" s="162" t="s">
        <v>251</v>
      </c>
      <c r="AU382" s="162" t="s">
        <v>89</v>
      </c>
      <c r="AV382" s="160" t="s">
        <v>89</v>
      </c>
      <c r="AW382" s="160" t="s">
        <v>34</v>
      </c>
      <c r="AX382" s="160" t="s">
        <v>79</v>
      </c>
      <c r="AY382" s="162" t="s">
        <v>149</v>
      </c>
    </row>
    <row r="383" spans="2:51" s="183" customFormat="1" ht="11.25">
      <c r="B383" s="184"/>
      <c r="D383" s="150" t="s">
        <v>251</v>
      </c>
      <c r="E383" s="185" t="s">
        <v>1</v>
      </c>
      <c r="F383" s="186" t="s">
        <v>305</v>
      </c>
      <c r="H383" s="187">
        <v>23.43</v>
      </c>
      <c r="L383" s="184"/>
      <c r="M383" s="188"/>
      <c r="N383" s="189"/>
      <c r="O383" s="189"/>
      <c r="P383" s="189"/>
      <c r="Q383" s="189"/>
      <c r="R383" s="189"/>
      <c r="S383" s="189"/>
      <c r="T383" s="190"/>
      <c r="AT383" s="185" t="s">
        <v>251</v>
      </c>
      <c r="AU383" s="185" t="s">
        <v>89</v>
      </c>
      <c r="AV383" s="183" t="s">
        <v>163</v>
      </c>
      <c r="AW383" s="183" t="s">
        <v>34</v>
      </c>
      <c r="AX383" s="183" t="s">
        <v>79</v>
      </c>
      <c r="AY383" s="185" t="s">
        <v>149</v>
      </c>
    </row>
    <row r="384" spans="2:51" s="176" customFormat="1" ht="11.25">
      <c r="B384" s="177"/>
      <c r="D384" s="150" t="s">
        <v>251</v>
      </c>
      <c r="E384" s="178" t="s">
        <v>1</v>
      </c>
      <c r="F384" s="179" t="s">
        <v>306</v>
      </c>
      <c r="H384" s="178" t="s">
        <v>1</v>
      </c>
      <c r="L384" s="177"/>
      <c r="M384" s="180"/>
      <c r="N384" s="181"/>
      <c r="O384" s="181"/>
      <c r="P384" s="181"/>
      <c r="Q384" s="181"/>
      <c r="R384" s="181"/>
      <c r="S384" s="181"/>
      <c r="T384" s="182"/>
      <c r="AT384" s="178" t="s">
        <v>251</v>
      </c>
      <c r="AU384" s="178" t="s">
        <v>89</v>
      </c>
      <c r="AV384" s="176" t="s">
        <v>87</v>
      </c>
      <c r="AW384" s="176" t="s">
        <v>34</v>
      </c>
      <c r="AX384" s="176" t="s">
        <v>79</v>
      </c>
      <c r="AY384" s="178" t="s">
        <v>149</v>
      </c>
    </row>
    <row r="385" spans="2:51" s="160" customFormat="1" ht="11.25">
      <c r="B385" s="161"/>
      <c r="D385" s="150" t="s">
        <v>251</v>
      </c>
      <c r="E385" s="162" t="s">
        <v>1</v>
      </c>
      <c r="F385" s="163" t="s">
        <v>1104</v>
      </c>
      <c r="H385" s="164">
        <v>18.3</v>
      </c>
      <c r="L385" s="161"/>
      <c r="M385" s="165"/>
      <c r="N385" s="166"/>
      <c r="O385" s="166"/>
      <c r="P385" s="166"/>
      <c r="Q385" s="166"/>
      <c r="R385" s="166"/>
      <c r="S385" s="166"/>
      <c r="T385" s="167"/>
      <c r="AT385" s="162" t="s">
        <v>251</v>
      </c>
      <c r="AU385" s="162" t="s">
        <v>89</v>
      </c>
      <c r="AV385" s="160" t="s">
        <v>89</v>
      </c>
      <c r="AW385" s="160" t="s">
        <v>34</v>
      </c>
      <c r="AX385" s="160" t="s">
        <v>79</v>
      </c>
      <c r="AY385" s="162" t="s">
        <v>149</v>
      </c>
    </row>
    <row r="386" spans="2:51" s="160" customFormat="1" ht="11.25">
      <c r="B386" s="161"/>
      <c r="D386" s="150" t="s">
        <v>251</v>
      </c>
      <c r="E386" s="162" t="s">
        <v>1</v>
      </c>
      <c r="F386" s="163" t="s">
        <v>1105</v>
      </c>
      <c r="H386" s="164">
        <v>-3.323</v>
      </c>
      <c r="L386" s="161"/>
      <c r="M386" s="165"/>
      <c r="N386" s="166"/>
      <c r="O386" s="166"/>
      <c r="P386" s="166"/>
      <c r="Q386" s="166"/>
      <c r="R386" s="166"/>
      <c r="S386" s="166"/>
      <c r="T386" s="167"/>
      <c r="AT386" s="162" t="s">
        <v>251</v>
      </c>
      <c r="AU386" s="162" t="s">
        <v>89</v>
      </c>
      <c r="AV386" s="160" t="s">
        <v>89</v>
      </c>
      <c r="AW386" s="160" t="s">
        <v>34</v>
      </c>
      <c r="AX386" s="160" t="s">
        <v>79</v>
      </c>
      <c r="AY386" s="162" t="s">
        <v>149</v>
      </c>
    </row>
    <row r="387" spans="2:51" s="160" customFormat="1" ht="11.25">
      <c r="B387" s="161"/>
      <c r="D387" s="150" t="s">
        <v>251</v>
      </c>
      <c r="E387" s="162" t="s">
        <v>1</v>
      </c>
      <c r="F387" s="163" t="s">
        <v>1106</v>
      </c>
      <c r="H387" s="164">
        <v>2.325</v>
      </c>
      <c r="L387" s="161"/>
      <c r="M387" s="165"/>
      <c r="N387" s="166"/>
      <c r="O387" s="166"/>
      <c r="P387" s="166"/>
      <c r="Q387" s="166"/>
      <c r="R387" s="166"/>
      <c r="S387" s="166"/>
      <c r="T387" s="167"/>
      <c r="AT387" s="162" t="s">
        <v>251</v>
      </c>
      <c r="AU387" s="162" t="s">
        <v>89</v>
      </c>
      <c r="AV387" s="160" t="s">
        <v>89</v>
      </c>
      <c r="AW387" s="160" t="s">
        <v>34</v>
      </c>
      <c r="AX387" s="160" t="s">
        <v>79</v>
      </c>
      <c r="AY387" s="162" t="s">
        <v>149</v>
      </c>
    </row>
    <row r="388" spans="2:51" s="160" customFormat="1" ht="11.25">
      <c r="B388" s="161"/>
      <c r="D388" s="150" t="s">
        <v>251</v>
      </c>
      <c r="E388" s="162" t="s">
        <v>1</v>
      </c>
      <c r="F388" s="163" t="s">
        <v>1107</v>
      </c>
      <c r="H388" s="164">
        <v>1.035</v>
      </c>
      <c r="L388" s="161"/>
      <c r="M388" s="165"/>
      <c r="N388" s="166"/>
      <c r="O388" s="166"/>
      <c r="P388" s="166"/>
      <c r="Q388" s="166"/>
      <c r="R388" s="166"/>
      <c r="S388" s="166"/>
      <c r="T388" s="167"/>
      <c r="AT388" s="162" t="s">
        <v>251</v>
      </c>
      <c r="AU388" s="162" t="s">
        <v>89</v>
      </c>
      <c r="AV388" s="160" t="s">
        <v>89</v>
      </c>
      <c r="AW388" s="160" t="s">
        <v>34</v>
      </c>
      <c r="AX388" s="160" t="s">
        <v>79</v>
      </c>
      <c r="AY388" s="162" t="s">
        <v>149</v>
      </c>
    </row>
    <row r="389" spans="2:51" s="160" customFormat="1" ht="11.25">
      <c r="B389" s="161"/>
      <c r="D389" s="150" t="s">
        <v>251</v>
      </c>
      <c r="E389" s="162" t="s">
        <v>1</v>
      </c>
      <c r="F389" s="163" t="s">
        <v>1108</v>
      </c>
      <c r="H389" s="164">
        <v>12.6</v>
      </c>
      <c r="L389" s="161"/>
      <c r="M389" s="165"/>
      <c r="N389" s="166"/>
      <c r="O389" s="166"/>
      <c r="P389" s="166"/>
      <c r="Q389" s="166"/>
      <c r="R389" s="166"/>
      <c r="S389" s="166"/>
      <c r="T389" s="167"/>
      <c r="AT389" s="162" t="s">
        <v>251</v>
      </c>
      <c r="AU389" s="162" t="s">
        <v>89</v>
      </c>
      <c r="AV389" s="160" t="s">
        <v>89</v>
      </c>
      <c r="AW389" s="160" t="s">
        <v>34</v>
      </c>
      <c r="AX389" s="160" t="s">
        <v>79</v>
      </c>
      <c r="AY389" s="162" t="s">
        <v>149</v>
      </c>
    </row>
    <row r="390" spans="2:51" s="160" customFormat="1" ht="11.25">
      <c r="B390" s="161"/>
      <c r="D390" s="150" t="s">
        <v>251</v>
      </c>
      <c r="E390" s="162" t="s">
        <v>1</v>
      </c>
      <c r="F390" s="163" t="s">
        <v>1109</v>
      </c>
      <c r="H390" s="164">
        <v>-3.29</v>
      </c>
      <c r="L390" s="161"/>
      <c r="M390" s="165"/>
      <c r="N390" s="166"/>
      <c r="O390" s="166"/>
      <c r="P390" s="166"/>
      <c r="Q390" s="166"/>
      <c r="R390" s="166"/>
      <c r="S390" s="166"/>
      <c r="T390" s="167"/>
      <c r="AT390" s="162" t="s">
        <v>251</v>
      </c>
      <c r="AU390" s="162" t="s">
        <v>89</v>
      </c>
      <c r="AV390" s="160" t="s">
        <v>89</v>
      </c>
      <c r="AW390" s="160" t="s">
        <v>34</v>
      </c>
      <c r="AX390" s="160" t="s">
        <v>79</v>
      </c>
      <c r="AY390" s="162" t="s">
        <v>149</v>
      </c>
    </row>
    <row r="391" spans="2:51" s="160" customFormat="1" ht="11.25">
      <c r="B391" s="161"/>
      <c r="D391" s="150" t="s">
        <v>251</v>
      </c>
      <c r="E391" s="162" t="s">
        <v>1</v>
      </c>
      <c r="F391" s="163" t="s">
        <v>1110</v>
      </c>
      <c r="H391" s="164">
        <v>0.63</v>
      </c>
      <c r="L391" s="161"/>
      <c r="M391" s="165"/>
      <c r="N391" s="166"/>
      <c r="O391" s="166"/>
      <c r="P391" s="166"/>
      <c r="Q391" s="166"/>
      <c r="R391" s="166"/>
      <c r="S391" s="166"/>
      <c r="T391" s="167"/>
      <c r="AT391" s="162" t="s">
        <v>251</v>
      </c>
      <c r="AU391" s="162" t="s">
        <v>89</v>
      </c>
      <c r="AV391" s="160" t="s">
        <v>89</v>
      </c>
      <c r="AW391" s="160" t="s">
        <v>34</v>
      </c>
      <c r="AX391" s="160" t="s">
        <v>79</v>
      </c>
      <c r="AY391" s="162" t="s">
        <v>149</v>
      </c>
    </row>
    <row r="392" spans="2:51" s="160" customFormat="1" ht="11.25">
      <c r="B392" s="161"/>
      <c r="D392" s="150" t="s">
        <v>251</v>
      </c>
      <c r="E392" s="162" t="s">
        <v>1</v>
      </c>
      <c r="F392" s="163" t="s">
        <v>1111</v>
      </c>
      <c r="H392" s="164">
        <v>1.65</v>
      </c>
      <c r="L392" s="161"/>
      <c r="M392" s="165"/>
      <c r="N392" s="166"/>
      <c r="O392" s="166"/>
      <c r="P392" s="166"/>
      <c r="Q392" s="166"/>
      <c r="R392" s="166"/>
      <c r="S392" s="166"/>
      <c r="T392" s="167"/>
      <c r="AT392" s="162" t="s">
        <v>251</v>
      </c>
      <c r="AU392" s="162" t="s">
        <v>89</v>
      </c>
      <c r="AV392" s="160" t="s">
        <v>89</v>
      </c>
      <c r="AW392" s="160" t="s">
        <v>34</v>
      </c>
      <c r="AX392" s="160" t="s">
        <v>79</v>
      </c>
      <c r="AY392" s="162" t="s">
        <v>149</v>
      </c>
    </row>
    <row r="393" spans="2:51" s="160" customFormat="1" ht="11.25">
      <c r="B393" s="161"/>
      <c r="D393" s="150" t="s">
        <v>251</v>
      </c>
      <c r="E393" s="162" t="s">
        <v>1</v>
      </c>
      <c r="F393" s="163" t="s">
        <v>1112</v>
      </c>
      <c r="H393" s="164">
        <v>3.025</v>
      </c>
      <c r="L393" s="161"/>
      <c r="M393" s="165"/>
      <c r="N393" s="166"/>
      <c r="O393" s="166"/>
      <c r="P393" s="166"/>
      <c r="Q393" s="166"/>
      <c r="R393" s="166"/>
      <c r="S393" s="166"/>
      <c r="T393" s="167"/>
      <c r="AT393" s="162" t="s">
        <v>251</v>
      </c>
      <c r="AU393" s="162" t="s">
        <v>89</v>
      </c>
      <c r="AV393" s="160" t="s">
        <v>89</v>
      </c>
      <c r="AW393" s="160" t="s">
        <v>34</v>
      </c>
      <c r="AX393" s="160" t="s">
        <v>79</v>
      </c>
      <c r="AY393" s="162" t="s">
        <v>149</v>
      </c>
    </row>
    <row r="394" spans="2:51" s="160" customFormat="1" ht="11.25">
      <c r="B394" s="161"/>
      <c r="D394" s="150" t="s">
        <v>251</v>
      </c>
      <c r="E394" s="162" t="s">
        <v>1</v>
      </c>
      <c r="F394" s="163" t="s">
        <v>1113</v>
      </c>
      <c r="H394" s="164">
        <v>34.8</v>
      </c>
      <c r="L394" s="161"/>
      <c r="M394" s="165"/>
      <c r="N394" s="166"/>
      <c r="O394" s="166"/>
      <c r="P394" s="166"/>
      <c r="Q394" s="166"/>
      <c r="R394" s="166"/>
      <c r="S394" s="166"/>
      <c r="T394" s="167"/>
      <c r="AT394" s="162" t="s">
        <v>251</v>
      </c>
      <c r="AU394" s="162" t="s">
        <v>89</v>
      </c>
      <c r="AV394" s="160" t="s">
        <v>89</v>
      </c>
      <c r="AW394" s="160" t="s">
        <v>34</v>
      </c>
      <c r="AX394" s="160" t="s">
        <v>79</v>
      </c>
      <c r="AY394" s="162" t="s">
        <v>149</v>
      </c>
    </row>
    <row r="395" spans="2:51" s="160" customFormat="1" ht="11.25">
      <c r="B395" s="161"/>
      <c r="D395" s="150" t="s">
        <v>251</v>
      </c>
      <c r="E395" s="162" t="s">
        <v>1</v>
      </c>
      <c r="F395" s="163" t="s">
        <v>1114</v>
      </c>
      <c r="H395" s="164">
        <v>-7.6</v>
      </c>
      <c r="L395" s="161"/>
      <c r="M395" s="165"/>
      <c r="N395" s="166"/>
      <c r="O395" s="166"/>
      <c r="P395" s="166"/>
      <c r="Q395" s="166"/>
      <c r="R395" s="166"/>
      <c r="S395" s="166"/>
      <c r="T395" s="167"/>
      <c r="AT395" s="162" t="s">
        <v>251</v>
      </c>
      <c r="AU395" s="162" t="s">
        <v>89</v>
      </c>
      <c r="AV395" s="160" t="s">
        <v>89</v>
      </c>
      <c r="AW395" s="160" t="s">
        <v>34</v>
      </c>
      <c r="AX395" s="160" t="s">
        <v>79</v>
      </c>
      <c r="AY395" s="162" t="s">
        <v>149</v>
      </c>
    </row>
    <row r="396" spans="2:51" s="160" customFormat="1" ht="11.25">
      <c r="B396" s="161"/>
      <c r="D396" s="150" t="s">
        <v>251</v>
      </c>
      <c r="E396" s="162" t="s">
        <v>1</v>
      </c>
      <c r="F396" s="163" t="s">
        <v>1115</v>
      </c>
      <c r="H396" s="164">
        <v>3.1</v>
      </c>
      <c r="L396" s="161"/>
      <c r="M396" s="165"/>
      <c r="N396" s="166"/>
      <c r="O396" s="166"/>
      <c r="P396" s="166"/>
      <c r="Q396" s="166"/>
      <c r="R396" s="166"/>
      <c r="S396" s="166"/>
      <c r="T396" s="167"/>
      <c r="AT396" s="162" t="s">
        <v>251</v>
      </c>
      <c r="AU396" s="162" t="s">
        <v>89</v>
      </c>
      <c r="AV396" s="160" t="s">
        <v>89</v>
      </c>
      <c r="AW396" s="160" t="s">
        <v>34</v>
      </c>
      <c r="AX396" s="160" t="s">
        <v>79</v>
      </c>
      <c r="AY396" s="162" t="s">
        <v>149</v>
      </c>
    </row>
    <row r="397" spans="2:51" s="160" customFormat="1" ht="11.25">
      <c r="B397" s="161"/>
      <c r="D397" s="150" t="s">
        <v>251</v>
      </c>
      <c r="E397" s="162" t="s">
        <v>1</v>
      </c>
      <c r="F397" s="163" t="s">
        <v>1116</v>
      </c>
      <c r="H397" s="164">
        <v>73.98</v>
      </c>
      <c r="L397" s="161"/>
      <c r="M397" s="165"/>
      <c r="N397" s="166"/>
      <c r="O397" s="166"/>
      <c r="P397" s="166"/>
      <c r="Q397" s="166"/>
      <c r="R397" s="166"/>
      <c r="S397" s="166"/>
      <c r="T397" s="167"/>
      <c r="AT397" s="162" t="s">
        <v>251</v>
      </c>
      <c r="AU397" s="162" t="s">
        <v>89</v>
      </c>
      <c r="AV397" s="160" t="s">
        <v>89</v>
      </c>
      <c r="AW397" s="160" t="s">
        <v>34</v>
      </c>
      <c r="AX397" s="160" t="s">
        <v>79</v>
      </c>
      <c r="AY397" s="162" t="s">
        <v>149</v>
      </c>
    </row>
    <row r="398" spans="2:51" s="160" customFormat="1" ht="11.25">
      <c r="B398" s="161"/>
      <c r="D398" s="150" t="s">
        <v>251</v>
      </c>
      <c r="E398" s="162" t="s">
        <v>1</v>
      </c>
      <c r="F398" s="163" t="s">
        <v>1117</v>
      </c>
      <c r="H398" s="164">
        <v>-23.02</v>
      </c>
      <c r="L398" s="161"/>
      <c r="M398" s="165"/>
      <c r="N398" s="166"/>
      <c r="O398" s="166"/>
      <c r="P398" s="166"/>
      <c r="Q398" s="166"/>
      <c r="R398" s="166"/>
      <c r="S398" s="166"/>
      <c r="T398" s="167"/>
      <c r="AT398" s="162" t="s">
        <v>251</v>
      </c>
      <c r="AU398" s="162" t="s">
        <v>89</v>
      </c>
      <c r="AV398" s="160" t="s">
        <v>89</v>
      </c>
      <c r="AW398" s="160" t="s">
        <v>34</v>
      </c>
      <c r="AX398" s="160" t="s">
        <v>79</v>
      </c>
      <c r="AY398" s="162" t="s">
        <v>149</v>
      </c>
    </row>
    <row r="399" spans="2:51" s="160" customFormat="1" ht="11.25">
      <c r="B399" s="161"/>
      <c r="D399" s="150" t="s">
        <v>251</v>
      </c>
      <c r="E399" s="162" t="s">
        <v>1</v>
      </c>
      <c r="F399" s="163" t="s">
        <v>1118</v>
      </c>
      <c r="H399" s="164">
        <v>15.36</v>
      </c>
      <c r="L399" s="161"/>
      <c r="M399" s="165"/>
      <c r="N399" s="166"/>
      <c r="O399" s="166"/>
      <c r="P399" s="166"/>
      <c r="Q399" s="166"/>
      <c r="R399" s="166"/>
      <c r="S399" s="166"/>
      <c r="T399" s="167"/>
      <c r="AT399" s="162" t="s">
        <v>251</v>
      </c>
      <c r="AU399" s="162" t="s">
        <v>89</v>
      </c>
      <c r="AV399" s="160" t="s">
        <v>89</v>
      </c>
      <c r="AW399" s="160" t="s">
        <v>34</v>
      </c>
      <c r="AX399" s="160" t="s">
        <v>79</v>
      </c>
      <c r="AY399" s="162" t="s">
        <v>149</v>
      </c>
    </row>
    <row r="400" spans="2:51" s="160" customFormat="1" ht="11.25">
      <c r="B400" s="161"/>
      <c r="D400" s="150" t="s">
        <v>251</v>
      </c>
      <c r="E400" s="162" t="s">
        <v>1</v>
      </c>
      <c r="F400" s="163" t="s">
        <v>1119</v>
      </c>
      <c r="H400" s="164">
        <v>3.445</v>
      </c>
      <c r="L400" s="161"/>
      <c r="M400" s="165"/>
      <c r="N400" s="166"/>
      <c r="O400" s="166"/>
      <c r="P400" s="166"/>
      <c r="Q400" s="166"/>
      <c r="R400" s="166"/>
      <c r="S400" s="166"/>
      <c r="T400" s="167"/>
      <c r="AT400" s="162" t="s">
        <v>251</v>
      </c>
      <c r="AU400" s="162" t="s">
        <v>89</v>
      </c>
      <c r="AV400" s="160" t="s">
        <v>89</v>
      </c>
      <c r="AW400" s="160" t="s">
        <v>34</v>
      </c>
      <c r="AX400" s="160" t="s">
        <v>79</v>
      </c>
      <c r="AY400" s="162" t="s">
        <v>149</v>
      </c>
    </row>
    <row r="401" spans="2:51" s="160" customFormat="1" ht="11.25">
      <c r="B401" s="161"/>
      <c r="D401" s="150" t="s">
        <v>251</v>
      </c>
      <c r="E401" s="162" t="s">
        <v>1</v>
      </c>
      <c r="F401" s="163" t="s">
        <v>1120</v>
      </c>
      <c r="H401" s="164">
        <v>16.5</v>
      </c>
      <c r="L401" s="161"/>
      <c r="M401" s="165"/>
      <c r="N401" s="166"/>
      <c r="O401" s="166"/>
      <c r="P401" s="166"/>
      <c r="Q401" s="166"/>
      <c r="R401" s="166"/>
      <c r="S401" s="166"/>
      <c r="T401" s="167"/>
      <c r="AT401" s="162" t="s">
        <v>251</v>
      </c>
      <c r="AU401" s="162" t="s">
        <v>89</v>
      </c>
      <c r="AV401" s="160" t="s">
        <v>89</v>
      </c>
      <c r="AW401" s="160" t="s">
        <v>34</v>
      </c>
      <c r="AX401" s="160" t="s">
        <v>79</v>
      </c>
      <c r="AY401" s="162" t="s">
        <v>149</v>
      </c>
    </row>
    <row r="402" spans="2:51" s="160" customFormat="1" ht="11.25">
      <c r="B402" s="161"/>
      <c r="D402" s="150" t="s">
        <v>251</v>
      </c>
      <c r="E402" s="162" t="s">
        <v>1</v>
      </c>
      <c r="F402" s="163" t="s">
        <v>1121</v>
      </c>
      <c r="H402" s="164">
        <v>-3.92</v>
      </c>
      <c r="L402" s="161"/>
      <c r="M402" s="165"/>
      <c r="N402" s="166"/>
      <c r="O402" s="166"/>
      <c r="P402" s="166"/>
      <c r="Q402" s="166"/>
      <c r="R402" s="166"/>
      <c r="S402" s="166"/>
      <c r="T402" s="167"/>
      <c r="AT402" s="162" t="s">
        <v>251</v>
      </c>
      <c r="AU402" s="162" t="s">
        <v>89</v>
      </c>
      <c r="AV402" s="160" t="s">
        <v>89</v>
      </c>
      <c r="AW402" s="160" t="s">
        <v>34</v>
      </c>
      <c r="AX402" s="160" t="s">
        <v>79</v>
      </c>
      <c r="AY402" s="162" t="s">
        <v>149</v>
      </c>
    </row>
    <row r="403" spans="2:51" s="160" customFormat="1" ht="11.25">
      <c r="B403" s="161"/>
      <c r="D403" s="150" t="s">
        <v>251</v>
      </c>
      <c r="E403" s="162" t="s">
        <v>1</v>
      </c>
      <c r="F403" s="163" t="s">
        <v>1122</v>
      </c>
      <c r="H403" s="164">
        <v>2.25</v>
      </c>
      <c r="L403" s="161"/>
      <c r="M403" s="165"/>
      <c r="N403" s="166"/>
      <c r="O403" s="166"/>
      <c r="P403" s="166"/>
      <c r="Q403" s="166"/>
      <c r="R403" s="166"/>
      <c r="S403" s="166"/>
      <c r="T403" s="167"/>
      <c r="AT403" s="162" t="s">
        <v>251</v>
      </c>
      <c r="AU403" s="162" t="s">
        <v>89</v>
      </c>
      <c r="AV403" s="160" t="s">
        <v>89</v>
      </c>
      <c r="AW403" s="160" t="s">
        <v>34</v>
      </c>
      <c r="AX403" s="160" t="s">
        <v>79</v>
      </c>
      <c r="AY403" s="162" t="s">
        <v>149</v>
      </c>
    </row>
    <row r="404" spans="2:51" s="160" customFormat="1" ht="11.25">
      <c r="B404" s="161"/>
      <c r="D404" s="150" t="s">
        <v>251</v>
      </c>
      <c r="E404" s="162" t="s">
        <v>1</v>
      </c>
      <c r="F404" s="163" t="s">
        <v>1123</v>
      </c>
      <c r="H404" s="164">
        <v>1.76</v>
      </c>
      <c r="L404" s="161"/>
      <c r="M404" s="165"/>
      <c r="N404" s="166"/>
      <c r="O404" s="166"/>
      <c r="P404" s="166"/>
      <c r="Q404" s="166"/>
      <c r="R404" s="166"/>
      <c r="S404" s="166"/>
      <c r="T404" s="167"/>
      <c r="AT404" s="162" t="s">
        <v>251</v>
      </c>
      <c r="AU404" s="162" t="s">
        <v>89</v>
      </c>
      <c r="AV404" s="160" t="s">
        <v>89</v>
      </c>
      <c r="AW404" s="160" t="s">
        <v>34</v>
      </c>
      <c r="AX404" s="160" t="s">
        <v>79</v>
      </c>
      <c r="AY404" s="162" t="s">
        <v>149</v>
      </c>
    </row>
    <row r="405" spans="2:51" s="183" customFormat="1" ht="11.25">
      <c r="B405" s="184"/>
      <c r="D405" s="150" t="s">
        <v>251</v>
      </c>
      <c r="E405" s="185" t="s">
        <v>1</v>
      </c>
      <c r="F405" s="186" t="s">
        <v>305</v>
      </c>
      <c r="H405" s="187">
        <v>149.607</v>
      </c>
      <c r="L405" s="184"/>
      <c r="M405" s="188"/>
      <c r="N405" s="189"/>
      <c r="O405" s="189"/>
      <c r="P405" s="189"/>
      <c r="Q405" s="189"/>
      <c r="R405" s="189"/>
      <c r="S405" s="189"/>
      <c r="T405" s="190"/>
      <c r="AT405" s="185" t="s">
        <v>251</v>
      </c>
      <c r="AU405" s="185" t="s">
        <v>89</v>
      </c>
      <c r="AV405" s="183" t="s">
        <v>163</v>
      </c>
      <c r="AW405" s="183" t="s">
        <v>34</v>
      </c>
      <c r="AX405" s="183" t="s">
        <v>79</v>
      </c>
      <c r="AY405" s="185" t="s">
        <v>149</v>
      </c>
    </row>
    <row r="406" spans="2:51" s="176" customFormat="1" ht="11.25">
      <c r="B406" s="177"/>
      <c r="D406" s="150" t="s">
        <v>251</v>
      </c>
      <c r="E406" s="178" t="s">
        <v>1</v>
      </c>
      <c r="F406" s="179" t="s">
        <v>311</v>
      </c>
      <c r="H406" s="178" t="s">
        <v>1</v>
      </c>
      <c r="L406" s="177"/>
      <c r="M406" s="180"/>
      <c r="N406" s="181"/>
      <c r="O406" s="181"/>
      <c r="P406" s="181"/>
      <c r="Q406" s="181"/>
      <c r="R406" s="181"/>
      <c r="S406" s="181"/>
      <c r="T406" s="182"/>
      <c r="AT406" s="178" t="s">
        <v>251</v>
      </c>
      <c r="AU406" s="178" t="s">
        <v>89</v>
      </c>
      <c r="AV406" s="176" t="s">
        <v>87</v>
      </c>
      <c r="AW406" s="176" t="s">
        <v>34</v>
      </c>
      <c r="AX406" s="176" t="s">
        <v>79</v>
      </c>
      <c r="AY406" s="178" t="s">
        <v>149</v>
      </c>
    </row>
    <row r="407" spans="2:51" s="160" customFormat="1" ht="11.25">
      <c r="B407" s="161"/>
      <c r="D407" s="150" t="s">
        <v>251</v>
      </c>
      <c r="E407" s="162" t="s">
        <v>1</v>
      </c>
      <c r="F407" s="163" t="s">
        <v>1124</v>
      </c>
      <c r="H407" s="164">
        <v>33.5</v>
      </c>
      <c r="L407" s="161"/>
      <c r="M407" s="165"/>
      <c r="N407" s="166"/>
      <c r="O407" s="166"/>
      <c r="P407" s="166"/>
      <c r="Q407" s="166"/>
      <c r="R407" s="166"/>
      <c r="S407" s="166"/>
      <c r="T407" s="167"/>
      <c r="AT407" s="162" t="s">
        <v>251</v>
      </c>
      <c r="AU407" s="162" t="s">
        <v>89</v>
      </c>
      <c r="AV407" s="160" t="s">
        <v>89</v>
      </c>
      <c r="AW407" s="160" t="s">
        <v>34</v>
      </c>
      <c r="AX407" s="160" t="s">
        <v>79</v>
      </c>
      <c r="AY407" s="162" t="s">
        <v>149</v>
      </c>
    </row>
    <row r="408" spans="2:51" s="160" customFormat="1" ht="11.25">
      <c r="B408" s="161"/>
      <c r="D408" s="150" t="s">
        <v>251</v>
      </c>
      <c r="E408" s="162" t="s">
        <v>1</v>
      </c>
      <c r="F408" s="163" t="s">
        <v>1125</v>
      </c>
      <c r="H408" s="164">
        <v>-6.2</v>
      </c>
      <c r="L408" s="161"/>
      <c r="M408" s="165"/>
      <c r="N408" s="166"/>
      <c r="O408" s="166"/>
      <c r="P408" s="166"/>
      <c r="Q408" s="166"/>
      <c r="R408" s="166"/>
      <c r="S408" s="166"/>
      <c r="T408" s="167"/>
      <c r="AT408" s="162" t="s">
        <v>251</v>
      </c>
      <c r="AU408" s="162" t="s">
        <v>89</v>
      </c>
      <c r="AV408" s="160" t="s">
        <v>89</v>
      </c>
      <c r="AW408" s="160" t="s">
        <v>34</v>
      </c>
      <c r="AX408" s="160" t="s">
        <v>79</v>
      </c>
      <c r="AY408" s="162" t="s">
        <v>149</v>
      </c>
    </row>
    <row r="409" spans="2:51" s="160" customFormat="1" ht="11.25">
      <c r="B409" s="161"/>
      <c r="D409" s="150" t="s">
        <v>251</v>
      </c>
      <c r="E409" s="162" t="s">
        <v>1</v>
      </c>
      <c r="F409" s="163" t="s">
        <v>1126</v>
      </c>
      <c r="H409" s="164">
        <v>3.65</v>
      </c>
      <c r="L409" s="161"/>
      <c r="M409" s="165"/>
      <c r="N409" s="166"/>
      <c r="O409" s="166"/>
      <c r="P409" s="166"/>
      <c r="Q409" s="166"/>
      <c r="R409" s="166"/>
      <c r="S409" s="166"/>
      <c r="T409" s="167"/>
      <c r="AT409" s="162" t="s">
        <v>251</v>
      </c>
      <c r="AU409" s="162" t="s">
        <v>89</v>
      </c>
      <c r="AV409" s="160" t="s">
        <v>89</v>
      </c>
      <c r="AW409" s="160" t="s">
        <v>34</v>
      </c>
      <c r="AX409" s="160" t="s">
        <v>79</v>
      </c>
      <c r="AY409" s="162" t="s">
        <v>149</v>
      </c>
    </row>
    <row r="410" spans="2:51" s="160" customFormat="1" ht="11.25">
      <c r="B410" s="161"/>
      <c r="D410" s="150" t="s">
        <v>251</v>
      </c>
      <c r="E410" s="162" t="s">
        <v>1</v>
      </c>
      <c r="F410" s="163" t="s">
        <v>1127</v>
      </c>
      <c r="H410" s="164">
        <v>13.8</v>
      </c>
      <c r="L410" s="161"/>
      <c r="M410" s="165"/>
      <c r="N410" s="166"/>
      <c r="O410" s="166"/>
      <c r="P410" s="166"/>
      <c r="Q410" s="166"/>
      <c r="R410" s="166"/>
      <c r="S410" s="166"/>
      <c r="T410" s="167"/>
      <c r="AT410" s="162" t="s">
        <v>251</v>
      </c>
      <c r="AU410" s="162" t="s">
        <v>89</v>
      </c>
      <c r="AV410" s="160" t="s">
        <v>89</v>
      </c>
      <c r="AW410" s="160" t="s">
        <v>34</v>
      </c>
      <c r="AX410" s="160" t="s">
        <v>79</v>
      </c>
      <c r="AY410" s="162" t="s">
        <v>149</v>
      </c>
    </row>
    <row r="411" spans="2:51" s="160" customFormat="1" ht="11.25">
      <c r="B411" s="161"/>
      <c r="D411" s="150" t="s">
        <v>251</v>
      </c>
      <c r="E411" s="162" t="s">
        <v>1</v>
      </c>
      <c r="F411" s="163" t="s">
        <v>1128</v>
      </c>
      <c r="H411" s="164">
        <v>1.76</v>
      </c>
      <c r="L411" s="161"/>
      <c r="M411" s="165"/>
      <c r="N411" s="166"/>
      <c r="O411" s="166"/>
      <c r="P411" s="166"/>
      <c r="Q411" s="166"/>
      <c r="R411" s="166"/>
      <c r="S411" s="166"/>
      <c r="T411" s="167"/>
      <c r="AT411" s="162" t="s">
        <v>251</v>
      </c>
      <c r="AU411" s="162" t="s">
        <v>89</v>
      </c>
      <c r="AV411" s="160" t="s">
        <v>89</v>
      </c>
      <c r="AW411" s="160" t="s">
        <v>34</v>
      </c>
      <c r="AX411" s="160" t="s">
        <v>79</v>
      </c>
      <c r="AY411" s="162" t="s">
        <v>149</v>
      </c>
    </row>
    <row r="412" spans="2:51" s="160" customFormat="1" ht="11.25">
      <c r="B412" s="161"/>
      <c r="D412" s="150" t="s">
        <v>251</v>
      </c>
      <c r="E412" s="162" t="s">
        <v>1</v>
      </c>
      <c r="F412" s="163" t="s">
        <v>1129</v>
      </c>
      <c r="H412" s="164">
        <v>2.805</v>
      </c>
      <c r="L412" s="161"/>
      <c r="M412" s="165"/>
      <c r="N412" s="166"/>
      <c r="O412" s="166"/>
      <c r="P412" s="166"/>
      <c r="Q412" s="166"/>
      <c r="R412" s="166"/>
      <c r="S412" s="166"/>
      <c r="T412" s="167"/>
      <c r="AT412" s="162" t="s">
        <v>251</v>
      </c>
      <c r="AU412" s="162" t="s">
        <v>89</v>
      </c>
      <c r="AV412" s="160" t="s">
        <v>89</v>
      </c>
      <c r="AW412" s="160" t="s">
        <v>34</v>
      </c>
      <c r="AX412" s="160" t="s">
        <v>79</v>
      </c>
      <c r="AY412" s="162" t="s">
        <v>149</v>
      </c>
    </row>
    <row r="413" spans="2:51" s="160" customFormat="1" ht="11.25">
      <c r="B413" s="161"/>
      <c r="D413" s="150" t="s">
        <v>251</v>
      </c>
      <c r="E413" s="162" t="s">
        <v>1</v>
      </c>
      <c r="F413" s="163" t="s">
        <v>1130</v>
      </c>
      <c r="H413" s="164">
        <v>37.95</v>
      </c>
      <c r="L413" s="161"/>
      <c r="M413" s="165"/>
      <c r="N413" s="166"/>
      <c r="O413" s="166"/>
      <c r="P413" s="166"/>
      <c r="Q413" s="166"/>
      <c r="R413" s="166"/>
      <c r="S413" s="166"/>
      <c r="T413" s="167"/>
      <c r="AT413" s="162" t="s">
        <v>251</v>
      </c>
      <c r="AU413" s="162" t="s">
        <v>89</v>
      </c>
      <c r="AV413" s="160" t="s">
        <v>89</v>
      </c>
      <c r="AW413" s="160" t="s">
        <v>34</v>
      </c>
      <c r="AX413" s="160" t="s">
        <v>79</v>
      </c>
      <c r="AY413" s="162" t="s">
        <v>149</v>
      </c>
    </row>
    <row r="414" spans="2:51" s="160" customFormat="1" ht="11.25">
      <c r="B414" s="161"/>
      <c r="D414" s="150" t="s">
        <v>251</v>
      </c>
      <c r="E414" s="162" t="s">
        <v>1</v>
      </c>
      <c r="F414" s="163" t="s">
        <v>1131</v>
      </c>
      <c r="H414" s="164">
        <v>-9.04</v>
      </c>
      <c r="L414" s="161"/>
      <c r="M414" s="165"/>
      <c r="N414" s="166"/>
      <c r="O414" s="166"/>
      <c r="P414" s="166"/>
      <c r="Q414" s="166"/>
      <c r="R414" s="166"/>
      <c r="S414" s="166"/>
      <c r="T414" s="167"/>
      <c r="AT414" s="162" t="s">
        <v>251</v>
      </c>
      <c r="AU414" s="162" t="s">
        <v>89</v>
      </c>
      <c r="AV414" s="160" t="s">
        <v>89</v>
      </c>
      <c r="AW414" s="160" t="s">
        <v>34</v>
      </c>
      <c r="AX414" s="160" t="s">
        <v>79</v>
      </c>
      <c r="AY414" s="162" t="s">
        <v>149</v>
      </c>
    </row>
    <row r="415" spans="2:51" s="160" customFormat="1" ht="11.25">
      <c r="B415" s="161"/>
      <c r="D415" s="150" t="s">
        <v>251</v>
      </c>
      <c r="E415" s="162" t="s">
        <v>1</v>
      </c>
      <c r="F415" s="163" t="s">
        <v>1132</v>
      </c>
      <c r="H415" s="164">
        <v>5.04</v>
      </c>
      <c r="L415" s="161"/>
      <c r="M415" s="165"/>
      <c r="N415" s="166"/>
      <c r="O415" s="166"/>
      <c r="P415" s="166"/>
      <c r="Q415" s="166"/>
      <c r="R415" s="166"/>
      <c r="S415" s="166"/>
      <c r="T415" s="167"/>
      <c r="AT415" s="162" t="s">
        <v>251</v>
      </c>
      <c r="AU415" s="162" t="s">
        <v>89</v>
      </c>
      <c r="AV415" s="160" t="s">
        <v>89</v>
      </c>
      <c r="AW415" s="160" t="s">
        <v>34</v>
      </c>
      <c r="AX415" s="160" t="s">
        <v>79</v>
      </c>
      <c r="AY415" s="162" t="s">
        <v>149</v>
      </c>
    </row>
    <row r="416" spans="2:51" s="160" customFormat="1" ht="11.25">
      <c r="B416" s="161"/>
      <c r="D416" s="150" t="s">
        <v>251</v>
      </c>
      <c r="E416" s="162" t="s">
        <v>1</v>
      </c>
      <c r="F416" s="163" t="s">
        <v>1133</v>
      </c>
      <c r="H416" s="164">
        <v>76.16</v>
      </c>
      <c r="L416" s="161"/>
      <c r="M416" s="165"/>
      <c r="N416" s="166"/>
      <c r="O416" s="166"/>
      <c r="P416" s="166"/>
      <c r="Q416" s="166"/>
      <c r="R416" s="166"/>
      <c r="S416" s="166"/>
      <c r="T416" s="167"/>
      <c r="AT416" s="162" t="s">
        <v>251</v>
      </c>
      <c r="AU416" s="162" t="s">
        <v>89</v>
      </c>
      <c r="AV416" s="160" t="s">
        <v>89</v>
      </c>
      <c r="AW416" s="160" t="s">
        <v>34</v>
      </c>
      <c r="AX416" s="160" t="s">
        <v>79</v>
      </c>
      <c r="AY416" s="162" t="s">
        <v>149</v>
      </c>
    </row>
    <row r="417" spans="2:51" s="160" customFormat="1" ht="11.25">
      <c r="B417" s="161"/>
      <c r="D417" s="150" t="s">
        <v>251</v>
      </c>
      <c r="E417" s="162" t="s">
        <v>1</v>
      </c>
      <c r="F417" s="163" t="s">
        <v>1134</v>
      </c>
      <c r="H417" s="164">
        <v>-22.675</v>
      </c>
      <c r="L417" s="161"/>
      <c r="M417" s="165"/>
      <c r="N417" s="166"/>
      <c r="O417" s="166"/>
      <c r="P417" s="166"/>
      <c r="Q417" s="166"/>
      <c r="R417" s="166"/>
      <c r="S417" s="166"/>
      <c r="T417" s="167"/>
      <c r="AT417" s="162" t="s">
        <v>251</v>
      </c>
      <c r="AU417" s="162" t="s">
        <v>89</v>
      </c>
      <c r="AV417" s="160" t="s">
        <v>89</v>
      </c>
      <c r="AW417" s="160" t="s">
        <v>34</v>
      </c>
      <c r="AX417" s="160" t="s">
        <v>79</v>
      </c>
      <c r="AY417" s="162" t="s">
        <v>149</v>
      </c>
    </row>
    <row r="418" spans="2:51" s="160" customFormat="1" ht="11.25">
      <c r="B418" s="161"/>
      <c r="D418" s="150" t="s">
        <v>251</v>
      </c>
      <c r="E418" s="162" t="s">
        <v>1</v>
      </c>
      <c r="F418" s="163" t="s">
        <v>1135</v>
      </c>
      <c r="H418" s="164">
        <v>15.315</v>
      </c>
      <c r="L418" s="161"/>
      <c r="M418" s="165"/>
      <c r="N418" s="166"/>
      <c r="O418" s="166"/>
      <c r="P418" s="166"/>
      <c r="Q418" s="166"/>
      <c r="R418" s="166"/>
      <c r="S418" s="166"/>
      <c r="T418" s="167"/>
      <c r="AT418" s="162" t="s">
        <v>251</v>
      </c>
      <c r="AU418" s="162" t="s">
        <v>89</v>
      </c>
      <c r="AV418" s="160" t="s">
        <v>89</v>
      </c>
      <c r="AW418" s="160" t="s">
        <v>34</v>
      </c>
      <c r="AX418" s="160" t="s">
        <v>79</v>
      </c>
      <c r="AY418" s="162" t="s">
        <v>149</v>
      </c>
    </row>
    <row r="419" spans="2:51" s="160" customFormat="1" ht="11.25">
      <c r="B419" s="161"/>
      <c r="D419" s="150" t="s">
        <v>251</v>
      </c>
      <c r="E419" s="162" t="s">
        <v>1</v>
      </c>
      <c r="F419" s="163" t="s">
        <v>1136</v>
      </c>
      <c r="H419" s="164">
        <v>4.03</v>
      </c>
      <c r="L419" s="161"/>
      <c r="M419" s="165"/>
      <c r="N419" s="166"/>
      <c r="O419" s="166"/>
      <c r="P419" s="166"/>
      <c r="Q419" s="166"/>
      <c r="R419" s="166"/>
      <c r="S419" s="166"/>
      <c r="T419" s="167"/>
      <c r="AT419" s="162" t="s">
        <v>251</v>
      </c>
      <c r="AU419" s="162" t="s">
        <v>89</v>
      </c>
      <c r="AV419" s="160" t="s">
        <v>89</v>
      </c>
      <c r="AW419" s="160" t="s">
        <v>34</v>
      </c>
      <c r="AX419" s="160" t="s">
        <v>79</v>
      </c>
      <c r="AY419" s="162" t="s">
        <v>149</v>
      </c>
    </row>
    <row r="420" spans="2:51" s="160" customFormat="1" ht="11.25">
      <c r="B420" s="161"/>
      <c r="D420" s="150" t="s">
        <v>251</v>
      </c>
      <c r="E420" s="162" t="s">
        <v>1</v>
      </c>
      <c r="F420" s="163" t="s">
        <v>1137</v>
      </c>
      <c r="H420" s="164">
        <v>18.29</v>
      </c>
      <c r="L420" s="161"/>
      <c r="M420" s="165"/>
      <c r="N420" s="166"/>
      <c r="O420" s="166"/>
      <c r="P420" s="166"/>
      <c r="Q420" s="166"/>
      <c r="R420" s="166"/>
      <c r="S420" s="166"/>
      <c r="T420" s="167"/>
      <c r="AT420" s="162" t="s">
        <v>251</v>
      </c>
      <c r="AU420" s="162" t="s">
        <v>89</v>
      </c>
      <c r="AV420" s="160" t="s">
        <v>89</v>
      </c>
      <c r="AW420" s="160" t="s">
        <v>34</v>
      </c>
      <c r="AX420" s="160" t="s">
        <v>79</v>
      </c>
      <c r="AY420" s="162" t="s">
        <v>149</v>
      </c>
    </row>
    <row r="421" spans="2:51" s="160" customFormat="1" ht="11.25">
      <c r="B421" s="161"/>
      <c r="D421" s="150" t="s">
        <v>251</v>
      </c>
      <c r="E421" s="162" t="s">
        <v>1</v>
      </c>
      <c r="F421" s="163" t="s">
        <v>1138</v>
      </c>
      <c r="H421" s="164">
        <v>-4.12</v>
      </c>
      <c r="L421" s="161"/>
      <c r="M421" s="165"/>
      <c r="N421" s="166"/>
      <c r="O421" s="166"/>
      <c r="P421" s="166"/>
      <c r="Q421" s="166"/>
      <c r="R421" s="166"/>
      <c r="S421" s="166"/>
      <c r="T421" s="167"/>
      <c r="AT421" s="162" t="s">
        <v>251</v>
      </c>
      <c r="AU421" s="162" t="s">
        <v>89</v>
      </c>
      <c r="AV421" s="160" t="s">
        <v>89</v>
      </c>
      <c r="AW421" s="160" t="s">
        <v>34</v>
      </c>
      <c r="AX421" s="160" t="s">
        <v>79</v>
      </c>
      <c r="AY421" s="162" t="s">
        <v>149</v>
      </c>
    </row>
    <row r="422" spans="2:51" s="160" customFormat="1" ht="11.25">
      <c r="B422" s="161"/>
      <c r="D422" s="150" t="s">
        <v>251</v>
      </c>
      <c r="E422" s="162" t="s">
        <v>1</v>
      </c>
      <c r="F422" s="163" t="s">
        <v>1139</v>
      </c>
      <c r="H422" s="164">
        <v>3.06</v>
      </c>
      <c r="L422" s="161"/>
      <c r="M422" s="165"/>
      <c r="N422" s="166"/>
      <c r="O422" s="166"/>
      <c r="P422" s="166"/>
      <c r="Q422" s="166"/>
      <c r="R422" s="166"/>
      <c r="S422" s="166"/>
      <c r="T422" s="167"/>
      <c r="AT422" s="162" t="s">
        <v>251</v>
      </c>
      <c r="AU422" s="162" t="s">
        <v>89</v>
      </c>
      <c r="AV422" s="160" t="s">
        <v>89</v>
      </c>
      <c r="AW422" s="160" t="s">
        <v>34</v>
      </c>
      <c r="AX422" s="160" t="s">
        <v>79</v>
      </c>
      <c r="AY422" s="162" t="s">
        <v>149</v>
      </c>
    </row>
    <row r="423" spans="2:51" s="160" customFormat="1" ht="11.25">
      <c r="B423" s="161"/>
      <c r="D423" s="150" t="s">
        <v>251</v>
      </c>
      <c r="E423" s="162" t="s">
        <v>1</v>
      </c>
      <c r="F423" s="163" t="s">
        <v>1140</v>
      </c>
      <c r="H423" s="164">
        <v>1.98</v>
      </c>
      <c r="L423" s="161"/>
      <c r="M423" s="165"/>
      <c r="N423" s="166"/>
      <c r="O423" s="166"/>
      <c r="P423" s="166"/>
      <c r="Q423" s="166"/>
      <c r="R423" s="166"/>
      <c r="S423" s="166"/>
      <c r="T423" s="167"/>
      <c r="AT423" s="162" t="s">
        <v>251</v>
      </c>
      <c r="AU423" s="162" t="s">
        <v>89</v>
      </c>
      <c r="AV423" s="160" t="s">
        <v>89</v>
      </c>
      <c r="AW423" s="160" t="s">
        <v>34</v>
      </c>
      <c r="AX423" s="160" t="s">
        <v>79</v>
      </c>
      <c r="AY423" s="162" t="s">
        <v>149</v>
      </c>
    </row>
    <row r="424" spans="2:51" s="183" customFormat="1" ht="11.25">
      <c r="B424" s="184"/>
      <c r="D424" s="150" t="s">
        <v>251</v>
      </c>
      <c r="E424" s="185" t="s">
        <v>1</v>
      </c>
      <c r="F424" s="186" t="s">
        <v>305</v>
      </c>
      <c r="H424" s="187">
        <v>175.30499999999998</v>
      </c>
      <c r="L424" s="184"/>
      <c r="M424" s="188"/>
      <c r="N424" s="189"/>
      <c r="O424" s="189"/>
      <c r="P424" s="189"/>
      <c r="Q424" s="189"/>
      <c r="R424" s="189"/>
      <c r="S424" s="189"/>
      <c r="T424" s="190"/>
      <c r="AT424" s="185" t="s">
        <v>251</v>
      </c>
      <c r="AU424" s="185" t="s">
        <v>89</v>
      </c>
      <c r="AV424" s="183" t="s">
        <v>163</v>
      </c>
      <c r="AW424" s="183" t="s">
        <v>34</v>
      </c>
      <c r="AX424" s="183" t="s">
        <v>79</v>
      </c>
      <c r="AY424" s="185" t="s">
        <v>149</v>
      </c>
    </row>
    <row r="425" spans="2:51" s="176" customFormat="1" ht="11.25">
      <c r="B425" s="177"/>
      <c r="D425" s="150" t="s">
        <v>251</v>
      </c>
      <c r="E425" s="178" t="s">
        <v>1</v>
      </c>
      <c r="F425" s="179" t="s">
        <v>315</v>
      </c>
      <c r="H425" s="178" t="s">
        <v>1</v>
      </c>
      <c r="L425" s="177"/>
      <c r="M425" s="180"/>
      <c r="N425" s="181"/>
      <c r="O425" s="181"/>
      <c r="P425" s="181"/>
      <c r="Q425" s="181"/>
      <c r="R425" s="181"/>
      <c r="S425" s="181"/>
      <c r="T425" s="182"/>
      <c r="AT425" s="178" t="s">
        <v>251</v>
      </c>
      <c r="AU425" s="178" t="s">
        <v>89</v>
      </c>
      <c r="AV425" s="176" t="s">
        <v>87</v>
      </c>
      <c r="AW425" s="176" t="s">
        <v>34</v>
      </c>
      <c r="AX425" s="176" t="s">
        <v>79</v>
      </c>
      <c r="AY425" s="178" t="s">
        <v>149</v>
      </c>
    </row>
    <row r="426" spans="2:51" s="160" customFormat="1" ht="11.25">
      <c r="B426" s="161"/>
      <c r="D426" s="150" t="s">
        <v>251</v>
      </c>
      <c r="E426" s="162" t="s">
        <v>1</v>
      </c>
      <c r="F426" s="163" t="s">
        <v>1141</v>
      </c>
      <c r="H426" s="164">
        <v>32.76</v>
      </c>
      <c r="L426" s="161"/>
      <c r="M426" s="165"/>
      <c r="N426" s="166"/>
      <c r="O426" s="166"/>
      <c r="P426" s="166"/>
      <c r="Q426" s="166"/>
      <c r="R426" s="166"/>
      <c r="S426" s="166"/>
      <c r="T426" s="167"/>
      <c r="AT426" s="162" t="s">
        <v>251</v>
      </c>
      <c r="AU426" s="162" t="s">
        <v>89</v>
      </c>
      <c r="AV426" s="160" t="s">
        <v>89</v>
      </c>
      <c r="AW426" s="160" t="s">
        <v>34</v>
      </c>
      <c r="AX426" s="160" t="s">
        <v>79</v>
      </c>
      <c r="AY426" s="162" t="s">
        <v>149</v>
      </c>
    </row>
    <row r="427" spans="2:51" s="160" customFormat="1" ht="11.25">
      <c r="B427" s="161"/>
      <c r="D427" s="150" t="s">
        <v>251</v>
      </c>
      <c r="E427" s="162" t="s">
        <v>1</v>
      </c>
      <c r="F427" s="163" t="s">
        <v>1142</v>
      </c>
      <c r="H427" s="164">
        <v>-9.83</v>
      </c>
      <c r="L427" s="161"/>
      <c r="M427" s="165"/>
      <c r="N427" s="166"/>
      <c r="O427" s="166"/>
      <c r="P427" s="166"/>
      <c r="Q427" s="166"/>
      <c r="R427" s="166"/>
      <c r="S427" s="166"/>
      <c r="T427" s="167"/>
      <c r="AT427" s="162" t="s">
        <v>251</v>
      </c>
      <c r="AU427" s="162" t="s">
        <v>89</v>
      </c>
      <c r="AV427" s="160" t="s">
        <v>89</v>
      </c>
      <c r="AW427" s="160" t="s">
        <v>34</v>
      </c>
      <c r="AX427" s="160" t="s">
        <v>79</v>
      </c>
      <c r="AY427" s="162" t="s">
        <v>149</v>
      </c>
    </row>
    <row r="428" spans="2:51" s="160" customFormat="1" ht="11.25">
      <c r="B428" s="161"/>
      <c r="D428" s="150" t="s">
        <v>251</v>
      </c>
      <c r="E428" s="162" t="s">
        <v>1</v>
      </c>
      <c r="F428" s="163" t="s">
        <v>1143</v>
      </c>
      <c r="H428" s="164">
        <v>4.77</v>
      </c>
      <c r="L428" s="161"/>
      <c r="M428" s="165"/>
      <c r="N428" s="166"/>
      <c r="O428" s="166"/>
      <c r="P428" s="166"/>
      <c r="Q428" s="166"/>
      <c r="R428" s="166"/>
      <c r="S428" s="166"/>
      <c r="T428" s="167"/>
      <c r="AT428" s="162" t="s">
        <v>251</v>
      </c>
      <c r="AU428" s="162" t="s">
        <v>89</v>
      </c>
      <c r="AV428" s="160" t="s">
        <v>89</v>
      </c>
      <c r="AW428" s="160" t="s">
        <v>34</v>
      </c>
      <c r="AX428" s="160" t="s">
        <v>79</v>
      </c>
      <c r="AY428" s="162" t="s">
        <v>149</v>
      </c>
    </row>
    <row r="429" spans="2:51" s="183" customFormat="1" ht="11.25">
      <c r="B429" s="184"/>
      <c r="D429" s="150" t="s">
        <v>251</v>
      </c>
      <c r="E429" s="185" t="s">
        <v>1</v>
      </c>
      <c r="F429" s="186" t="s">
        <v>305</v>
      </c>
      <c r="H429" s="187">
        <v>27.7</v>
      </c>
      <c r="L429" s="184"/>
      <c r="M429" s="188"/>
      <c r="N429" s="189"/>
      <c r="O429" s="189"/>
      <c r="P429" s="189"/>
      <c r="Q429" s="189"/>
      <c r="R429" s="189"/>
      <c r="S429" s="189"/>
      <c r="T429" s="190"/>
      <c r="AT429" s="185" t="s">
        <v>251</v>
      </c>
      <c r="AU429" s="185" t="s">
        <v>89</v>
      </c>
      <c r="AV429" s="183" t="s">
        <v>163</v>
      </c>
      <c r="AW429" s="183" t="s">
        <v>34</v>
      </c>
      <c r="AX429" s="183" t="s">
        <v>79</v>
      </c>
      <c r="AY429" s="185" t="s">
        <v>149</v>
      </c>
    </row>
    <row r="430" spans="2:51" s="168" customFormat="1" ht="11.25">
      <c r="B430" s="169"/>
      <c r="D430" s="150" t="s">
        <v>251</v>
      </c>
      <c r="E430" s="170" t="s">
        <v>1</v>
      </c>
      <c r="F430" s="171" t="s">
        <v>254</v>
      </c>
      <c r="H430" s="172">
        <v>376.042</v>
      </c>
      <c r="L430" s="169"/>
      <c r="M430" s="173"/>
      <c r="N430" s="174"/>
      <c r="O430" s="174"/>
      <c r="P430" s="174"/>
      <c r="Q430" s="174"/>
      <c r="R430" s="174"/>
      <c r="S430" s="174"/>
      <c r="T430" s="175"/>
      <c r="AT430" s="170" t="s">
        <v>251</v>
      </c>
      <c r="AU430" s="170" t="s">
        <v>89</v>
      </c>
      <c r="AV430" s="168" t="s">
        <v>167</v>
      </c>
      <c r="AW430" s="168" t="s">
        <v>34</v>
      </c>
      <c r="AX430" s="168" t="s">
        <v>87</v>
      </c>
      <c r="AY430" s="170" t="s">
        <v>149</v>
      </c>
    </row>
    <row r="431" spans="1:65" s="56" customFormat="1" ht="16.5" customHeight="1">
      <c r="A431" s="53"/>
      <c r="B431" s="54"/>
      <c r="C431" s="138" t="s">
        <v>534</v>
      </c>
      <c r="D431" s="138" t="s">
        <v>152</v>
      </c>
      <c r="E431" s="139" t="s">
        <v>1144</v>
      </c>
      <c r="F431" s="140" t="s">
        <v>1145</v>
      </c>
      <c r="G431" s="141" t="s">
        <v>268</v>
      </c>
      <c r="H431" s="40">
        <v>153.159</v>
      </c>
      <c r="I431" s="24"/>
      <c r="J431" s="142">
        <f>ROUND(I431*H431,2)</f>
        <v>0</v>
      </c>
      <c r="K431" s="140" t="s">
        <v>257</v>
      </c>
      <c r="L431" s="54"/>
      <c r="M431" s="143" t="s">
        <v>1</v>
      </c>
      <c r="N431" s="144" t="s">
        <v>44</v>
      </c>
      <c r="O431" s="145"/>
      <c r="P431" s="146">
        <f>O431*H431</f>
        <v>0</v>
      </c>
      <c r="Q431" s="146">
        <v>0.017</v>
      </c>
      <c r="R431" s="146">
        <f>Q431*H431</f>
        <v>2.603703</v>
      </c>
      <c r="S431" s="146">
        <v>0</v>
      </c>
      <c r="T431" s="147">
        <f>S431*H431</f>
        <v>0</v>
      </c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R431" s="148" t="s">
        <v>167</v>
      </c>
      <c r="AT431" s="148" t="s">
        <v>152</v>
      </c>
      <c r="AU431" s="148" t="s">
        <v>89</v>
      </c>
      <c r="AY431" s="44" t="s">
        <v>149</v>
      </c>
      <c r="BE431" s="149">
        <f>IF(N431="základní",J431,0)</f>
        <v>0</v>
      </c>
      <c r="BF431" s="149">
        <f>IF(N431="snížená",J431,0)</f>
        <v>0</v>
      </c>
      <c r="BG431" s="149">
        <f>IF(N431="zákl. přenesená",J431,0)</f>
        <v>0</v>
      </c>
      <c r="BH431" s="149">
        <f>IF(N431="sníž. přenesená",J431,0)</f>
        <v>0</v>
      </c>
      <c r="BI431" s="149">
        <f>IF(N431="nulová",J431,0)</f>
        <v>0</v>
      </c>
      <c r="BJ431" s="44" t="s">
        <v>87</v>
      </c>
      <c r="BK431" s="149">
        <f>ROUND(I431*H431,2)</f>
        <v>0</v>
      </c>
      <c r="BL431" s="44" t="s">
        <v>167</v>
      </c>
      <c r="BM431" s="148" t="s">
        <v>1146</v>
      </c>
    </row>
    <row r="432" spans="2:51" s="176" customFormat="1" ht="11.25">
      <c r="B432" s="177"/>
      <c r="D432" s="150" t="s">
        <v>251</v>
      </c>
      <c r="E432" s="178" t="s">
        <v>1</v>
      </c>
      <c r="F432" s="179" t="s">
        <v>315</v>
      </c>
      <c r="H432" s="178" t="s">
        <v>1</v>
      </c>
      <c r="L432" s="177"/>
      <c r="M432" s="180"/>
      <c r="N432" s="181"/>
      <c r="O432" s="181"/>
      <c r="P432" s="181"/>
      <c r="Q432" s="181"/>
      <c r="R432" s="181"/>
      <c r="S432" s="181"/>
      <c r="T432" s="182"/>
      <c r="AT432" s="178" t="s">
        <v>251</v>
      </c>
      <c r="AU432" s="178" t="s">
        <v>89</v>
      </c>
      <c r="AV432" s="176" t="s">
        <v>87</v>
      </c>
      <c r="AW432" s="176" t="s">
        <v>34</v>
      </c>
      <c r="AX432" s="176" t="s">
        <v>79</v>
      </c>
      <c r="AY432" s="178" t="s">
        <v>149</v>
      </c>
    </row>
    <row r="433" spans="2:51" s="160" customFormat="1" ht="11.25">
      <c r="B433" s="161"/>
      <c r="D433" s="150" t="s">
        <v>251</v>
      </c>
      <c r="E433" s="162" t="s">
        <v>1</v>
      </c>
      <c r="F433" s="163" t="s">
        <v>1068</v>
      </c>
      <c r="H433" s="164">
        <v>27.878</v>
      </c>
      <c r="L433" s="161"/>
      <c r="M433" s="165"/>
      <c r="N433" s="166"/>
      <c r="O433" s="166"/>
      <c r="P433" s="166"/>
      <c r="Q433" s="166"/>
      <c r="R433" s="166"/>
      <c r="S433" s="166"/>
      <c r="T433" s="167"/>
      <c r="AT433" s="162" t="s">
        <v>251</v>
      </c>
      <c r="AU433" s="162" t="s">
        <v>89</v>
      </c>
      <c r="AV433" s="160" t="s">
        <v>89</v>
      </c>
      <c r="AW433" s="160" t="s">
        <v>34</v>
      </c>
      <c r="AX433" s="160" t="s">
        <v>79</v>
      </c>
      <c r="AY433" s="162" t="s">
        <v>149</v>
      </c>
    </row>
    <row r="434" spans="2:51" s="160" customFormat="1" ht="11.25">
      <c r="B434" s="161"/>
      <c r="D434" s="150" t="s">
        <v>251</v>
      </c>
      <c r="E434" s="162" t="s">
        <v>1</v>
      </c>
      <c r="F434" s="163" t="s">
        <v>1069</v>
      </c>
      <c r="H434" s="164">
        <v>-5.11</v>
      </c>
      <c r="L434" s="161"/>
      <c r="M434" s="165"/>
      <c r="N434" s="166"/>
      <c r="O434" s="166"/>
      <c r="P434" s="166"/>
      <c r="Q434" s="166"/>
      <c r="R434" s="166"/>
      <c r="S434" s="166"/>
      <c r="T434" s="167"/>
      <c r="AT434" s="162" t="s">
        <v>251</v>
      </c>
      <c r="AU434" s="162" t="s">
        <v>89</v>
      </c>
      <c r="AV434" s="160" t="s">
        <v>89</v>
      </c>
      <c r="AW434" s="160" t="s">
        <v>34</v>
      </c>
      <c r="AX434" s="160" t="s">
        <v>79</v>
      </c>
      <c r="AY434" s="162" t="s">
        <v>149</v>
      </c>
    </row>
    <row r="435" spans="2:51" s="160" customFormat="1" ht="11.25">
      <c r="B435" s="161"/>
      <c r="D435" s="150" t="s">
        <v>251</v>
      </c>
      <c r="E435" s="162" t="s">
        <v>1</v>
      </c>
      <c r="F435" s="163" t="s">
        <v>1070</v>
      </c>
      <c r="H435" s="164">
        <v>28.141</v>
      </c>
      <c r="L435" s="161"/>
      <c r="M435" s="165"/>
      <c r="N435" s="166"/>
      <c r="O435" s="166"/>
      <c r="P435" s="166"/>
      <c r="Q435" s="166"/>
      <c r="R435" s="166"/>
      <c r="S435" s="166"/>
      <c r="T435" s="167"/>
      <c r="AT435" s="162" t="s">
        <v>251</v>
      </c>
      <c r="AU435" s="162" t="s">
        <v>89</v>
      </c>
      <c r="AV435" s="160" t="s">
        <v>89</v>
      </c>
      <c r="AW435" s="160" t="s">
        <v>34</v>
      </c>
      <c r="AX435" s="160" t="s">
        <v>79</v>
      </c>
      <c r="AY435" s="162" t="s">
        <v>149</v>
      </c>
    </row>
    <row r="436" spans="2:51" s="160" customFormat="1" ht="11.25">
      <c r="B436" s="161"/>
      <c r="D436" s="150" t="s">
        <v>251</v>
      </c>
      <c r="E436" s="162" t="s">
        <v>1</v>
      </c>
      <c r="F436" s="163" t="s">
        <v>1071</v>
      </c>
      <c r="H436" s="164">
        <v>-5.86</v>
      </c>
      <c r="L436" s="161"/>
      <c r="M436" s="165"/>
      <c r="N436" s="166"/>
      <c r="O436" s="166"/>
      <c r="P436" s="166"/>
      <c r="Q436" s="166"/>
      <c r="R436" s="166"/>
      <c r="S436" s="166"/>
      <c r="T436" s="167"/>
      <c r="AT436" s="162" t="s">
        <v>251</v>
      </c>
      <c r="AU436" s="162" t="s">
        <v>89</v>
      </c>
      <c r="AV436" s="160" t="s">
        <v>89</v>
      </c>
      <c r="AW436" s="160" t="s">
        <v>34</v>
      </c>
      <c r="AX436" s="160" t="s">
        <v>79</v>
      </c>
      <c r="AY436" s="162" t="s">
        <v>149</v>
      </c>
    </row>
    <row r="437" spans="2:51" s="160" customFormat="1" ht="11.25">
      <c r="B437" s="161"/>
      <c r="D437" s="150" t="s">
        <v>251</v>
      </c>
      <c r="E437" s="162" t="s">
        <v>1</v>
      </c>
      <c r="F437" s="163" t="s">
        <v>1072</v>
      </c>
      <c r="H437" s="164">
        <v>1.551</v>
      </c>
      <c r="L437" s="161"/>
      <c r="M437" s="165"/>
      <c r="N437" s="166"/>
      <c r="O437" s="166"/>
      <c r="P437" s="166"/>
      <c r="Q437" s="166"/>
      <c r="R437" s="166"/>
      <c r="S437" s="166"/>
      <c r="T437" s="167"/>
      <c r="AT437" s="162" t="s">
        <v>251</v>
      </c>
      <c r="AU437" s="162" t="s">
        <v>89</v>
      </c>
      <c r="AV437" s="160" t="s">
        <v>89</v>
      </c>
      <c r="AW437" s="160" t="s">
        <v>34</v>
      </c>
      <c r="AX437" s="160" t="s">
        <v>79</v>
      </c>
      <c r="AY437" s="162" t="s">
        <v>149</v>
      </c>
    </row>
    <row r="438" spans="2:51" s="160" customFormat="1" ht="11.25">
      <c r="B438" s="161"/>
      <c r="D438" s="150" t="s">
        <v>251</v>
      </c>
      <c r="E438" s="162" t="s">
        <v>1</v>
      </c>
      <c r="F438" s="163" t="s">
        <v>1073</v>
      </c>
      <c r="H438" s="164">
        <v>4.84</v>
      </c>
      <c r="L438" s="161"/>
      <c r="M438" s="165"/>
      <c r="N438" s="166"/>
      <c r="O438" s="166"/>
      <c r="P438" s="166"/>
      <c r="Q438" s="166"/>
      <c r="R438" s="166"/>
      <c r="S438" s="166"/>
      <c r="T438" s="167"/>
      <c r="AT438" s="162" t="s">
        <v>251</v>
      </c>
      <c r="AU438" s="162" t="s">
        <v>89</v>
      </c>
      <c r="AV438" s="160" t="s">
        <v>89</v>
      </c>
      <c r="AW438" s="160" t="s">
        <v>34</v>
      </c>
      <c r="AX438" s="160" t="s">
        <v>79</v>
      </c>
      <c r="AY438" s="162" t="s">
        <v>149</v>
      </c>
    </row>
    <row r="439" spans="2:51" s="160" customFormat="1" ht="11.25">
      <c r="B439" s="161"/>
      <c r="D439" s="150" t="s">
        <v>251</v>
      </c>
      <c r="E439" s="162" t="s">
        <v>1</v>
      </c>
      <c r="F439" s="163" t="s">
        <v>1074</v>
      </c>
      <c r="H439" s="164">
        <v>9.942</v>
      </c>
      <c r="L439" s="161"/>
      <c r="M439" s="165"/>
      <c r="N439" s="166"/>
      <c r="O439" s="166"/>
      <c r="P439" s="166"/>
      <c r="Q439" s="166"/>
      <c r="R439" s="166"/>
      <c r="S439" s="166"/>
      <c r="T439" s="167"/>
      <c r="AT439" s="162" t="s">
        <v>251</v>
      </c>
      <c r="AU439" s="162" t="s">
        <v>89</v>
      </c>
      <c r="AV439" s="160" t="s">
        <v>89</v>
      </c>
      <c r="AW439" s="160" t="s">
        <v>34</v>
      </c>
      <c r="AX439" s="160" t="s">
        <v>79</v>
      </c>
      <c r="AY439" s="162" t="s">
        <v>149</v>
      </c>
    </row>
    <row r="440" spans="2:51" s="160" customFormat="1" ht="11.25">
      <c r="B440" s="161"/>
      <c r="D440" s="150" t="s">
        <v>251</v>
      </c>
      <c r="E440" s="162" t="s">
        <v>1</v>
      </c>
      <c r="F440" s="163" t="s">
        <v>1075</v>
      </c>
      <c r="H440" s="164">
        <v>46.44</v>
      </c>
      <c r="L440" s="161"/>
      <c r="M440" s="165"/>
      <c r="N440" s="166"/>
      <c r="O440" s="166"/>
      <c r="P440" s="166"/>
      <c r="Q440" s="166"/>
      <c r="R440" s="166"/>
      <c r="S440" s="166"/>
      <c r="T440" s="167"/>
      <c r="AT440" s="162" t="s">
        <v>251</v>
      </c>
      <c r="AU440" s="162" t="s">
        <v>89</v>
      </c>
      <c r="AV440" s="160" t="s">
        <v>89</v>
      </c>
      <c r="AW440" s="160" t="s">
        <v>34</v>
      </c>
      <c r="AX440" s="160" t="s">
        <v>79</v>
      </c>
      <c r="AY440" s="162" t="s">
        <v>149</v>
      </c>
    </row>
    <row r="441" spans="2:51" s="160" customFormat="1" ht="11.25">
      <c r="B441" s="161"/>
      <c r="D441" s="150" t="s">
        <v>251</v>
      </c>
      <c r="E441" s="162" t="s">
        <v>1</v>
      </c>
      <c r="F441" s="163" t="s">
        <v>1076</v>
      </c>
      <c r="H441" s="164">
        <v>-6.33</v>
      </c>
      <c r="L441" s="161"/>
      <c r="M441" s="165"/>
      <c r="N441" s="166"/>
      <c r="O441" s="166"/>
      <c r="P441" s="166"/>
      <c r="Q441" s="166"/>
      <c r="R441" s="166"/>
      <c r="S441" s="166"/>
      <c r="T441" s="167"/>
      <c r="AT441" s="162" t="s">
        <v>251</v>
      </c>
      <c r="AU441" s="162" t="s">
        <v>89</v>
      </c>
      <c r="AV441" s="160" t="s">
        <v>89</v>
      </c>
      <c r="AW441" s="160" t="s">
        <v>34</v>
      </c>
      <c r="AX441" s="160" t="s">
        <v>79</v>
      </c>
      <c r="AY441" s="162" t="s">
        <v>149</v>
      </c>
    </row>
    <row r="442" spans="2:51" s="160" customFormat="1" ht="11.25">
      <c r="B442" s="161"/>
      <c r="D442" s="150" t="s">
        <v>251</v>
      </c>
      <c r="E442" s="162" t="s">
        <v>1</v>
      </c>
      <c r="F442" s="163" t="s">
        <v>1077</v>
      </c>
      <c r="H442" s="164">
        <v>3.94</v>
      </c>
      <c r="L442" s="161"/>
      <c r="M442" s="165"/>
      <c r="N442" s="166"/>
      <c r="O442" s="166"/>
      <c r="P442" s="166"/>
      <c r="Q442" s="166"/>
      <c r="R442" s="166"/>
      <c r="S442" s="166"/>
      <c r="T442" s="167"/>
      <c r="AT442" s="162" t="s">
        <v>251</v>
      </c>
      <c r="AU442" s="162" t="s">
        <v>89</v>
      </c>
      <c r="AV442" s="160" t="s">
        <v>89</v>
      </c>
      <c r="AW442" s="160" t="s">
        <v>34</v>
      </c>
      <c r="AX442" s="160" t="s">
        <v>79</v>
      </c>
      <c r="AY442" s="162" t="s">
        <v>149</v>
      </c>
    </row>
    <row r="443" spans="2:51" s="160" customFormat="1" ht="11.25">
      <c r="B443" s="161"/>
      <c r="D443" s="150" t="s">
        <v>251</v>
      </c>
      <c r="E443" s="162" t="s">
        <v>1</v>
      </c>
      <c r="F443" s="163" t="s">
        <v>1078</v>
      </c>
      <c r="H443" s="164">
        <v>40.502</v>
      </c>
      <c r="L443" s="161"/>
      <c r="M443" s="165"/>
      <c r="N443" s="166"/>
      <c r="O443" s="166"/>
      <c r="P443" s="166"/>
      <c r="Q443" s="166"/>
      <c r="R443" s="166"/>
      <c r="S443" s="166"/>
      <c r="T443" s="167"/>
      <c r="AT443" s="162" t="s">
        <v>251</v>
      </c>
      <c r="AU443" s="162" t="s">
        <v>89</v>
      </c>
      <c r="AV443" s="160" t="s">
        <v>89</v>
      </c>
      <c r="AW443" s="160" t="s">
        <v>34</v>
      </c>
      <c r="AX443" s="160" t="s">
        <v>79</v>
      </c>
      <c r="AY443" s="162" t="s">
        <v>149</v>
      </c>
    </row>
    <row r="444" spans="2:51" s="160" customFormat="1" ht="11.25">
      <c r="B444" s="161"/>
      <c r="D444" s="150" t="s">
        <v>251</v>
      </c>
      <c r="E444" s="162" t="s">
        <v>1</v>
      </c>
      <c r="F444" s="163" t="s">
        <v>1079</v>
      </c>
      <c r="H444" s="164">
        <v>-7.541</v>
      </c>
      <c r="L444" s="161"/>
      <c r="M444" s="165"/>
      <c r="N444" s="166"/>
      <c r="O444" s="166"/>
      <c r="P444" s="166"/>
      <c r="Q444" s="166"/>
      <c r="R444" s="166"/>
      <c r="S444" s="166"/>
      <c r="T444" s="167"/>
      <c r="AT444" s="162" t="s">
        <v>251</v>
      </c>
      <c r="AU444" s="162" t="s">
        <v>89</v>
      </c>
      <c r="AV444" s="160" t="s">
        <v>89</v>
      </c>
      <c r="AW444" s="160" t="s">
        <v>34</v>
      </c>
      <c r="AX444" s="160" t="s">
        <v>79</v>
      </c>
      <c r="AY444" s="162" t="s">
        <v>149</v>
      </c>
    </row>
    <row r="445" spans="2:51" s="160" customFormat="1" ht="11.25">
      <c r="B445" s="161"/>
      <c r="D445" s="150" t="s">
        <v>251</v>
      </c>
      <c r="E445" s="162" t="s">
        <v>1</v>
      </c>
      <c r="F445" s="163" t="s">
        <v>1080</v>
      </c>
      <c r="H445" s="164">
        <v>3.968</v>
      </c>
      <c r="L445" s="161"/>
      <c r="M445" s="165"/>
      <c r="N445" s="166"/>
      <c r="O445" s="166"/>
      <c r="P445" s="166"/>
      <c r="Q445" s="166"/>
      <c r="R445" s="166"/>
      <c r="S445" s="166"/>
      <c r="T445" s="167"/>
      <c r="AT445" s="162" t="s">
        <v>251</v>
      </c>
      <c r="AU445" s="162" t="s">
        <v>89</v>
      </c>
      <c r="AV445" s="160" t="s">
        <v>89</v>
      </c>
      <c r="AW445" s="160" t="s">
        <v>34</v>
      </c>
      <c r="AX445" s="160" t="s">
        <v>79</v>
      </c>
      <c r="AY445" s="162" t="s">
        <v>149</v>
      </c>
    </row>
    <row r="446" spans="2:51" s="160" customFormat="1" ht="11.25">
      <c r="B446" s="161"/>
      <c r="D446" s="150" t="s">
        <v>251</v>
      </c>
      <c r="E446" s="162" t="s">
        <v>1</v>
      </c>
      <c r="F446" s="163" t="s">
        <v>1081</v>
      </c>
      <c r="H446" s="164">
        <v>10.798</v>
      </c>
      <c r="L446" s="161"/>
      <c r="M446" s="165"/>
      <c r="N446" s="166"/>
      <c r="O446" s="166"/>
      <c r="P446" s="166"/>
      <c r="Q446" s="166"/>
      <c r="R446" s="166"/>
      <c r="S446" s="166"/>
      <c r="T446" s="167"/>
      <c r="AT446" s="162" t="s">
        <v>251</v>
      </c>
      <c r="AU446" s="162" t="s">
        <v>89</v>
      </c>
      <c r="AV446" s="160" t="s">
        <v>89</v>
      </c>
      <c r="AW446" s="160" t="s">
        <v>34</v>
      </c>
      <c r="AX446" s="160" t="s">
        <v>79</v>
      </c>
      <c r="AY446" s="162" t="s">
        <v>149</v>
      </c>
    </row>
    <row r="447" spans="2:51" s="168" customFormat="1" ht="11.25">
      <c r="B447" s="169"/>
      <c r="D447" s="150" t="s">
        <v>251</v>
      </c>
      <c r="E447" s="170" t="s">
        <v>1</v>
      </c>
      <c r="F447" s="171" t="s">
        <v>254</v>
      </c>
      <c r="H447" s="172">
        <v>153.159</v>
      </c>
      <c r="L447" s="169"/>
      <c r="M447" s="173"/>
      <c r="N447" s="174"/>
      <c r="O447" s="174"/>
      <c r="P447" s="174"/>
      <c r="Q447" s="174"/>
      <c r="R447" s="174"/>
      <c r="S447" s="174"/>
      <c r="T447" s="175"/>
      <c r="AT447" s="170" t="s">
        <v>251</v>
      </c>
      <c r="AU447" s="170" t="s">
        <v>89</v>
      </c>
      <c r="AV447" s="168" t="s">
        <v>167</v>
      </c>
      <c r="AW447" s="168" t="s">
        <v>34</v>
      </c>
      <c r="AX447" s="168" t="s">
        <v>87</v>
      </c>
      <c r="AY447" s="170" t="s">
        <v>149</v>
      </c>
    </row>
    <row r="448" spans="1:65" s="56" customFormat="1" ht="16.5" customHeight="1">
      <c r="A448" s="53"/>
      <c r="B448" s="54"/>
      <c r="C448" s="138" t="s">
        <v>538</v>
      </c>
      <c r="D448" s="138" t="s">
        <v>152</v>
      </c>
      <c r="E448" s="139" t="s">
        <v>1147</v>
      </c>
      <c r="F448" s="140" t="s">
        <v>1148</v>
      </c>
      <c r="G448" s="141" t="s">
        <v>268</v>
      </c>
      <c r="H448" s="40">
        <v>131.27</v>
      </c>
      <c r="I448" s="24"/>
      <c r="J448" s="142">
        <f>ROUND(I448*H448,2)</f>
        <v>0</v>
      </c>
      <c r="K448" s="140" t="s">
        <v>1</v>
      </c>
      <c r="L448" s="54"/>
      <c r="M448" s="143" t="s">
        <v>1</v>
      </c>
      <c r="N448" s="144" t="s">
        <v>44</v>
      </c>
      <c r="O448" s="145"/>
      <c r="P448" s="146">
        <f>O448*H448</f>
        <v>0</v>
      </c>
      <c r="Q448" s="146">
        <v>0.02636</v>
      </c>
      <c r="R448" s="146">
        <f>Q448*H448</f>
        <v>3.4602772000000006</v>
      </c>
      <c r="S448" s="146">
        <v>0</v>
      </c>
      <c r="T448" s="147">
        <f>S448*H448</f>
        <v>0</v>
      </c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R448" s="148" t="s">
        <v>167</v>
      </c>
      <c r="AT448" s="148" t="s">
        <v>152</v>
      </c>
      <c r="AU448" s="148" t="s">
        <v>89</v>
      </c>
      <c r="AY448" s="44" t="s">
        <v>149</v>
      </c>
      <c r="BE448" s="149">
        <f>IF(N448="základní",J448,0)</f>
        <v>0</v>
      </c>
      <c r="BF448" s="149">
        <f>IF(N448="snížená",J448,0)</f>
        <v>0</v>
      </c>
      <c r="BG448" s="149">
        <f>IF(N448="zákl. přenesená",J448,0)</f>
        <v>0</v>
      </c>
      <c r="BH448" s="149">
        <f>IF(N448="sníž. přenesená",J448,0)</f>
        <v>0</v>
      </c>
      <c r="BI448" s="149">
        <f>IF(N448="nulová",J448,0)</f>
        <v>0</v>
      </c>
      <c r="BJ448" s="44" t="s">
        <v>87</v>
      </c>
      <c r="BK448" s="149">
        <f>ROUND(I448*H448,2)</f>
        <v>0</v>
      </c>
      <c r="BL448" s="44" t="s">
        <v>167</v>
      </c>
      <c r="BM448" s="148" t="s">
        <v>1149</v>
      </c>
    </row>
    <row r="449" spans="2:51" s="176" customFormat="1" ht="11.25">
      <c r="B449" s="177"/>
      <c r="D449" s="150" t="s">
        <v>251</v>
      </c>
      <c r="E449" s="178" t="s">
        <v>1</v>
      </c>
      <c r="F449" s="179" t="s">
        <v>1150</v>
      </c>
      <c r="H449" s="178" t="s">
        <v>1</v>
      </c>
      <c r="L449" s="177"/>
      <c r="M449" s="180"/>
      <c r="N449" s="181"/>
      <c r="O449" s="181"/>
      <c r="P449" s="181"/>
      <c r="Q449" s="181"/>
      <c r="R449" s="181"/>
      <c r="S449" s="181"/>
      <c r="T449" s="182"/>
      <c r="AT449" s="178" t="s">
        <v>251</v>
      </c>
      <c r="AU449" s="178" t="s">
        <v>89</v>
      </c>
      <c r="AV449" s="176" t="s">
        <v>87</v>
      </c>
      <c r="AW449" s="176" t="s">
        <v>34</v>
      </c>
      <c r="AX449" s="176" t="s">
        <v>79</v>
      </c>
      <c r="AY449" s="178" t="s">
        <v>149</v>
      </c>
    </row>
    <row r="450" spans="2:51" s="176" customFormat="1" ht="11.25">
      <c r="B450" s="177"/>
      <c r="D450" s="150" t="s">
        <v>251</v>
      </c>
      <c r="E450" s="178" t="s">
        <v>1</v>
      </c>
      <c r="F450" s="179" t="s">
        <v>271</v>
      </c>
      <c r="H450" s="178" t="s">
        <v>1</v>
      </c>
      <c r="L450" s="177"/>
      <c r="M450" s="180"/>
      <c r="N450" s="181"/>
      <c r="O450" s="181"/>
      <c r="P450" s="181"/>
      <c r="Q450" s="181"/>
      <c r="R450" s="181"/>
      <c r="S450" s="181"/>
      <c r="T450" s="182"/>
      <c r="AT450" s="178" t="s">
        <v>251</v>
      </c>
      <c r="AU450" s="178" t="s">
        <v>89</v>
      </c>
      <c r="AV450" s="176" t="s">
        <v>87</v>
      </c>
      <c r="AW450" s="176" t="s">
        <v>34</v>
      </c>
      <c r="AX450" s="176" t="s">
        <v>79</v>
      </c>
      <c r="AY450" s="178" t="s">
        <v>149</v>
      </c>
    </row>
    <row r="451" spans="2:51" s="160" customFormat="1" ht="11.25">
      <c r="B451" s="161"/>
      <c r="D451" s="150" t="s">
        <v>251</v>
      </c>
      <c r="E451" s="162" t="s">
        <v>1</v>
      </c>
      <c r="F451" s="163" t="s">
        <v>585</v>
      </c>
      <c r="H451" s="164">
        <v>14.75</v>
      </c>
      <c r="L451" s="161"/>
      <c r="M451" s="165"/>
      <c r="N451" s="166"/>
      <c r="O451" s="166"/>
      <c r="P451" s="166"/>
      <c r="Q451" s="166"/>
      <c r="R451" s="166"/>
      <c r="S451" s="166"/>
      <c r="T451" s="167"/>
      <c r="AT451" s="162" t="s">
        <v>251</v>
      </c>
      <c r="AU451" s="162" t="s">
        <v>89</v>
      </c>
      <c r="AV451" s="160" t="s">
        <v>89</v>
      </c>
      <c r="AW451" s="160" t="s">
        <v>34</v>
      </c>
      <c r="AX451" s="160" t="s">
        <v>79</v>
      </c>
      <c r="AY451" s="162" t="s">
        <v>149</v>
      </c>
    </row>
    <row r="452" spans="2:51" s="160" customFormat="1" ht="11.25">
      <c r="B452" s="161"/>
      <c r="D452" s="150" t="s">
        <v>251</v>
      </c>
      <c r="E452" s="162" t="s">
        <v>1</v>
      </c>
      <c r="F452" s="163" t="s">
        <v>586</v>
      </c>
      <c r="H452" s="164">
        <v>6.4</v>
      </c>
      <c r="L452" s="161"/>
      <c r="M452" s="165"/>
      <c r="N452" s="166"/>
      <c r="O452" s="166"/>
      <c r="P452" s="166"/>
      <c r="Q452" s="166"/>
      <c r="R452" s="166"/>
      <c r="S452" s="166"/>
      <c r="T452" s="167"/>
      <c r="AT452" s="162" t="s">
        <v>251</v>
      </c>
      <c r="AU452" s="162" t="s">
        <v>89</v>
      </c>
      <c r="AV452" s="160" t="s">
        <v>89</v>
      </c>
      <c r="AW452" s="160" t="s">
        <v>34</v>
      </c>
      <c r="AX452" s="160" t="s">
        <v>79</v>
      </c>
      <c r="AY452" s="162" t="s">
        <v>149</v>
      </c>
    </row>
    <row r="453" spans="2:51" s="176" customFormat="1" ht="11.25">
      <c r="B453" s="177"/>
      <c r="D453" s="150" t="s">
        <v>251</v>
      </c>
      <c r="E453" s="178" t="s">
        <v>1</v>
      </c>
      <c r="F453" s="179" t="s">
        <v>276</v>
      </c>
      <c r="H453" s="178" t="s">
        <v>1</v>
      </c>
      <c r="L453" s="177"/>
      <c r="M453" s="180"/>
      <c r="N453" s="181"/>
      <c r="O453" s="181"/>
      <c r="P453" s="181"/>
      <c r="Q453" s="181"/>
      <c r="R453" s="181"/>
      <c r="S453" s="181"/>
      <c r="T453" s="182"/>
      <c r="AT453" s="178" t="s">
        <v>251</v>
      </c>
      <c r="AU453" s="178" t="s">
        <v>89</v>
      </c>
      <c r="AV453" s="176" t="s">
        <v>87</v>
      </c>
      <c r="AW453" s="176" t="s">
        <v>34</v>
      </c>
      <c r="AX453" s="176" t="s">
        <v>79</v>
      </c>
      <c r="AY453" s="178" t="s">
        <v>149</v>
      </c>
    </row>
    <row r="454" spans="2:51" s="160" customFormat="1" ht="11.25">
      <c r="B454" s="161"/>
      <c r="D454" s="150" t="s">
        <v>251</v>
      </c>
      <c r="E454" s="162" t="s">
        <v>1</v>
      </c>
      <c r="F454" s="163" t="s">
        <v>587</v>
      </c>
      <c r="H454" s="164">
        <v>34.22</v>
      </c>
      <c r="L454" s="161"/>
      <c r="M454" s="165"/>
      <c r="N454" s="166"/>
      <c r="O454" s="166"/>
      <c r="P454" s="166"/>
      <c r="Q454" s="166"/>
      <c r="R454" s="166"/>
      <c r="S454" s="166"/>
      <c r="T454" s="167"/>
      <c r="AT454" s="162" t="s">
        <v>251</v>
      </c>
      <c r="AU454" s="162" t="s">
        <v>89</v>
      </c>
      <c r="AV454" s="160" t="s">
        <v>89</v>
      </c>
      <c r="AW454" s="160" t="s">
        <v>34</v>
      </c>
      <c r="AX454" s="160" t="s">
        <v>79</v>
      </c>
      <c r="AY454" s="162" t="s">
        <v>149</v>
      </c>
    </row>
    <row r="455" spans="2:51" s="160" customFormat="1" ht="11.25">
      <c r="B455" s="161"/>
      <c r="D455" s="150" t="s">
        <v>251</v>
      </c>
      <c r="E455" s="162" t="s">
        <v>1</v>
      </c>
      <c r="F455" s="163" t="s">
        <v>588</v>
      </c>
      <c r="H455" s="164">
        <v>4.55</v>
      </c>
      <c r="L455" s="161"/>
      <c r="M455" s="165"/>
      <c r="N455" s="166"/>
      <c r="O455" s="166"/>
      <c r="P455" s="166"/>
      <c r="Q455" s="166"/>
      <c r="R455" s="166"/>
      <c r="S455" s="166"/>
      <c r="T455" s="167"/>
      <c r="AT455" s="162" t="s">
        <v>251</v>
      </c>
      <c r="AU455" s="162" t="s">
        <v>89</v>
      </c>
      <c r="AV455" s="160" t="s">
        <v>89</v>
      </c>
      <c r="AW455" s="160" t="s">
        <v>34</v>
      </c>
      <c r="AX455" s="160" t="s">
        <v>79</v>
      </c>
      <c r="AY455" s="162" t="s">
        <v>149</v>
      </c>
    </row>
    <row r="456" spans="2:51" s="160" customFormat="1" ht="11.25">
      <c r="B456" s="161"/>
      <c r="D456" s="150" t="s">
        <v>251</v>
      </c>
      <c r="E456" s="162" t="s">
        <v>1</v>
      </c>
      <c r="F456" s="163" t="s">
        <v>589</v>
      </c>
      <c r="H456" s="164">
        <v>10</v>
      </c>
      <c r="L456" s="161"/>
      <c r="M456" s="165"/>
      <c r="N456" s="166"/>
      <c r="O456" s="166"/>
      <c r="P456" s="166"/>
      <c r="Q456" s="166"/>
      <c r="R456" s="166"/>
      <c r="S456" s="166"/>
      <c r="T456" s="167"/>
      <c r="AT456" s="162" t="s">
        <v>251</v>
      </c>
      <c r="AU456" s="162" t="s">
        <v>89</v>
      </c>
      <c r="AV456" s="160" t="s">
        <v>89</v>
      </c>
      <c r="AW456" s="160" t="s">
        <v>34</v>
      </c>
      <c r="AX456" s="160" t="s">
        <v>79</v>
      </c>
      <c r="AY456" s="162" t="s">
        <v>149</v>
      </c>
    </row>
    <row r="457" spans="2:51" s="160" customFormat="1" ht="11.25">
      <c r="B457" s="161"/>
      <c r="D457" s="150" t="s">
        <v>251</v>
      </c>
      <c r="E457" s="162" t="s">
        <v>1</v>
      </c>
      <c r="F457" s="163" t="s">
        <v>590</v>
      </c>
      <c r="H457" s="164">
        <v>-8.84</v>
      </c>
      <c r="L457" s="161"/>
      <c r="M457" s="165"/>
      <c r="N457" s="166"/>
      <c r="O457" s="166"/>
      <c r="P457" s="166"/>
      <c r="Q457" s="166"/>
      <c r="R457" s="166"/>
      <c r="S457" s="166"/>
      <c r="T457" s="167"/>
      <c r="AT457" s="162" t="s">
        <v>251</v>
      </c>
      <c r="AU457" s="162" t="s">
        <v>89</v>
      </c>
      <c r="AV457" s="160" t="s">
        <v>89</v>
      </c>
      <c r="AW457" s="160" t="s">
        <v>34</v>
      </c>
      <c r="AX457" s="160" t="s">
        <v>79</v>
      </c>
      <c r="AY457" s="162" t="s">
        <v>149</v>
      </c>
    </row>
    <row r="458" spans="2:51" s="176" customFormat="1" ht="11.25">
      <c r="B458" s="177"/>
      <c r="D458" s="150" t="s">
        <v>251</v>
      </c>
      <c r="E458" s="178" t="s">
        <v>1</v>
      </c>
      <c r="F458" s="179" t="s">
        <v>281</v>
      </c>
      <c r="H458" s="178" t="s">
        <v>1</v>
      </c>
      <c r="L458" s="177"/>
      <c r="M458" s="180"/>
      <c r="N458" s="181"/>
      <c r="O458" s="181"/>
      <c r="P458" s="181"/>
      <c r="Q458" s="181"/>
      <c r="R458" s="181"/>
      <c r="S458" s="181"/>
      <c r="T458" s="182"/>
      <c r="AT458" s="178" t="s">
        <v>251</v>
      </c>
      <c r="AU458" s="178" t="s">
        <v>89</v>
      </c>
      <c r="AV458" s="176" t="s">
        <v>87</v>
      </c>
      <c r="AW458" s="176" t="s">
        <v>34</v>
      </c>
      <c r="AX458" s="176" t="s">
        <v>79</v>
      </c>
      <c r="AY458" s="178" t="s">
        <v>149</v>
      </c>
    </row>
    <row r="459" spans="2:51" s="160" customFormat="1" ht="11.25">
      <c r="B459" s="161"/>
      <c r="D459" s="150" t="s">
        <v>251</v>
      </c>
      <c r="E459" s="162" t="s">
        <v>1</v>
      </c>
      <c r="F459" s="163" t="s">
        <v>591</v>
      </c>
      <c r="H459" s="164">
        <v>23.6</v>
      </c>
      <c r="L459" s="161"/>
      <c r="M459" s="165"/>
      <c r="N459" s="166"/>
      <c r="O459" s="166"/>
      <c r="P459" s="166"/>
      <c r="Q459" s="166"/>
      <c r="R459" s="166"/>
      <c r="S459" s="166"/>
      <c r="T459" s="167"/>
      <c r="AT459" s="162" t="s">
        <v>251</v>
      </c>
      <c r="AU459" s="162" t="s">
        <v>89</v>
      </c>
      <c r="AV459" s="160" t="s">
        <v>89</v>
      </c>
      <c r="AW459" s="160" t="s">
        <v>34</v>
      </c>
      <c r="AX459" s="160" t="s">
        <v>79</v>
      </c>
      <c r="AY459" s="162" t="s">
        <v>149</v>
      </c>
    </row>
    <row r="460" spans="2:51" s="160" customFormat="1" ht="11.25">
      <c r="B460" s="161"/>
      <c r="D460" s="150" t="s">
        <v>251</v>
      </c>
      <c r="E460" s="162" t="s">
        <v>1</v>
      </c>
      <c r="F460" s="163" t="s">
        <v>592</v>
      </c>
      <c r="H460" s="164">
        <v>10.5</v>
      </c>
      <c r="L460" s="161"/>
      <c r="M460" s="165"/>
      <c r="N460" s="166"/>
      <c r="O460" s="166"/>
      <c r="P460" s="166"/>
      <c r="Q460" s="166"/>
      <c r="R460" s="166"/>
      <c r="S460" s="166"/>
      <c r="T460" s="167"/>
      <c r="AT460" s="162" t="s">
        <v>251</v>
      </c>
      <c r="AU460" s="162" t="s">
        <v>89</v>
      </c>
      <c r="AV460" s="160" t="s">
        <v>89</v>
      </c>
      <c r="AW460" s="160" t="s">
        <v>34</v>
      </c>
      <c r="AX460" s="160" t="s">
        <v>79</v>
      </c>
      <c r="AY460" s="162" t="s">
        <v>149</v>
      </c>
    </row>
    <row r="461" spans="2:51" s="160" customFormat="1" ht="11.25">
      <c r="B461" s="161"/>
      <c r="D461" s="150" t="s">
        <v>251</v>
      </c>
      <c r="E461" s="162" t="s">
        <v>1</v>
      </c>
      <c r="F461" s="163" t="s">
        <v>593</v>
      </c>
      <c r="H461" s="164">
        <v>-1.87</v>
      </c>
      <c r="L461" s="161"/>
      <c r="M461" s="165"/>
      <c r="N461" s="166"/>
      <c r="O461" s="166"/>
      <c r="P461" s="166"/>
      <c r="Q461" s="166"/>
      <c r="R461" s="166"/>
      <c r="S461" s="166"/>
      <c r="T461" s="167"/>
      <c r="AT461" s="162" t="s">
        <v>251</v>
      </c>
      <c r="AU461" s="162" t="s">
        <v>89</v>
      </c>
      <c r="AV461" s="160" t="s">
        <v>89</v>
      </c>
      <c r="AW461" s="160" t="s">
        <v>34</v>
      </c>
      <c r="AX461" s="160" t="s">
        <v>79</v>
      </c>
      <c r="AY461" s="162" t="s">
        <v>149</v>
      </c>
    </row>
    <row r="462" spans="2:51" s="176" customFormat="1" ht="11.25">
      <c r="B462" s="177"/>
      <c r="D462" s="150" t="s">
        <v>251</v>
      </c>
      <c r="E462" s="178" t="s">
        <v>1</v>
      </c>
      <c r="F462" s="179" t="s">
        <v>283</v>
      </c>
      <c r="H462" s="178" t="s">
        <v>1</v>
      </c>
      <c r="L462" s="177"/>
      <c r="M462" s="180"/>
      <c r="N462" s="181"/>
      <c r="O462" s="181"/>
      <c r="P462" s="181"/>
      <c r="Q462" s="181"/>
      <c r="R462" s="181"/>
      <c r="S462" s="181"/>
      <c r="T462" s="182"/>
      <c r="AT462" s="178" t="s">
        <v>251</v>
      </c>
      <c r="AU462" s="178" t="s">
        <v>89</v>
      </c>
      <c r="AV462" s="176" t="s">
        <v>87</v>
      </c>
      <c r="AW462" s="176" t="s">
        <v>34</v>
      </c>
      <c r="AX462" s="176" t="s">
        <v>79</v>
      </c>
      <c r="AY462" s="178" t="s">
        <v>149</v>
      </c>
    </row>
    <row r="463" spans="2:51" s="160" customFormat="1" ht="11.25">
      <c r="B463" s="161"/>
      <c r="D463" s="150" t="s">
        <v>251</v>
      </c>
      <c r="E463" s="162" t="s">
        <v>1</v>
      </c>
      <c r="F463" s="163" t="s">
        <v>594</v>
      </c>
      <c r="H463" s="164">
        <v>11.4</v>
      </c>
      <c r="L463" s="161"/>
      <c r="M463" s="165"/>
      <c r="N463" s="166"/>
      <c r="O463" s="166"/>
      <c r="P463" s="166"/>
      <c r="Q463" s="166"/>
      <c r="R463" s="166"/>
      <c r="S463" s="166"/>
      <c r="T463" s="167"/>
      <c r="AT463" s="162" t="s">
        <v>251</v>
      </c>
      <c r="AU463" s="162" t="s">
        <v>89</v>
      </c>
      <c r="AV463" s="160" t="s">
        <v>89</v>
      </c>
      <c r="AW463" s="160" t="s">
        <v>34</v>
      </c>
      <c r="AX463" s="160" t="s">
        <v>79</v>
      </c>
      <c r="AY463" s="162" t="s">
        <v>149</v>
      </c>
    </row>
    <row r="464" spans="2:51" s="160" customFormat="1" ht="11.25">
      <c r="B464" s="161"/>
      <c r="D464" s="150" t="s">
        <v>251</v>
      </c>
      <c r="E464" s="162" t="s">
        <v>1</v>
      </c>
      <c r="F464" s="163" t="s">
        <v>589</v>
      </c>
      <c r="H464" s="164">
        <v>10</v>
      </c>
      <c r="L464" s="161"/>
      <c r="M464" s="165"/>
      <c r="N464" s="166"/>
      <c r="O464" s="166"/>
      <c r="P464" s="166"/>
      <c r="Q464" s="166"/>
      <c r="R464" s="166"/>
      <c r="S464" s="166"/>
      <c r="T464" s="167"/>
      <c r="AT464" s="162" t="s">
        <v>251</v>
      </c>
      <c r="AU464" s="162" t="s">
        <v>89</v>
      </c>
      <c r="AV464" s="160" t="s">
        <v>89</v>
      </c>
      <c r="AW464" s="160" t="s">
        <v>34</v>
      </c>
      <c r="AX464" s="160" t="s">
        <v>79</v>
      </c>
      <c r="AY464" s="162" t="s">
        <v>149</v>
      </c>
    </row>
    <row r="465" spans="2:51" s="183" customFormat="1" ht="11.25">
      <c r="B465" s="184"/>
      <c r="D465" s="150" t="s">
        <v>251</v>
      </c>
      <c r="E465" s="185" t="s">
        <v>1</v>
      </c>
      <c r="F465" s="186" t="s">
        <v>305</v>
      </c>
      <c r="H465" s="187">
        <v>114.70999999999998</v>
      </c>
      <c r="L465" s="184"/>
      <c r="M465" s="188"/>
      <c r="N465" s="189"/>
      <c r="O465" s="189"/>
      <c r="P465" s="189"/>
      <c r="Q465" s="189"/>
      <c r="R465" s="189"/>
      <c r="S465" s="189"/>
      <c r="T465" s="190"/>
      <c r="AT465" s="185" t="s">
        <v>251</v>
      </c>
      <c r="AU465" s="185" t="s">
        <v>89</v>
      </c>
      <c r="AV465" s="183" t="s">
        <v>163</v>
      </c>
      <c r="AW465" s="183" t="s">
        <v>34</v>
      </c>
      <c r="AX465" s="183" t="s">
        <v>79</v>
      </c>
      <c r="AY465" s="185" t="s">
        <v>149</v>
      </c>
    </row>
    <row r="466" spans="2:51" s="176" customFormat="1" ht="11.25">
      <c r="B466" s="177"/>
      <c r="D466" s="150" t="s">
        <v>251</v>
      </c>
      <c r="E466" s="178" t="s">
        <v>1</v>
      </c>
      <c r="F466" s="179" t="s">
        <v>600</v>
      </c>
      <c r="H466" s="178" t="s">
        <v>1</v>
      </c>
      <c r="L466" s="177"/>
      <c r="M466" s="180"/>
      <c r="N466" s="181"/>
      <c r="O466" s="181"/>
      <c r="P466" s="181"/>
      <c r="Q466" s="181"/>
      <c r="R466" s="181"/>
      <c r="S466" s="181"/>
      <c r="T466" s="182"/>
      <c r="AT466" s="178" t="s">
        <v>251</v>
      </c>
      <c r="AU466" s="178" t="s">
        <v>89</v>
      </c>
      <c r="AV466" s="176" t="s">
        <v>87</v>
      </c>
      <c r="AW466" s="176" t="s">
        <v>34</v>
      </c>
      <c r="AX466" s="176" t="s">
        <v>79</v>
      </c>
      <c r="AY466" s="178" t="s">
        <v>149</v>
      </c>
    </row>
    <row r="467" spans="2:51" s="176" customFormat="1" ht="11.25">
      <c r="B467" s="177"/>
      <c r="D467" s="150" t="s">
        <v>251</v>
      </c>
      <c r="E467" s="178" t="s">
        <v>1</v>
      </c>
      <c r="F467" s="179" t="s">
        <v>271</v>
      </c>
      <c r="H467" s="178" t="s">
        <v>1</v>
      </c>
      <c r="L467" s="177"/>
      <c r="M467" s="180"/>
      <c r="N467" s="181"/>
      <c r="O467" s="181"/>
      <c r="P467" s="181"/>
      <c r="Q467" s="181"/>
      <c r="R467" s="181"/>
      <c r="S467" s="181"/>
      <c r="T467" s="182"/>
      <c r="AT467" s="178" t="s">
        <v>251</v>
      </c>
      <c r="AU467" s="178" t="s">
        <v>89</v>
      </c>
      <c r="AV467" s="176" t="s">
        <v>87</v>
      </c>
      <c r="AW467" s="176" t="s">
        <v>34</v>
      </c>
      <c r="AX467" s="176" t="s">
        <v>79</v>
      </c>
      <c r="AY467" s="178" t="s">
        <v>149</v>
      </c>
    </row>
    <row r="468" spans="2:51" s="160" customFormat="1" ht="11.25">
      <c r="B468" s="161"/>
      <c r="D468" s="150" t="s">
        <v>251</v>
      </c>
      <c r="E468" s="162" t="s">
        <v>1</v>
      </c>
      <c r="F468" s="163" t="s">
        <v>601</v>
      </c>
      <c r="H468" s="164">
        <v>3.24</v>
      </c>
      <c r="L468" s="161"/>
      <c r="M468" s="165"/>
      <c r="N468" s="166"/>
      <c r="O468" s="166"/>
      <c r="P468" s="166"/>
      <c r="Q468" s="166"/>
      <c r="R468" s="166"/>
      <c r="S468" s="166"/>
      <c r="T468" s="167"/>
      <c r="AT468" s="162" t="s">
        <v>251</v>
      </c>
      <c r="AU468" s="162" t="s">
        <v>89</v>
      </c>
      <c r="AV468" s="160" t="s">
        <v>89</v>
      </c>
      <c r="AW468" s="160" t="s">
        <v>34</v>
      </c>
      <c r="AX468" s="160" t="s">
        <v>79</v>
      </c>
      <c r="AY468" s="162" t="s">
        <v>149</v>
      </c>
    </row>
    <row r="469" spans="2:51" s="176" customFormat="1" ht="11.25">
      <c r="B469" s="177"/>
      <c r="D469" s="150" t="s">
        <v>251</v>
      </c>
      <c r="E469" s="178" t="s">
        <v>1</v>
      </c>
      <c r="F469" s="179" t="s">
        <v>276</v>
      </c>
      <c r="H469" s="178" t="s">
        <v>1</v>
      </c>
      <c r="L469" s="177"/>
      <c r="M469" s="180"/>
      <c r="N469" s="181"/>
      <c r="O469" s="181"/>
      <c r="P469" s="181"/>
      <c r="Q469" s="181"/>
      <c r="R469" s="181"/>
      <c r="S469" s="181"/>
      <c r="T469" s="182"/>
      <c r="AT469" s="178" t="s">
        <v>251</v>
      </c>
      <c r="AU469" s="178" t="s">
        <v>89</v>
      </c>
      <c r="AV469" s="176" t="s">
        <v>87</v>
      </c>
      <c r="AW469" s="176" t="s">
        <v>34</v>
      </c>
      <c r="AX469" s="176" t="s">
        <v>79</v>
      </c>
      <c r="AY469" s="178" t="s">
        <v>149</v>
      </c>
    </row>
    <row r="470" spans="2:51" s="160" customFormat="1" ht="11.25">
      <c r="B470" s="161"/>
      <c r="D470" s="150" t="s">
        <v>251</v>
      </c>
      <c r="E470" s="162" t="s">
        <v>1</v>
      </c>
      <c r="F470" s="163" t="s">
        <v>602</v>
      </c>
      <c r="H470" s="164">
        <v>5.4</v>
      </c>
      <c r="L470" s="161"/>
      <c r="M470" s="165"/>
      <c r="N470" s="166"/>
      <c r="O470" s="166"/>
      <c r="P470" s="166"/>
      <c r="Q470" s="166"/>
      <c r="R470" s="166"/>
      <c r="S470" s="166"/>
      <c r="T470" s="167"/>
      <c r="AT470" s="162" t="s">
        <v>251</v>
      </c>
      <c r="AU470" s="162" t="s">
        <v>89</v>
      </c>
      <c r="AV470" s="160" t="s">
        <v>89</v>
      </c>
      <c r="AW470" s="160" t="s">
        <v>34</v>
      </c>
      <c r="AX470" s="160" t="s">
        <v>79</v>
      </c>
      <c r="AY470" s="162" t="s">
        <v>149</v>
      </c>
    </row>
    <row r="471" spans="2:51" s="176" customFormat="1" ht="11.25">
      <c r="B471" s="177"/>
      <c r="D471" s="150" t="s">
        <v>251</v>
      </c>
      <c r="E471" s="178" t="s">
        <v>1</v>
      </c>
      <c r="F471" s="179" t="s">
        <v>281</v>
      </c>
      <c r="H471" s="178" t="s">
        <v>1</v>
      </c>
      <c r="L471" s="177"/>
      <c r="M471" s="180"/>
      <c r="N471" s="181"/>
      <c r="O471" s="181"/>
      <c r="P471" s="181"/>
      <c r="Q471" s="181"/>
      <c r="R471" s="181"/>
      <c r="S471" s="181"/>
      <c r="T471" s="182"/>
      <c r="AT471" s="178" t="s">
        <v>251</v>
      </c>
      <c r="AU471" s="178" t="s">
        <v>89</v>
      </c>
      <c r="AV471" s="176" t="s">
        <v>87</v>
      </c>
      <c r="AW471" s="176" t="s">
        <v>34</v>
      </c>
      <c r="AX471" s="176" t="s">
        <v>79</v>
      </c>
      <c r="AY471" s="178" t="s">
        <v>149</v>
      </c>
    </row>
    <row r="472" spans="2:51" s="160" customFormat="1" ht="11.25">
      <c r="B472" s="161"/>
      <c r="D472" s="150" t="s">
        <v>251</v>
      </c>
      <c r="E472" s="162" t="s">
        <v>1</v>
      </c>
      <c r="F472" s="163" t="s">
        <v>603</v>
      </c>
      <c r="H472" s="164">
        <v>5.88</v>
      </c>
      <c r="L472" s="161"/>
      <c r="M472" s="165"/>
      <c r="N472" s="166"/>
      <c r="O472" s="166"/>
      <c r="P472" s="166"/>
      <c r="Q472" s="166"/>
      <c r="R472" s="166"/>
      <c r="S472" s="166"/>
      <c r="T472" s="167"/>
      <c r="AT472" s="162" t="s">
        <v>251</v>
      </c>
      <c r="AU472" s="162" t="s">
        <v>89</v>
      </c>
      <c r="AV472" s="160" t="s">
        <v>89</v>
      </c>
      <c r="AW472" s="160" t="s">
        <v>34</v>
      </c>
      <c r="AX472" s="160" t="s">
        <v>79</v>
      </c>
      <c r="AY472" s="162" t="s">
        <v>149</v>
      </c>
    </row>
    <row r="473" spans="2:51" s="176" customFormat="1" ht="11.25">
      <c r="B473" s="177"/>
      <c r="D473" s="150" t="s">
        <v>251</v>
      </c>
      <c r="E473" s="178" t="s">
        <v>1</v>
      </c>
      <c r="F473" s="179" t="s">
        <v>283</v>
      </c>
      <c r="H473" s="178" t="s">
        <v>1</v>
      </c>
      <c r="L473" s="177"/>
      <c r="M473" s="180"/>
      <c r="N473" s="181"/>
      <c r="O473" s="181"/>
      <c r="P473" s="181"/>
      <c r="Q473" s="181"/>
      <c r="R473" s="181"/>
      <c r="S473" s="181"/>
      <c r="T473" s="182"/>
      <c r="AT473" s="178" t="s">
        <v>251</v>
      </c>
      <c r="AU473" s="178" t="s">
        <v>89</v>
      </c>
      <c r="AV473" s="176" t="s">
        <v>87</v>
      </c>
      <c r="AW473" s="176" t="s">
        <v>34</v>
      </c>
      <c r="AX473" s="176" t="s">
        <v>79</v>
      </c>
      <c r="AY473" s="178" t="s">
        <v>149</v>
      </c>
    </row>
    <row r="474" spans="2:51" s="160" customFormat="1" ht="11.25">
      <c r="B474" s="161"/>
      <c r="D474" s="150" t="s">
        <v>251</v>
      </c>
      <c r="E474" s="162" t="s">
        <v>1</v>
      </c>
      <c r="F474" s="163" t="s">
        <v>604</v>
      </c>
      <c r="H474" s="164">
        <v>2.04</v>
      </c>
      <c r="L474" s="161"/>
      <c r="M474" s="165"/>
      <c r="N474" s="166"/>
      <c r="O474" s="166"/>
      <c r="P474" s="166"/>
      <c r="Q474" s="166"/>
      <c r="R474" s="166"/>
      <c r="S474" s="166"/>
      <c r="T474" s="167"/>
      <c r="AT474" s="162" t="s">
        <v>251</v>
      </c>
      <c r="AU474" s="162" t="s">
        <v>89</v>
      </c>
      <c r="AV474" s="160" t="s">
        <v>89</v>
      </c>
      <c r="AW474" s="160" t="s">
        <v>34</v>
      </c>
      <c r="AX474" s="160" t="s">
        <v>79</v>
      </c>
      <c r="AY474" s="162" t="s">
        <v>149</v>
      </c>
    </row>
    <row r="475" spans="2:51" s="183" customFormat="1" ht="11.25">
      <c r="B475" s="184"/>
      <c r="D475" s="150" t="s">
        <v>251</v>
      </c>
      <c r="E475" s="185" t="s">
        <v>1</v>
      </c>
      <c r="F475" s="186" t="s">
        <v>305</v>
      </c>
      <c r="H475" s="187">
        <v>16.56</v>
      </c>
      <c r="L475" s="184"/>
      <c r="M475" s="188"/>
      <c r="N475" s="189"/>
      <c r="O475" s="189"/>
      <c r="P475" s="189"/>
      <c r="Q475" s="189"/>
      <c r="R475" s="189"/>
      <c r="S475" s="189"/>
      <c r="T475" s="190"/>
      <c r="AT475" s="185" t="s">
        <v>251</v>
      </c>
      <c r="AU475" s="185" t="s">
        <v>89</v>
      </c>
      <c r="AV475" s="183" t="s">
        <v>163</v>
      </c>
      <c r="AW475" s="183" t="s">
        <v>34</v>
      </c>
      <c r="AX475" s="183" t="s">
        <v>79</v>
      </c>
      <c r="AY475" s="185" t="s">
        <v>149</v>
      </c>
    </row>
    <row r="476" spans="2:51" s="168" customFormat="1" ht="11.25">
      <c r="B476" s="169"/>
      <c r="D476" s="150" t="s">
        <v>251</v>
      </c>
      <c r="E476" s="170" t="s">
        <v>1</v>
      </c>
      <c r="F476" s="171" t="s">
        <v>254</v>
      </c>
      <c r="H476" s="172">
        <v>131.26999999999998</v>
      </c>
      <c r="L476" s="169"/>
      <c r="M476" s="173"/>
      <c r="N476" s="174"/>
      <c r="O476" s="174"/>
      <c r="P476" s="174"/>
      <c r="Q476" s="174"/>
      <c r="R476" s="174"/>
      <c r="S476" s="174"/>
      <c r="T476" s="175"/>
      <c r="AT476" s="170" t="s">
        <v>251</v>
      </c>
      <c r="AU476" s="170" t="s">
        <v>89</v>
      </c>
      <c r="AV476" s="168" t="s">
        <v>167</v>
      </c>
      <c r="AW476" s="168" t="s">
        <v>34</v>
      </c>
      <c r="AX476" s="168" t="s">
        <v>87</v>
      </c>
      <c r="AY476" s="170" t="s">
        <v>149</v>
      </c>
    </row>
    <row r="477" spans="1:65" s="56" customFormat="1" ht="16.5" customHeight="1">
      <c r="A477" s="53"/>
      <c r="B477" s="54"/>
      <c r="C477" s="138" t="s">
        <v>543</v>
      </c>
      <c r="D477" s="138" t="s">
        <v>152</v>
      </c>
      <c r="E477" s="139" t="s">
        <v>1151</v>
      </c>
      <c r="F477" s="140" t="s">
        <v>1152</v>
      </c>
      <c r="G477" s="141" t="s">
        <v>268</v>
      </c>
      <c r="H477" s="40">
        <v>89.44</v>
      </c>
      <c r="I477" s="24"/>
      <c r="J477" s="142">
        <f>ROUND(I477*H477,2)</f>
        <v>0</v>
      </c>
      <c r="K477" s="140" t="s">
        <v>1</v>
      </c>
      <c r="L477" s="54"/>
      <c r="M477" s="143" t="s">
        <v>1</v>
      </c>
      <c r="N477" s="144" t="s">
        <v>44</v>
      </c>
      <c r="O477" s="145"/>
      <c r="P477" s="146">
        <f>O477*H477</f>
        <v>0</v>
      </c>
      <c r="Q477" s="146">
        <v>0.02636</v>
      </c>
      <c r="R477" s="146">
        <f>Q477*H477</f>
        <v>2.3576384</v>
      </c>
      <c r="S477" s="146">
        <v>0</v>
      </c>
      <c r="T477" s="147">
        <f>S477*H477</f>
        <v>0</v>
      </c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R477" s="148" t="s">
        <v>167</v>
      </c>
      <c r="AT477" s="148" t="s">
        <v>152</v>
      </c>
      <c r="AU477" s="148" t="s">
        <v>89</v>
      </c>
      <c r="AY477" s="44" t="s">
        <v>149</v>
      </c>
      <c r="BE477" s="149">
        <f>IF(N477="základní",J477,0)</f>
        <v>0</v>
      </c>
      <c r="BF477" s="149">
        <f>IF(N477="snížená",J477,0)</f>
        <v>0</v>
      </c>
      <c r="BG477" s="149">
        <f>IF(N477="zákl. přenesená",J477,0)</f>
        <v>0</v>
      </c>
      <c r="BH477" s="149">
        <f>IF(N477="sníž. přenesená",J477,0)</f>
        <v>0</v>
      </c>
      <c r="BI477" s="149">
        <f>IF(N477="nulová",J477,0)</f>
        <v>0</v>
      </c>
      <c r="BJ477" s="44" t="s">
        <v>87</v>
      </c>
      <c r="BK477" s="149">
        <f>ROUND(I477*H477,2)</f>
        <v>0</v>
      </c>
      <c r="BL477" s="44" t="s">
        <v>167</v>
      </c>
      <c r="BM477" s="148" t="s">
        <v>1153</v>
      </c>
    </row>
    <row r="478" spans="2:51" s="176" customFormat="1" ht="11.25">
      <c r="B478" s="177"/>
      <c r="D478" s="150" t="s">
        <v>251</v>
      </c>
      <c r="E478" s="178" t="s">
        <v>1</v>
      </c>
      <c r="F478" s="179" t="s">
        <v>271</v>
      </c>
      <c r="H478" s="178" t="s">
        <v>1</v>
      </c>
      <c r="L478" s="177"/>
      <c r="M478" s="180"/>
      <c r="N478" s="181"/>
      <c r="O478" s="181"/>
      <c r="P478" s="181"/>
      <c r="Q478" s="181"/>
      <c r="R478" s="181"/>
      <c r="S478" s="181"/>
      <c r="T478" s="182"/>
      <c r="AT478" s="178" t="s">
        <v>251</v>
      </c>
      <c r="AU478" s="178" t="s">
        <v>89</v>
      </c>
      <c r="AV478" s="176" t="s">
        <v>87</v>
      </c>
      <c r="AW478" s="176" t="s">
        <v>34</v>
      </c>
      <c r="AX478" s="176" t="s">
        <v>79</v>
      </c>
      <c r="AY478" s="178" t="s">
        <v>149</v>
      </c>
    </row>
    <row r="479" spans="2:51" s="160" customFormat="1" ht="11.25">
      <c r="B479" s="161"/>
      <c r="D479" s="150" t="s">
        <v>251</v>
      </c>
      <c r="E479" s="162" t="s">
        <v>1</v>
      </c>
      <c r="F479" s="163" t="s">
        <v>596</v>
      </c>
      <c r="H479" s="164">
        <v>18.88</v>
      </c>
      <c r="L479" s="161"/>
      <c r="M479" s="165"/>
      <c r="N479" s="166"/>
      <c r="O479" s="166"/>
      <c r="P479" s="166"/>
      <c r="Q479" s="166"/>
      <c r="R479" s="166"/>
      <c r="S479" s="166"/>
      <c r="T479" s="167"/>
      <c r="AT479" s="162" t="s">
        <v>251</v>
      </c>
      <c r="AU479" s="162" t="s">
        <v>89</v>
      </c>
      <c r="AV479" s="160" t="s">
        <v>89</v>
      </c>
      <c r="AW479" s="160" t="s">
        <v>34</v>
      </c>
      <c r="AX479" s="160" t="s">
        <v>79</v>
      </c>
      <c r="AY479" s="162" t="s">
        <v>149</v>
      </c>
    </row>
    <row r="480" spans="2:51" s="176" customFormat="1" ht="11.25">
      <c r="B480" s="177"/>
      <c r="D480" s="150" t="s">
        <v>251</v>
      </c>
      <c r="E480" s="178" t="s">
        <v>1</v>
      </c>
      <c r="F480" s="179" t="s">
        <v>276</v>
      </c>
      <c r="H480" s="178" t="s">
        <v>1</v>
      </c>
      <c r="L480" s="177"/>
      <c r="M480" s="180"/>
      <c r="N480" s="181"/>
      <c r="O480" s="181"/>
      <c r="P480" s="181"/>
      <c r="Q480" s="181"/>
      <c r="R480" s="181"/>
      <c r="S480" s="181"/>
      <c r="T480" s="182"/>
      <c r="AT480" s="178" t="s">
        <v>251</v>
      </c>
      <c r="AU480" s="178" t="s">
        <v>89</v>
      </c>
      <c r="AV480" s="176" t="s">
        <v>87</v>
      </c>
      <c r="AW480" s="176" t="s">
        <v>34</v>
      </c>
      <c r="AX480" s="176" t="s">
        <v>79</v>
      </c>
      <c r="AY480" s="178" t="s">
        <v>149</v>
      </c>
    </row>
    <row r="481" spans="2:51" s="160" customFormat="1" ht="11.25">
      <c r="B481" s="161"/>
      <c r="D481" s="150" t="s">
        <v>251</v>
      </c>
      <c r="E481" s="162" t="s">
        <v>1</v>
      </c>
      <c r="F481" s="163" t="s">
        <v>597</v>
      </c>
      <c r="H481" s="164">
        <v>20.06</v>
      </c>
      <c r="L481" s="161"/>
      <c r="M481" s="165"/>
      <c r="N481" s="166"/>
      <c r="O481" s="166"/>
      <c r="P481" s="166"/>
      <c r="Q481" s="166"/>
      <c r="R481" s="166"/>
      <c r="S481" s="166"/>
      <c r="T481" s="167"/>
      <c r="AT481" s="162" t="s">
        <v>251</v>
      </c>
      <c r="AU481" s="162" t="s">
        <v>89</v>
      </c>
      <c r="AV481" s="160" t="s">
        <v>89</v>
      </c>
      <c r="AW481" s="160" t="s">
        <v>34</v>
      </c>
      <c r="AX481" s="160" t="s">
        <v>79</v>
      </c>
      <c r="AY481" s="162" t="s">
        <v>149</v>
      </c>
    </row>
    <row r="482" spans="2:51" s="176" customFormat="1" ht="11.25">
      <c r="B482" s="177"/>
      <c r="D482" s="150" t="s">
        <v>251</v>
      </c>
      <c r="E482" s="178" t="s">
        <v>1</v>
      </c>
      <c r="F482" s="179" t="s">
        <v>281</v>
      </c>
      <c r="H482" s="178" t="s">
        <v>1</v>
      </c>
      <c r="L482" s="177"/>
      <c r="M482" s="180"/>
      <c r="N482" s="181"/>
      <c r="O482" s="181"/>
      <c r="P482" s="181"/>
      <c r="Q482" s="181"/>
      <c r="R482" s="181"/>
      <c r="S482" s="181"/>
      <c r="T482" s="182"/>
      <c r="AT482" s="178" t="s">
        <v>251</v>
      </c>
      <c r="AU482" s="178" t="s">
        <v>89</v>
      </c>
      <c r="AV482" s="176" t="s">
        <v>87</v>
      </c>
      <c r="AW482" s="176" t="s">
        <v>34</v>
      </c>
      <c r="AX482" s="176" t="s">
        <v>79</v>
      </c>
      <c r="AY482" s="178" t="s">
        <v>149</v>
      </c>
    </row>
    <row r="483" spans="2:51" s="160" customFormat="1" ht="11.25">
      <c r="B483" s="161"/>
      <c r="D483" s="150" t="s">
        <v>251</v>
      </c>
      <c r="E483" s="162" t="s">
        <v>1</v>
      </c>
      <c r="F483" s="163" t="s">
        <v>598</v>
      </c>
      <c r="H483" s="164">
        <v>34.22</v>
      </c>
      <c r="L483" s="161"/>
      <c r="M483" s="165"/>
      <c r="N483" s="166"/>
      <c r="O483" s="166"/>
      <c r="P483" s="166"/>
      <c r="Q483" s="166"/>
      <c r="R483" s="166"/>
      <c r="S483" s="166"/>
      <c r="T483" s="167"/>
      <c r="AT483" s="162" t="s">
        <v>251</v>
      </c>
      <c r="AU483" s="162" t="s">
        <v>89</v>
      </c>
      <c r="AV483" s="160" t="s">
        <v>89</v>
      </c>
      <c r="AW483" s="160" t="s">
        <v>34</v>
      </c>
      <c r="AX483" s="160" t="s">
        <v>79</v>
      </c>
      <c r="AY483" s="162" t="s">
        <v>149</v>
      </c>
    </row>
    <row r="484" spans="2:51" s="160" customFormat="1" ht="11.25">
      <c r="B484" s="161"/>
      <c r="D484" s="150" t="s">
        <v>251</v>
      </c>
      <c r="E484" s="162" t="s">
        <v>1</v>
      </c>
      <c r="F484" s="163" t="s">
        <v>599</v>
      </c>
      <c r="H484" s="164">
        <v>-3.78</v>
      </c>
      <c r="L484" s="161"/>
      <c r="M484" s="165"/>
      <c r="N484" s="166"/>
      <c r="O484" s="166"/>
      <c r="P484" s="166"/>
      <c r="Q484" s="166"/>
      <c r="R484" s="166"/>
      <c r="S484" s="166"/>
      <c r="T484" s="167"/>
      <c r="AT484" s="162" t="s">
        <v>251</v>
      </c>
      <c r="AU484" s="162" t="s">
        <v>89</v>
      </c>
      <c r="AV484" s="160" t="s">
        <v>89</v>
      </c>
      <c r="AW484" s="160" t="s">
        <v>34</v>
      </c>
      <c r="AX484" s="160" t="s">
        <v>79</v>
      </c>
      <c r="AY484" s="162" t="s">
        <v>149</v>
      </c>
    </row>
    <row r="485" spans="2:51" s="176" customFormat="1" ht="11.25">
      <c r="B485" s="177"/>
      <c r="D485" s="150" t="s">
        <v>251</v>
      </c>
      <c r="E485" s="178" t="s">
        <v>1</v>
      </c>
      <c r="F485" s="179" t="s">
        <v>283</v>
      </c>
      <c r="H485" s="178" t="s">
        <v>1</v>
      </c>
      <c r="L485" s="177"/>
      <c r="M485" s="180"/>
      <c r="N485" s="181"/>
      <c r="O485" s="181"/>
      <c r="P485" s="181"/>
      <c r="Q485" s="181"/>
      <c r="R485" s="181"/>
      <c r="S485" s="181"/>
      <c r="T485" s="182"/>
      <c r="AT485" s="178" t="s">
        <v>251</v>
      </c>
      <c r="AU485" s="178" t="s">
        <v>89</v>
      </c>
      <c r="AV485" s="176" t="s">
        <v>87</v>
      </c>
      <c r="AW485" s="176" t="s">
        <v>34</v>
      </c>
      <c r="AX485" s="176" t="s">
        <v>79</v>
      </c>
      <c r="AY485" s="178" t="s">
        <v>149</v>
      </c>
    </row>
    <row r="486" spans="2:51" s="160" customFormat="1" ht="11.25">
      <c r="B486" s="161"/>
      <c r="D486" s="150" t="s">
        <v>251</v>
      </c>
      <c r="E486" s="162" t="s">
        <v>1</v>
      </c>
      <c r="F486" s="163" t="s">
        <v>597</v>
      </c>
      <c r="H486" s="164">
        <v>20.06</v>
      </c>
      <c r="L486" s="161"/>
      <c r="M486" s="165"/>
      <c r="N486" s="166"/>
      <c r="O486" s="166"/>
      <c r="P486" s="166"/>
      <c r="Q486" s="166"/>
      <c r="R486" s="166"/>
      <c r="S486" s="166"/>
      <c r="T486" s="167"/>
      <c r="AT486" s="162" t="s">
        <v>251</v>
      </c>
      <c r="AU486" s="162" t="s">
        <v>89</v>
      </c>
      <c r="AV486" s="160" t="s">
        <v>89</v>
      </c>
      <c r="AW486" s="160" t="s">
        <v>34</v>
      </c>
      <c r="AX486" s="160" t="s">
        <v>79</v>
      </c>
      <c r="AY486" s="162" t="s">
        <v>149</v>
      </c>
    </row>
    <row r="487" spans="2:51" s="168" customFormat="1" ht="11.25">
      <c r="B487" s="169"/>
      <c r="D487" s="150" t="s">
        <v>251</v>
      </c>
      <c r="E487" s="170" t="s">
        <v>1</v>
      </c>
      <c r="F487" s="171" t="s">
        <v>254</v>
      </c>
      <c r="H487" s="172">
        <v>89.44</v>
      </c>
      <c r="L487" s="169"/>
      <c r="M487" s="173"/>
      <c r="N487" s="174"/>
      <c r="O487" s="174"/>
      <c r="P487" s="174"/>
      <c r="Q487" s="174"/>
      <c r="R487" s="174"/>
      <c r="S487" s="174"/>
      <c r="T487" s="175"/>
      <c r="AT487" s="170" t="s">
        <v>251</v>
      </c>
      <c r="AU487" s="170" t="s">
        <v>89</v>
      </c>
      <c r="AV487" s="168" t="s">
        <v>167</v>
      </c>
      <c r="AW487" s="168" t="s">
        <v>34</v>
      </c>
      <c r="AX487" s="168" t="s">
        <v>87</v>
      </c>
      <c r="AY487" s="170" t="s">
        <v>149</v>
      </c>
    </row>
    <row r="488" spans="1:65" s="56" customFormat="1" ht="16.5" customHeight="1">
      <c r="A488" s="53"/>
      <c r="B488" s="54"/>
      <c r="C488" s="138" t="s">
        <v>548</v>
      </c>
      <c r="D488" s="138" t="s">
        <v>152</v>
      </c>
      <c r="E488" s="139" t="s">
        <v>1154</v>
      </c>
      <c r="F488" s="140" t="s">
        <v>1155</v>
      </c>
      <c r="G488" s="141" t="s">
        <v>268</v>
      </c>
      <c r="H488" s="40">
        <v>389.88</v>
      </c>
      <c r="I488" s="24"/>
      <c r="J488" s="142">
        <f>ROUND(I488*H488,2)</f>
        <v>0</v>
      </c>
      <c r="K488" s="140" t="s">
        <v>1</v>
      </c>
      <c r="L488" s="54"/>
      <c r="M488" s="143" t="s">
        <v>1</v>
      </c>
      <c r="N488" s="144" t="s">
        <v>44</v>
      </c>
      <c r="O488" s="145"/>
      <c r="P488" s="146">
        <f>O488*H488</f>
        <v>0</v>
      </c>
      <c r="Q488" s="146">
        <v>0.02636</v>
      </c>
      <c r="R488" s="146">
        <f>Q488*H488</f>
        <v>10.2772368</v>
      </c>
      <c r="S488" s="146">
        <v>0</v>
      </c>
      <c r="T488" s="147">
        <f>S488*H488</f>
        <v>0</v>
      </c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R488" s="148" t="s">
        <v>167</v>
      </c>
      <c r="AT488" s="148" t="s">
        <v>152</v>
      </c>
      <c r="AU488" s="148" t="s">
        <v>89</v>
      </c>
      <c r="AY488" s="44" t="s">
        <v>149</v>
      </c>
      <c r="BE488" s="149">
        <f>IF(N488="základní",J488,0)</f>
        <v>0</v>
      </c>
      <c r="BF488" s="149">
        <f>IF(N488="snížená",J488,0)</f>
        <v>0</v>
      </c>
      <c r="BG488" s="149">
        <f>IF(N488="zákl. přenesená",J488,0)</f>
        <v>0</v>
      </c>
      <c r="BH488" s="149">
        <f>IF(N488="sníž. přenesená",J488,0)</f>
        <v>0</v>
      </c>
      <c r="BI488" s="149">
        <f>IF(N488="nulová",J488,0)</f>
        <v>0</v>
      </c>
      <c r="BJ488" s="44" t="s">
        <v>87</v>
      </c>
      <c r="BK488" s="149">
        <f>ROUND(I488*H488,2)</f>
        <v>0</v>
      </c>
      <c r="BL488" s="44" t="s">
        <v>167</v>
      </c>
      <c r="BM488" s="148" t="s">
        <v>1156</v>
      </c>
    </row>
    <row r="489" spans="2:51" s="176" customFormat="1" ht="11.25">
      <c r="B489" s="177"/>
      <c r="D489" s="150" t="s">
        <v>251</v>
      </c>
      <c r="E489" s="178" t="s">
        <v>1</v>
      </c>
      <c r="F489" s="179" t="s">
        <v>270</v>
      </c>
      <c r="H489" s="178" t="s">
        <v>1</v>
      </c>
      <c r="L489" s="177"/>
      <c r="M489" s="180"/>
      <c r="N489" s="181"/>
      <c r="O489" s="181"/>
      <c r="P489" s="181"/>
      <c r="Q489" s="181"/>
      <c r="R489" s="181"/>
      <c r="S489" s="181"/>
      <c r="T489" s="182"/>
      <c r="AT489" s="178" t="s">
        <v>251</v>
      </c>
      <c r="AU489" s="178" t="s">
        <v>89</v>
      </c>
      <c r="AV489" s="176" t="s">
        <v>87</v>
      </c>
      <c r="AW489" s="176" t="s">
        <v>34</v>
      </c>
      <c r="AX489" s="176" t="s">
        <v>79</v>
      </c>
      <c r="AY489" s="178" t="s">
        <v>149</v>
      </c>
    </row>
    <row r="490" spans="2:51" s="176" customFormat="1" ht="11.25">
      <c r="B490" s="177"/>
      <c r="D490" s="150" t="s">
        <v>251</v>
      </c>
      <c r="E490" s="178" t="s">
        <v>1</v>
      </c>
      <c r="F490" s="179" t="s">
        <v>271</v>
      </c>
      <c r="H490" s="178" t="s">
        <v>1</v>
      </c>
      <c r="L490" s="177"/>
      <c r="M490" s="180"/>
      <c r="N490" s="181"/>
      <c r="O490" s="181"/>
      <c r="P490" s="181"/>
      <c r="Q490" s="181"/>
      <c r="R490" s="181"/>
      <c r="S490" s="181"/>
      <c r="T490" s="182"/>
      <c r="AT490" s="178" t="s">
        <v>251</v>
      </c>
      <c r="AU490" s="178" t="s">
        <v>89</v>
      </c>
      <c r="AV490" s="176" t="s">
        <v>87</v>
      </c>
      <c r="AW490" s="176" t="s">
        <v>34</v>
      </c>
      <c r="AX490" s="176" t="s">
        <v>79</v>
      </c>
      <c r="AY490" s="178" t="s">
        <v>149</v>
      </c>
    </row>
    <row r="491" spans="2:51" s="160" customFormat="1" ht="11.25">
      <c r="B491" s="161"/>
      <c r="D491" s="150" t="s">
        <v>251</v>
      </c>
      <c r="E491" s="162" t="s">
        <v>1</v>
      </c>
      <c r="F491" s="163" t="s">
        <v>272</v>
      </c>
      <c r="H491" s="164">
        <v>19.51</v>
      </c>
      <c r="L491" s="161"/>
      <c r="M491" s="165"/>
      <c r="N491" s="166"/>
      <c r="O491" s="166"/>
      <c r="P491" s="166"/>
      <c r="Q491" s="166"/>
      <c r="R491" s="166"/>
      <c r="S491" s="166"/>
      <c r="T491" s="167"/>
      <c r="AT491" s="162" t="s">
        <v>251</v>
      </c>
      <c r="AU491" s="162" t="s">
        <v>89</v>
      </c>
      <c r="AV491" s="160" t="s">
        <v>89</v>
      </c>
      <c r="AW491" s="160" t="s">
        <v>34</v>
      </c>
      <c r="AX491" s="160" t="s">
        <v>79</v>
      </c>
      <c r="AY491" s="162" t="s">
        <v>149</v>
      </c>
    </row>
    <row r="492" spans="2:51" s="160" customFormat="1" ht="11.25">
      <c r="B492" s="161"/>
      <c r="D492" s="150" t="s">
        <v>251</v>
      </c>
      <c r="E492" s="162" t="s">
        <v>1</v>
      </c>
      <c r="F492" s="163" t="s">
        <v>273</v>
      </c>
      <c r="H492" s="164">
        <v>13.885</v>
      </c>
      <c r="L492" s="161"/>
      <c r="M492" s="165"/>
      <c r="N492" s="166"/>
      <c r="O492" s="166"/>
      <c r="P492" s="166"/>
      <c r="Q492" s="166"/>
      <c r="R492" s="166"/>
      <c r="S492" s="166"/>
      <c r="T492" s="167"/>
      <c r="AT492" s="162" t="s">
        <v>251</v>
      </c>
      <c r="AU492" s="162" t="s">
        <v>89</v>
      </c>
      <c r="AV492" s="160" t="s">
        <v>89</v>
      </c>
      <c r="AW492" s="160" t="s">
        <v>34</v>
      </c>
      <c r="AX492" s="160" t="s">
        <v>79</v>
      </c>
      <c r="AY492" s="162" t="s">
        <v>149</v>
      </c>
    </row>
    <row r="493" spans="2:51" s="160" customFormat="1" ht="11.25">
      <c r="B493" s="161"/>
      <c r="D493" s="150" t="s">
        <v>251</v>
      </c>
      <c r="E493" s="162" t="s">
        <v>1</v>
      </c>
      <c r="F493" s="163" t="s">
        <v>274</v>
      </c>
      <c r="H493" s="164">
        <v>47.26</v>
      </c>
      <c r="L493" s="161"/>
      <c r="M493" s="165"/>
      <c r="N493" s="166"/>
      <c r="O493" s="166"/>
      <c r="P493" s="166"/>
      <c r="Q493" s="166"/>
      <c r="R493" s="166"/>
      <c r="S493" s="166"/>
      <c r="T493" s="167"/>
      <c r="AT493" s="162" t="s">
        <v>251</v>
      </c>
      <c r="AU493" s="162" t="s">
        <v>89</v>
      </c>
      <c r="AV493" s="160" t="s">
        <v>89</v>
      </c>
      <c r="AW493" s="160" t="s">
        <v>34</v>
      </c>
      <c r="AX493" s="160" t="s">
        <v>79</v>
      </c>
      <c r="AY493" s="162" t="s">
        <v>149</v>
      </c>
    </row>
    <row r="494" spans="2:51" s="160" customFormat="1" ht="11.25">
      <c r="B494" s="161"/>
      <c r="D494" s="150" t="s">
        <v>251</v>
      </c>
      <c r="E494" s="162" t="s">
        <v>1</v>
      </c>
      <c r="F494" s="163" t="s">
        <v>275</v>
      </c>
      <c r="H494" s="164">
        <v>-23.03</v>
      </c>
      <c r="L494" s="161"/>
      <c r="M494" s="165"/>
      <c r="N494" s="166"/>
      <c r="O494" s="166"/>
      <c r="P494" s="166"/>
      <c r="Q494" s="166"/>
      <c r="R494" s="166"/>
      <c r="S494" s="166"/>
      <c r="T494" s="167"/>
      <c r="AT494" s="162" t="s">
        <v>251</v>
      </c>
      <c r="AU494" s="162" t="s">
        <v>89</v>
      </c>
      <c r="AV494" s="160" t="s">
        <v>89</v>
      </c>
      <c r="AW494" s="160" t="s">
        <v>34</v>
      </c>
      <c r="AX494" s="160" t="s">
        <v>79</v>
      </c>
      <c r="AY494" s="162" t="s">
        <v>149</v>
      </c>
    </row>
    <row r="495" spans="2:51" s="176" customFormat="1" ht="11.25">
      <c r="B495" s="177"/>
      <c r="D495" s="150" t="s">
        <v>251</v>
      </c>
      <c r="E495" s="178" t="s">
        <v>1</v>
      </c>
      <c r="F495" s="179" t="s">
        <v>276</v>
      </c>
      <c r="H495" s="178" t="s">
        <v>1</v>
      </c>
      <c r="L495" s="177"/>
      <c r="M495" s="180"/>
      <c r="N495" s="181"/>
      <c r="O495" s="181"/>
      <c r="P495" s="181"/>
      <c r="Q495" s="181"/>
      <c r="R495" s="181"/>
      <c r="S495" s="181"/>
      <c r="T495" s="182"/>
      <c r="AT495" s="178" t="s">
        <v>251</v>
      </c>
      <c r="AU495" s="178" t="s">
        <v>89</v>
      </c>
      <c r="AV495" s="176" t="s">
        <v>87</v>
      </c>
      <c r="AW495" s="176" t="s">
        <v>34</v>
      </c>
      <c r="AX495" s="176" t="s">
        <v>79</v>
      </c>
      <c r="AY495" s="178" t="s">
        <v>149</v>
      </c>
    </row>
    <row r="496" spans="2:51" s="160" customFormat="1" ht="11.25">
      <c r="B496" s="161"/>
      <c r="D496" s="150" t="s">
        <v>251</v>
      </c>
      <c r="E496" s="162" t="s">
        <v>1</v>
      </c>
      <c r="F496" s="163" t="s">
        <v>277</v>
      </c>
      <c r="H496" s="164">
        <v>16.06</v>
      </c>
      <c r="L496" s="161"/>
      <c r="M496" s="165"/>
      <c r="N496" s="166"/>
      <c r="O496" s="166"/>
      <c r="P496" s="166"/>
      <c r="Q496" s="166"/>
      <c r="R496" s="166"/>
      <c r="S496" s="166"/>
      <c r="T496" s="167"/>
      <c r="AT496" s="162" t="s">
        <v>251</v>
      </c>
      <c r="AU496" s="162" t="s">
        <v>89</v>
      </c>
      <c r="AV496" s="160" t="s">
        <v>89</v>
      </c>
      <c r="AW496" s="160" t="s">
        <v>34</v>
      </c>
      <c r="AX496" s="160" t="s">
        <v>79</v>
      </c>
      <c r="AY496" s="162" t="s">
        <v>149</v>
      </c>
    </row>
    <row r="497" spans="2:51" s="160" customFormat="1" ht="11.25">
      <c r="B497" s="161"/>
      <c r="D497" s="150" t="s">
        <v>251</v>
      </c>
      <c r="E497" s="162" t="s">
        <v>1</v>
      </c>
      <c r="F497" s="163" t="s">
        <v>278</v>
      </c>
      <c r="H497" s="164">
        <v>34.49</v>
      </c>
      <c r="L497" s="161"/>
      <c r="M497" s="165"/>
      <c r="N497" s="166"/>
      <c r="O497" s="166"/>
      <c r="P497" s="166"/>
      <c r="Q497" s="166"/>
      <c r="R497" s="166"/>
      <c r="S497" s="166"/>
      <c r="T497" s="167"/>
      <c r="AT497" s="162" t="s">
        <v>251</v>
      </c>
      <c r="AU497" s="162" t="s">
        <v>89</v>
      </c>
      <c r="AV497" s="160" t="s">
        <v>89</v>
      </c>
      <c r="AW497" s="160" t="s">
        <v>34</v>
      </c>
      <c r="AX497" s="160" t="s">
        <v>79</v>
      </c>
      <c r="AY497" s="162" t="s">
        <v>149</v>
      </c>
    </row>
    <row r="498" spans="2:51" s="160" customFormat="1" ht="11.25">
      <c r="B498" s="161"/>
      <c r="D498" s="150" t="s">
        <v>251</v>
      </c>
      <c r="E498" s="162" t="s">
        <v>1</v>
      </c>
      <c r="F498" s="163" t="s">
        <v>279</v>
      </c>
      <c r="H498" s="164">
        <v>3.64</v>
      </c>
      <c r="L498" s="161"/>
      <c r="M498" s="165"/>
      <c r="N498" s="166"/>
      <c r="O498" s="166"/>
      <c r="P498" s="166"/>
      <c r="Q498" s="166"/>
      <c r="R498" s="166"/>
      <c r="S498" s="166"/>
      <c r="T498" s="167"/>
      <c r="AT498" s="162" t="s">
        <v>251</v>
      </c>
      <c r="AU498" s="162" t="s">
        <v>89</v>
      </c>
      <c r="AV498" s="160" t="s">
        <v>89</v>
      </c>
      <c r="AW498" s="160" t="s">
        <v>34</v>
      </c>
      <c r="AX498" s="160" t="s">
        <v>79</v>
      </c>
      <c r="AY498" s="162" t="s">
        <v>149</v>
      </c>
    </row>
    <row r="499" spans="2:51" s="160" customFormat="1" ht="11.25">
      <c r="B499" s="161"/>
      <c r="D499" s="150" t="s">
        <v>251</v>
      </c>
      <c r="E499" s="162" t="s">
        <v>1</v>
      </c>
      <c r="F499" s="163" t="s">
        <v>280</v>
      </c>
      <c r="H499" s="164">
        <v>-10.58</v>
      </c>
      <c r="L499" s="161"/>
      <c r="M499" s="165"/>
      <c r="N499" s="166"/>
      <c r="O499" s="166"/>
      <c r="P499" s="166"/>
      <c r="Q499" s="166"/>
      <c r="R499" s="166"/>
      <c r="S499" s="166"/>
      <c r="T499" s="167"/>
      <c r="AT499" s="162" t="s">
        <v>251</v>
      </c>
      <c r="AU499" s="162" t="s">
        <v>89</v>
      </c>
      <c r="AV499" s="160" t="s">
        <v>89</v>
      </c>
      <c r="AW499" s="160" t="s">
        <v>34</v>
      </c>
      <c r="AX499" s="160" t="s">
        <v>79</v>
      </c>
      <c r="AY499" s="162" t="s">
        <v>149</v>
      </c>
    </row>
    <row r="500" spans="2:51" s="176" customFormat="1" ht="11.25">
      <c r="B500" s="177"/>
      <c r="D500" s="150" t="s">
        <v>251</v>
      </c>
      <c r="E500" s="178" t="s">
        <v>1</v>
      </c>
      <c r="F500" s="179" t="s">
        <v>281</v>
      </c>
      <c r="H500" s="178" t="s">
        <v>1</v>
      </c>
      <c r="L500" s="177"/>
      <c r="M500" s="180"/>
      <c r="N500" s="181"/>
      <c r="O500" s="181"/>
      <c r="P500" s="181"/>
      <c r="Q500" s="181"/>
      <c r="R500" s="181"/>
      <c r="S500" s="181"/>
      <c r="T500" s="182"/>
      <c r="AT500" s="178" t="s">
        <v>251</v>
      </c>
      <c r="AU500" s="178" t="s">
        <v>89</v>
      </c>
      <c r="AV500" s="176" t="s">
        <v>87</v>
      </c>
      <c r="AW500" s="176" t="s">
        <v>34</v>
      </c>
      <c r="AX500" s="176" t="s">
        <v>79</v>
      </c>
      <c r="AY500" s="178" t="s">
        <v>149</v>
      </c>
    </row>
    <row r="501" spans="2:51" s="160" customFormat="1" ht="11.25">
      <c r="B501" s="161"/>
      <c r="D501" s="150" t="s">
        <v>251</v>
      </c>
      <c r="E501" s="162" t="s">
        <v>1</v>
      </c>
      <c r="F501" s="163" t="s">
        <v>272</v>
      </c>
      <c r="H501" s="164">
        <v>19.51</v>
      </c>
      <c r="L501" s="161"/>
      <c r="M501" s="165"/>
      <c r="N501" s="166"/>
      <c r="O501" s="166"/>
      <c r="P501" s="166"/>
      <c r="Q501" s="166"/>
      <c r="R501" s="166"/>
      <c r="S501" s="166"/>
      <c r="T501" s="167"/>
      <c r="AT501" s="162" t="s">
        <v>251</v>
      </c>
      <c r="AU501" s="162" t="s">
        <v>89</v>
      </c>
      <c r="AV501" s="160" t="s">
        <v>89</v>
      </c>
      <c r="AW501" s="160" t="s">
        <v>34</v>
      </c>
      <c r="AX501" s="160" t="s">
        <v>79</v>
      </c>
      <c r="AY501" s="162" t="s">
        <v>149</v>
      </c>
    </row>
    <row r="502" spans="2:51" s="160" customFormat="1" ht="11.25">
      <c r="B502" s="161"/>
      <c r="D502" s="150" t="s">
        <v>251</v>
      </c>
      <c r="E502" s="162" t="s">
        <v>1</v>
      </c>
      <c r="F502" s="163" t="s">
        <v>273</v>
      </c>
      <c r="H502" s="164">
        <v>13.885</v>
      </c>
      <c r="L502" s="161"/>
      <c r="M502" s="165"/>
      <c r="N502" s="166"/>
      <c r="O502" s="166"/>
      <c r="P502" s="166"/>
      <c r="Q502" s="166"/>
      <c r="R502" s="166"/>
      <c r="S502" s="166"/>
      <c r="T502" s="167"/>
      <c r="AT502" s="162" t="s">
        <v>251</v>
      </c>
      <c r="AU502" s="162" t="s">
        <v>89</v>
      </c>
      <c r="AV502" s="160" t="s">
        <v>89</v>
      </c>
      <c r="AW502" s="160" t="s">
        <v>34</v>
      </c>
      <c r="AX502" s="160" t="s">
        <v>79</v>
      </c>
      <c r="AY502" s="162" t="s">
        <v>149</v>
      </c>
    </row>
    <row r="503" spans="2:51" s="160" customFormat="1" ht="11.25">
      <c r="B503" s="161"/>
      <c r="D503" s="150" t="s">
        <v>251</v>
      </c>
      <c r="E503" s="162" t="s">
        <v>1</v>
      </c>
      <c r="F503" s="163" t="s">
        <v>282</v>
      </c>
      <c r="H503" s="164">
        <v>-2.53</v>
      </c>
      <c r="L503" s="161"/>
      <c r="M503" s="165"/>
      <c r="N503" s="166"/>
      <c r="O503" s="166"/>
      <c r="P503" s="166"/>
      <c r="Q503" s="166"/>
      <c r="R503" s="166"/>
      <c r="S503" s="166"/>
      <c r="T503" s="167"/>
      <c r="AT503" s="162" t="s">
        <v>251</v>
      </c>
      <c r="AU503" s="162" t="s">
        <v>89</v>
      </c>
      <c r="AV503" s="160" t="s">
        <v>89</v>
      </c>
      <c r="AW503" s="160" t="s">
        <v>34</v>
      </c>
      <c r="AX503" s="160" t="s">
        <v>79</v>
      </c>
      <c r="AY503" s="162" t="s">
        <v>149</v>
      </c>
    </row>
    <row r="504" spans="2:51" s="176" customFormat="1" ht="11.25">
      <c r="B504" s="177"/>
      <c r="D504" s="150" t="s">
        <v>251</v>
      </c>
      <c r="E504" s="178" t="s">
        <v>1</v>
      </c>
      <c r="F504" s="179" t="s">
        <v>283</v>
      </c>
      <c r="H504" s="178" t="s">
        <v>1</v>
      </c>
      <c r="L504" s="177"/>
      <c r="M504" s="180"/>
      <c r="N504" s="181"/>
      <c r="O504" s="181"/>
      <c r="P504" s="181"/>
      <c r="Q504" s="181"/>
      <c r="R504" s="181"/>
      <c r="S504" s="181"/>
      <c r="T504" s="182"/>
      <c r="AT504" s="178" t="s">
        <v>251</v>
      </c>
      <c r="AU504" s="178" t="s">
        <v>89</v>
      </c>
      <c r="AV504" s="176" t="s">
        <v>87</v>
      </c>
      <c r="AW504" s="176" t="s">
        <v>34</v>
      </c>
      <c r="AX504" s="176" t="s">
        <v>79</v>
      </c>
      <c r="AY504" s="178" t="s">
        <v>149</v>
      </c>
    </row>
    <row r="505" spans="2:51" s="160" customFormat="1" ht="11.25">
      <c r="B505" s="161"/>
      <c r="D505" s="150" t="s">
        <v>251</v>
      </c>
      <c r="E505" s="162" t="s">
        <v>1</v>
      </c>
      <c r="F505" s="163" t="s">
        <v>284</v>
      </c>
      <c r="H505" s="164">
        <v>31.35</v>
      </c>
      <c r="L505" s="161"/>
      <c r="M505" s="165"/>
      <c r="N505" s="166"/>
      <c r="O505" s="166"/>
      <c r="P505" s="166"/>
      <c r="Q505" s="166"/>
      <c r="R505" s="166"/>
      <c r="S505" s="166"/>
      <c r="T505" s="167"/>
      <c r="AT505" s="162" t="s">
        <v>251</v>
      </c>
      <c r="AU505" s="162" t="s">
        <v>89</v>
      </c>
      <c r="AV505" s="160" t="s">
        <v>89</v>
      </c>
      <c r="AW505" s="160" t="s">
        <v>34</v>
      </c>
      <c r="AX505" s="160" t="s">
        <v>79</v>
      </c>
      <c r="AY505" s="162" t="s">
        <v>149</v>
      </c>
    </row>
    <row r="506" spans="2:51" s="160" customFormat="1" ht="11.25">
      <c r="B506" s="161"/>
      <c r="D506" s="150" t="s">
        <v>251</v>
      </c>
      <c r="E506" s="162" t="s">
        <v>1</v>
      </c>
      <c r="F506" s="163" t="s">
        <v>285</v>
      </c>
      <c r="H506" s="164">
        <v>10</v>
      </c>
      <c r="L506" s="161"/>
      <c r="M506" s="165"/>
      <c r="N506" s="166"/>
      <c r="O506" s="166"/>
      <c r="P506" s="166"/>
      <c r="Q506" s="166"/>
      <c r="R506" s="166"/>
      <c r="S506" s="166"/>
      <c r="T506" s="167"/>
      <c r="AT506" s="162" t="s">
        <v>251</v>
      </c>
      <c r="AU506" s="162" t="s">
        <v>89</v>
      </c>
      <c r="AV506" s="160" t="s">
        <v>89</v>
      </c>
      <c r="AW506" s="160" t="s">
        <v>34</v>
      </c>
      <c r="AX506" s="160" t="s">
        <v>79</v>
      </c>
      <c r="AY506" s="162" t="s">
        <v>149</v>
      </c>
    </row>
    <row r="507" spans="2:51" s="160" customFormat="1" ht="11.25">
      <c r="B507" s="161"/>
      <c r="D507" s="150" t="s">
        <v>251</v>
      </c>
      <c r="E507" s="162" t="s">
        <v>1</v>
      </c>
      <c r="F507" s="163" t="s">
        <v>279</v>
      </c>
      <c r="H507" s="164">
        <v>3.64</v>
      </c>
      <c r="L507" s="161"/>
      <c r="M507" s="165"/>
      <c r="N507" s="166"/>
      <c r="O507" s="166"/>
      <c r="P507" s="166"/>
      <c r="Q507" s="166"/>
      <c r="R507" s="166"/>
      <c r="S507" s="166"/>
      <c r="T507" s="167"/>
      <c r="AT507" s="162" t="s">
        <v>251</v>
      </c>
      <c r="AU507" s="162" t="s">
        <v>89</v>
      </c>
      <c r="AV507" s="160" t="s">
        <v>89</v>
      </c>
      <c r="AW507" s="160" t="s">
        <v>34</v>
      </c>
      <c r="AX507" s="160" t="s">
        <v>79</v>
      </c>
      <c r="AY507" s="162" t="s">
        <v>149</v>
      </c>
    </row>
    <row r="508" spans="2:51" s="160" customFormat="1" ht="11.25">
      <c r="B508" s="161"/>
      <c r="D508" s="150" t="s">
        <v>251</v>
      </c>
      <c r="E508" s="162" t="s">
        <v>1</v>
      </c>
      <c r="F508" s="163" t="s">
        <v>286</v>
      </c>
      <c r="H508" s="164">
        <v>-7.92</v>
      </c>
      <c r="L508" s="161"/>
      <c r="M508" s="165"/>
      <c r="N508" s="166"/>
      <c r="O508" s="166"/>
      <c r="P508" s="166"/>
      <c r="Q508" s="166"/>
      <c r="R508" s="166"/>
      <c r="S508" s="166"/>
      <c r="T508" s="167"/>
      <c r="AT508" s="162" t="s">
        <v>251</v>
      </c>
      <c r="AU508" s="162" t="s">
        <v>89</v>
      </c>
      <c r="AV508" s="160" t="s">
        <v>89</v>
      </c>
      <c r="AW508" s="160" t="s">
        <v>34</v>
      </c>
      <c r="AX508" s="160" t="s">
        <v>79</v>
      </c>
      <c r="AY508" s="162" t="s">
        <v>149</v>
      </c>
    </row>
    <row r="509" spans="2:51" s="183" customFormat="1" ht="11.25">
      <c r="B509" s="184"/>
      <c r="D509" s="150" t="s">
        <v>251</v>
      </c>
      <c r="E509" s="185" t="s">
        <v>1</v>
      </c>
      <c r="F509" s="186" t="s">
        <v>305</v>
      </c>
      <c r="H509" s="187">
        <v>169.17000000000002</v>
      </c>
      <c r="L509" s="184"/>
      <c r="M509" s="188"/>
      <c r="N509" s="189"/>
      <c r="O509" s="189"/>
      <c r="P509" s="189"/>
      <c r="Q509" s="189"/>
      <c r="R509" s="189"/>
      <c r="S509" s="189"/>
      <c r="T509" s="190"/>
      <c r="AT509" s="185" t="s">
        <v>251</v>
      </c>
      <c r="AU509" s="185" t="s">
        <v>89</v>
      </c>
      <c r="AV509" s="183" t="s">
        <v>163</v>
      </c>
      <c r="AW509" s="183" t="s">
        <v>34</v>
      </c>
      <c r="AX509" s="183" t="s">
        <v>79</v>
      </c>
      <c r="AY509" s="185" t="s">
        <v>149</v>
      </c>
    </row>
    <row r="510" spans="2:51" s="160" customFormat="1" ht="11.25">
      <c r="B510" s="161"/>
      <c r="D510" s="150" t="s">
        <v>251</v>
      </c>
      <c r="E510" s="162" t="s">
        <v>1</v>
      </c>
      <c r="F510" s="163" t="s">
        <v>1157</v>
      </c>
      <c r="H510" s="164">
        <v>220.71</v>
      </c>
      <c r="L510" s="161"/>
      <c r="M510" s="165"/>
      <c r="N510" s="166"/>
      <c r="O510" s="166"/>
      <c r="P510" s="166"/>
      <c r="Q510" s="166"/>
      <c r="R510" s="166"/>
      <c r="S510" s="166"/>
      <c r="T510" s="167"/>
      <c r="AT510" s="162" t="s">
        <v>251</v>
      </c>
      <c r="AU510" s="162" t="s">
        <v>89</v>
      </c>
      <c r="AV510" s="160" t="s">
        <v>89</v>
      </c>
      <c r="AW510" s="160" t="s">
        <v>34</v>
      </c>
      <c r="AX510" s="160" t="s">
        <v>79</v>
      </c>
      <c r="AY510" s="162" t="s">
        <v>149</v>
      </c>
    </row>
    <row r="511" spans="2:51" s="168" customFormat="1" ht="11.25">
      <c r="B511" s="169"/>
      <c r="D511" s="150" t="s">
        <v>251</v>
      </c>
      <c r="E511" s="170" t="s">
        <v>1</v>
      </c>
      <c r="F511" s="171" t="s">
        <v>254</v>
      </c>
      <c r="H511" s="172">
        <v>389.88</v>
      </c>
      <c r="L511" s="169"/>
      <c r="M511" s="173"/>
      <c r="N511" s="174"/>
      <c r="O511" s="174"/>
      <c r="P511" s="174"/>
      <c r="Q511" s="174"/>
      <c r="R511" s="174"/>
      <c r="S511" s="174"/>
      <c r="T511" s="175"/>
      <c r="AT511" s="170" t="s">
        <v>251</v>
      </c>
      <c r="AU511" s="170" t="s">
        <v>89</v>
      </c>
      <c r="AV511" s="168" t="s">
        <v>167</v>
      </c>
      <c r="AW511" s="168" t="s">
        <v>34</v>
      </c>
      <c r="AX511" s="168" t="s">
        <v>87</v>
      </c>
      <c r="AY511" s="170" t="s">
        <v>149</v>
      </c>
    </row>
    <row r="512" spans="1:65" s="56" customFormat="1" ht="16.5" customHeight="1">
      <c r="A512" s="53"/>
      <c r="B512" s="54"/>
      <c r="C512" s="138" t="s">
        <v>553</v>
      </c>
      <c r="D512" s="138" t="s">
        <v>152</v>
      </c>
      <c r="E512" s="139" t="s">
        <v>1158</v>
      </c>
      <c r="F512" s="140" t="s">
        <v>1159</v>
      </c>
      <c r="G512" s="141" t="s">
        <v>268</v>
      </c>
      <c r="H512" s="40">
        <v>8</v>
      </c>
      <c r="I512" s="24"/>
      <c r="J512" s="142">
        <f>ROUND(I512*H512,2)</f>
        <v>0</v>
      </c>
      <c r="K512" s="140" t="s">
        <v>1</v>
      </c>
      <c r="L512" s="54"/>
      <c r="M512" s="143" t="s">
        <v>1</v>
      </c>
      <c r="N512" s="144" t="s">
        <v>44</v>
      </c>
      <c r="O512" s="145"/>
      <c r="P512" s="146">
        <f>O512*H512</f>
        <v>0</v>
      </c>
      <c r="Q512" s="146">
        <v>0.02636</v>
      </c>
      <c r="R512" s="146">
        <f>Q512*H512</f>
        <v>0.21088</v>
      </c>
      <c r="S512" s="146">
        <v>0</v>
      </c>
      <c r="T512" s="147">
        <f>S512*H512</f>
        <v>0</v>
      </c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R512" s="148" t="s">
        <v>167</v>
      </c>
      <c r="AT512" s="148" t="s">
        <v>152</v>
      </c>
      <c r="AU512" s="148" t="s">
        <v>89</v>
      </c>
      <c r="AY512" s="44" t="s">
        <v>149</v>
      </c>
      <c r="BE512" s="149">
        <f>IF(N512="základní",J512,0)</f>
        <v>0</v>
      </c>
      <c r="BF512" s="149">
        <f>IF(N512="snížená",J512,0)</f>
        <v>0</v>
      </c>
      <c r="BG512" s="149">
        <f>IF(N512="zákl. přenesená",J512,0)</f>
        <v>0</v>
      </c>
      <c r="BH512" s="149">
        <f>IF(N512="sníž. přenesená",J512,0)</f>
        <v>0</v>
      </c>
      <c r="BI512" s="149">
        <f>IF(N512="nulová",J512,0)</f>
        <v>0</v>
      </c>
      <c r="BJ512" s="44" t="s">
        <v>87</v>
      </c>
      <c r="BK512" s="149">
        <f>ROUND(I512*H512,2)</f>
        <v>0</v>
      </c>
      <c r="BL512" s="44" t="s">
        <v>167</v>
      </c>
      <c r="BM512" s="148" t="s">
        <v>1160</v>
      </c>
    </row>
    <row r="513" spans="1:65" s="56" customFormat="1" ht="16.5" customHeight="1">
      <c r="A513" s="53"/>
      <c r="B513" s="54"/>
      <c r="C513" s="138" t="s">
        <v>568</v>
      </c>
      <c r="D513" s="138" t="s">
        <v>152</v>
      </c>
      <c r="E513" s="139" t="s">
        <v>1161</v>
      </c>
      <c r="F513" s="140" t="s">
        <v>1162</v>
      </c>
      <c r="G513" s="141" t="s">
        <v>268</v>
      </c>
      <c r="H513" s="40">
        <v>103.66</v>
      </c>
      <c r="I513" s="24"/>
      <c r="J513" s="142">
        <f>ROUND(I513*H513,2)</f>
        <v>0</v>
      </c>
      <c r="K513" s="140" t="s">
        <v>257</v>
      </c>
      <c r="L513" s="54"/>
      <c r="M513" s="143" t="s">
        <v>1</v>
      </c>
      <c r="N513" s="144" t="s">
        <v>44</v>
      </c>
      <c r="O513" s="145"/>
      <c r="P513" s="146">
        <f>O513*H513</f>
        <v>0</v>
      </c>
      <c r="Q513" s="146">
        <v>0</v>
      </c>
      <c r="R513" s="146">
        <f>Q513*H513</f>
        <v>0</v>
      </c>
      <c r="S513" s="146">
        <v>0</v>
      </c>
      <c r="T513" s="147">
        <f>S513*H513</f>
        <v>0</v>
      </c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R513" s="148" t="s">
        <v>167</v>
      </c>
      <c r="AT513" s="148" t="s">
        <v>152</v>
      </c>
      <c r="AU513" s="148" t="s">
        <v>89</v>
      </c>
      <c r="AY513" s="44" t="s">
        <v>149</v>
      </c>
      <c r="BE513" s="149">
        <f>IF(N513="základní",J513,0)</f>
        <v>0</v>
      </c>
      <c r="BF513" s="149">
        <f>IF(N513="snížená",J513,0)</f>
        <v>0</v>
      </c>
      <c r="BG513" s="149">
        <f>IF(N513="zákl. přenesená",J513,0)</f>
        <v>0</v>
      </c>
      <c r="BH513" s="149">
        <f>IF(N513="sníž. přenesená",J513,0)</f>
        <v>0</v>
      </c>
      <c r="BI513" s="149">
        <f>IF(N513="nulová",J513,0)</f>
        <v>0</v>
      </c>
      <c r="BJ513" s="44" t="s">
        <v>87</v>
      </c>
      <c r="BK513" s="149">
        <f>ROUND(I513*H513,2)</f>
        <v>0</v>
      </c>
      <c r="BL513" s="44" t="s">
        <v>167</v>
      </c>
      <c r="BM513" s="148" t="s">
        <v>1163</v>
      </c>
    </row>
    <row r="514" spans="2:51" s="160" customFormat="1" ht="11.25">
      <c r="B514" s="161"/>
      <c r="D514" s="150" t="s">
        <v>251</v>
      </c>
      <c r="E514" s="162" t="s">
        <v>1</v>
      </c>
      <c r="F514" s="163" t="s">
        <v>1164</v>
      </c>
      <c r="H514" s="164">
        <v>43.69</v>
      </c>
      <c r="L514" s="161"/>
      <c r="M514" s="165"/>
      <c r="N514" s="166"/>
      <c r="O514" s="166"/>
      <c r="P514" s="166"/>
      <c r="Q514" s="166"/>
      <c r="R514" s="166"/>
      <c r="S514" s="166"/>
      <c r="T514" s="167"/>
      <c r="AT514" s="162" t="s">
        <v>251</v>
      </c>
      <c r="AU514" s="162" t="s">
        <v>89</v>
      </c>
      <c r="AV514" s="160" t="s">
        <v>89</v>
      </c>
      <c r="AW514" s="160" t="s">
        <v>34</v>
      </c>
      <c r="AX514" s="160" t="s">
        <v>79</v>
      </c>
      <c r="AY514" s="162" t="s">
        <v>149</v>
      </c>
    </row>
    <row r="515" spans="2:51" s="160" customFormat="1" ht="11.25">
      <c r="B515" s="161"/>
      <c r="D515" s="150" t="s">
        <v>251</v>
      </c>
      <c r="E515" s="162" t="s">
        <v>1</v>
      </c>
      <c r="F515" s="163" t="s">
        <v>1165</v>
      </c>
      <c r="H515" s="164">
        <v>8.7</v>
      </c>
      <c r="L515" s="161"/>
      <c r="M515" s="165"/>
      <c r="N515" s="166"/>
      <c r="O515" s="166"/>
      <c r="P515" s="166"/>
      <c r="Q515" s="166"/>
      <c r="R515" s="166"/>
      <c r="S515" s="166"/>
      <c r="T515" s="167"/>
      <c r="AT515" s="162" t="s">
        <v>251</v>
      </c>
      <c r="AU515" s="162" t="s">
        <v>89</v>
      </c>
      <c r="AV515" s="160" t="s">
        <v>89</v>
      </c>
      <c r="AW515" s="160" t="s">
        <v>34</v>
      </c>
      <c r="AX515" s="160" t="s">
        <v>79</v>
      </c>
      <c r="AY515" s="162" t="s">
        <v>149</v>
      </c>
    </row>
    <row r="516" spans="2:51" s="160" customFormat="1" ht="11.25">
      <c r="B516" s="161"/>
      <c r="D516" s="150" t="s">
        <v>251</v>
      </c>
      <c r="E516" s="162" t="s">
        <v>1</v>
      </c>
      <c r="F516" s="163" t="s">
        <v>1166</v>
      </c>
      <c r="H516" s="164">
        <v>22.53</v>
      </c>
      <c r="L516" s="161"/>
      <c r="M516" s="165"/>
      <c r="N516" s="166"/>
      <c r="O516" s="166"/>
      <c r="P516" s="166"/>
      <c r="Q516" s="166"/>
      <c r="R516" s="166"/>
      <c r="S516" s="166"/>
      <c r="T516" s="167"/>
      <c r="AT516" s="162" t="s">
        <v>251</v>
      </c>
      <c r="AU516" s="162" t="s">
        <v>89</v>
      </c>
      <c r="AV516" s="160" t="s">
        <v>89</v>
      </c>
      <c r="AW516" s="160" t="s">
        <v>34</v>
      </c>
      <c r="AX516" s="160" t="s">
        <v>79</v>
      </c>
      <c r="AY516" s="162" t="s">
        <v>149</v>
      </c>
    </row>
    <row r="517" spans="2:51" s="160" customFormat="1" ht="11.25">
      <c r="B517" s="161"/>
      <c r="D517" s="150" t="s">
        <v>251</v>
      </c>
      <c r="E517" s="162" t="s">
        <v>1</v>
      </c>
      <c r="F517" s="163" t="s">
        <v>1167</v>
      </c>
      <c r="H517" s="164">
        <v>28.74</v>
      </c>
      <c r="L517" s="161"/>
      <c r="M517" s="165"/>
      <c r="N517" s="166"/>
      <c r="O517" s="166"/>
      <c r="P517" s="166"/>
      <c r="Q517" s="166"/>
      <c r="R517" s="166"/>
      <c r="S517" s="166"/>
      <c r="T517" s="167"/>
      <c r="AT517" s="162" t="s">
        <v>251</v>
      </c>
      <c r="AU517" s="162" t="s">
        <v>89</v>
      </c>
      <c r="AV517" s="160" t="s">
        <v>89</v>
      </c>
      <c r="AW517" s="160" t="s">
        <v>34</v>
      </c>
      <c r="AX517" s="160" t="s">
        <v>79</v>
      </c>
      <c r="AY517" s="162" t="s">
        <v>149</v>
      </c>
    </row>
    <row r="518" spans="2:51" s="168" customFormat="1" ht="11.25">
      <c r="B518" s="169"/>
      <c r="D518" s="150" t="s">
        <v>251</v>
      </c>
      <c r="E518" s="170" t="s">
        <v>1</v>
      </c>
      <c r="F518" s="171" t="s">
        <v>254</v>
      </c>
      <c r="H518" s="172">
        <v>103.66</v>
      </c>
      <c r="L518" s="169"/>
      <c r="M518" s="173"/>
      <c r="N518" s="174"/>
      <c r="O518" s="174"/>
      <c r="P518" s="174"/>
      <c r="Q518" s="174"/>
      <c r="R518" s="174"/>
      <c r="S518" s="174"/>
      <c r="T518" s="175"/>
      <c r="AT518" s="170" t="s">
        <v>251</v>
      </c>
      <c r="AU518" s="170" t="s">
        <v>89</v>
      </c>
      <c r="AV518" s="168" t="s">
        <v>167</v>
      </c>
      <c r="AW518" s="168" t="s">
        <v>34</v>
      </c>
      <c r="AX518" s="168" t="s">
        <v>87</v>
      </c>
      <c r="AY518" s="170" t="s">
        <v>149</v>
      </c>
    </row>
    <row r="519" spans="1:65" s="56" customFormat="1" ht="16.5" customHeight="1">
      <c r="A519" s="53"/>
      <c r="B519" s="54"/>
      <c r="C519" s="138" t="s">
        <v>605</v>
      </c>
      <c r="D519" s="138" t="s">
        <v>152</v>
      </c>
      <c r="E519" s="139" t="s">
        <v>1168</v>
      </c>
      <c r="F519" s="140" t="s">
        <v>1169</v>
      </c>
      <c r="G519" s="141" t="s">
        <v>339</v>
      </c>
      <c r="H519" s="40">
        <v>3</v>
      </c>
      <c r="I519" s="24"/>
      <c r="J519" s="142">
        <f>ROUND(I519*H519,2)</f>
        <v>0</v>
      </c>
      <c r="K519" s="140" t="s">
        <v>1</v>
      </c>
      <c r="L519" s="54"/>
      <c r="M519" s="143" t="s">
        <v>1</v>
      </c>
      <c r="N519" s="144" t="s">
        <v>44</v>
      </c>
      <c r="O519" s="145"/>
      <c r="P519" s="146">
        <f>O519*H519</f>
        <v>0</v>
      </c>
      <c r="Q519" s="146">
        <v>0</v>
      </c>
      <c r="R519" s="146">
        <f>Q519*H519</f>
        <v>0</v>
      </c>
      <c r="S519" s="146">
        <v>0</v>
      </c>
      <c r="T519" s="147">
        <f>S519*H519</f>
        <v>0</v>
      </c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R519" s="148" t="s">
        <v>167</v>
      </c>
      <c r="AT519" s="148" t="s">
        <v>152</v>
      </c>
      <c r="AU519" s="148" t="s">
        <v>89</v>
      </c>
      <c r="AY519" s="44" t="s">
        <v>149</v>
      </c>
      <c r="BE519" s="149">
        <f>IF(N519="základní",J519,0)</f>
        <v>0</v>
      </c>
      <c r="BF519" s="149">
        <f>IF(N519="snížená",J519,0)</f>
        <v>0</v>
      </c>
      <c r="BG519" s="149">
        <f>IF(N519="zákl. přenesená",J519,0)</f>
        <v>0</v>
      </c>
      <c r="BH519" s="149">
        <f>IF(N519="sníž. přenesená",J519,0)</f>
        <v>0</v>
      </c>
      <c r="BI519" s="149">
        <f>IF(N519="nulová",J519,0)</f>
        <v>0</v>
      </c>
      <c r="BJ519" s="44" t="s">
        <v>87</v>
      </c>
      <c r="BK519" s="149">
        <f>ROUND(I519*H519,2)</f>
        <v>0</v>
      </c>
      <c r="BL519" s="44" t="s">
        <v>167</v>
      </c>
      <c r="BM519" s="148" t="s">
        <v>1170</v>
      </c>
    </row>
    <row r="520" spans="1:65" s="56" customFormat="1" ht="21.75" customHeight="1">
      <c r="A520" s="53"/>
      <c r="B520" s="54"/>
      <c r="C520" s="138" t="s">
        <v>609</v>
      </c>
      <c r="D520" s="138" t="s">
        <v>152</v>
      </c>
      <c r="E520" s="139" t="s">
        <v>1171</v>
      </c>
      <c r="F520" s="140" t="s">
        <v>1172</v>
      </c>
      <c r="G520" s="141" t="s">
        <v>249</v>
      </c>
      <c r="H520" s="40">
        <v>0.685</v>
      </c>
      <c r="I520" s="24"/>
      <c r="J520" s="142">
        <f>ROUND(I520*H520,2)</f>
        <v>0</v>
      </c>
      <c r="K520" s="140" t="s">
        <v>257</v>
      </c>
      <c r="L520" s="54"/>
      <c r="M520" s="143" t="s">
        <v>1</v>
      </c>
      <c r="N520" s="144" t="s">
        <v>44</v>
      </c>
      <c r="O520" s="145"/>
      <c r="P520" s="146">
        <f>O520*H520</f>
        <v>0</v>
      </c>
      <c r="Q520" s="146">
        <v>2.50187</v>
      </c>
      <c r="R520" s="146">
        <f>Q520*H520</f>
        <v>1.71378095</v>
      </c>
      <c r="S520" s="146">
        <v>0</v>
      </c>
      <c r="T520" s="147">
        <f>S520*H520</f>
        <v>0</v>
      </c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R520" s="148" t="s">
        <v>167</v>
      </c>
      <c r="AT520" s="148" t="s">
        <v>152</v>
      </c>
      <c r="AU520" s="148" t="s">
        <v>89</v>
      </c>
      <c r="AY520" s="44" t="s">
        <v>149</v>
      </c>
      <c r="BE520" s="149">
        <f>IF(N520="základní",J520,0)</f>
        <v>0</v>
      </c>
      <c r="BF520" s="149">
        <f>IF(N520="snížená",J520,0)</f>
        <v>0</v>
      </c>
      <c r="BG520" s="149">
        <f>IF(N520="zákl. přenesená",J520,0)</f>
        <v>0</v>
      </c>
      <c r="BH520" s="149">
        <f>IF(N520="sníž. přenesená",J520,0)</f>
        <v>0</v>
      </c>
      <c r="BI520" s="149">
        <f>IF(N520="nulová",J520,0)</f>
        <v>0</v>
      </c>
      <c r="BJ520" s="44" t="s">
        <v>87</v>
      </c>
      <c r="BK520" s="149">
        <f>ROUND(I520*H520,2)</f>
        <v>0</v>
      </c>
      <c r="BL520" s="44" t="s">
        <v>167</v>
      </c>
      <c r="BM520" s="148" t="s">
        <v>1173</v>
      </c>
    </row>
    <row r="521" spans="2:51" s="160" customFormat="1" ht="11.25">
      <c r="B521" s="161"/>
      <c r="D521" s="150" t="s">
        <v>251</v>
      </c>
      <c r="E521" s="162" t="s">
        <v>1</v>
      </c>
      <c r="F521" s="163" t="s">
        <v>1174</v>
      </c>
      <c r="H521" s="164">
        <v>0.685</v>
      </c>
      <c r="L521" s="161"/>
      <c r="M521" s="165"/>
      <c r="N521" s="166"/>
      <c r="O521" s="166"/>
      <c r="P521" s="166"/>
      <c r="Q521" s="166"/>
      <c r="R521" s="166"/>
      <c r="S521" s="166"/>
      <c r="T521" s="167"/>
      <c r="AT521" s="162" t="s">
        <v>251</v>
      </c>
      <c r="AU521" s="162" t="s">
        <v>89</v>
      </c>
      <c r="AV521" s="160" t="s">
        <v>89</v>
      </c>
      <c r="AW521" s="160" t="s">
        <v>34</v>
      </c>
      <c r="AX521" s="160" t="s">
        <v>87</v>
      </c>
      <c r="AY521" s="162" t="s">
        <v>149</v>
      </c>
    </row>
    <row r="522" spans="1:65" s="56" customFormat="1" ht="21.75" customHeight="1">
      <c r="A522" s="53"/>
      <c r="B522" s="54"/>
      <c r="C522" s="138" t="s">
        <v>615</v>
      </c>
      <c r="D522" s="138" t="s">
        <v>152</v>
      </c>
      <c r="E522" s="139" t="s">
        <v>1175</v>
      </c>
      <c r="F522" s="140" t="s">
        <v>1176</v>
      </c>
      <c r="G522" s="141" t="s">
        <v>249</v>
      </c>
      <c r="H522" s="40">
        <v>0.685</v>
      </c>
      <c r="I522" s="24"/>
      <c r="J522" s="142">
        <f>ROUND(I522*H522,2)</f>
        <v>0</v>
      </c>
      <c r="K522" s="140" t="s">
        <v>257</v>
      </c>
      <c r="L522" s="54"/>
      <c r="M522" s="143" t="s">
        <v>1</v>
      </c>
      <c r="N522" s="144" t="s">
        <v>44</v>
      </c>
      <c r="O522" s="145"/>
      <c r="P522" s="146">
        <f>O522*H522</f>
        <v>0</v>
      </c>
      <c r="Q522" s="146">
        <v>0</v>
      </c>
      <c r="R522" s="146">
        <f>Q522*H522</f>
        <v>0</v>
      </c>
      <c r="S522" s="146">
        <v>0</v>
      </c>
      <c r="T522" s="147">
        <f>S522*H522</f>
        <v>0</v>
      </c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R522" s="148" t="s">
        <v>167</v>
      </c>
      <c r="AT522" s="148" t="s">
        <v>152</v>
      </c>
      <c r="AU522" s="148" t="s">
        <v>89</v>
      </c>
      <c r="AY522" s="44" t="s">
        <v>149</v>
      </c>
      <c r="BE522" s="149">
        <f>IF(N522="základní",J522,0)</f>
        <v>0</v>
      </c>
      <c r="BF522" s="149">
        <f>IF(N522="snížená",J522,0)</f>
        <v>0</v>
      </c>
      <c r="BG522" s="149">
        <f>IF(N522="zákl. přenesená",J522,0)</f>
        <v>0</v>
      </c>
      <c r="BH522" s="149">
        <f>IF(N522="sníž. přenesená",J522,0)</f>
        <v>0</v>
      </c>
      <c r="BI522" s="149">
        <f>IF(N522="nulová",J522,0)</f>
        <v>0</v>
      </c>
      <c r="BJ522" s="44" t="s">
        <v>87</v>
      </c>
      <c r="BK522" s="149">
        <f>ROUND(I522*H522,2)</f>
        <v>0</v>
      </c>
      <c r="BL522" s="44" t="s">
        <v>167</v>
      </c>
      <c r="BM522" s="148" t="s">
        <v>1177</v>
      </c>
    </row>
    <row r="523" spans="1:65" s="56" customFormat="1" ht="16.5" customHeight="1">
      <c r="A523" s="53"/>
      <c r="B523" s="54"/>
      <c r="C523" s="138" t="s">
        <v>626</v>
      </c>
      <c r="D523" s="138" t="s">
        <v>152</v>
      </c>
      <c r="E523" s="139" t="s">
        <v>1178</v>
      </c>
      <c r="F523" s="140" t="s">
        <v>1179</v>
      </c>
      <c r="G523" s="141" t="s">
        <v>655</v>
      </c>
      <c r="H523" s="40">
        <v>0.025</v>
      </c>
      <c r="I523" s="24"/>
      <c r="J523" s="142">
        <f>ROUND(I523*H523,2)</f>
        <v>0</v>
      </c>
      <c r="K523" s="140" t="s">
        <v>257</v>
      </c>
      <c r="L523" s="54"/>
      <c r="M523" s="143" t="s">
        <v>1</v>
      </c>
      <c r="N523" s="144" t="s">
        <v>44</v>
      </c>
      <c r="O523" s="145"/>
      <c r="P523" s="146">
        <f>O523*H523</f>
        <v>0</v>
      </c>
      <c r="Q523" s="146">
        <v>1.06277</v>
      </c>
      <c r="R523" s="146">
        <f>Q523*H523</f>
        <v>0.026569250000000003</v>
      </c>
      <c r="S523" s="146">
        <v>0</v>
      </c>
      <c r="T523" s="147">
        <f>S523*H523</f>
        <v>0</v>
      </c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R523" s="148" t="s">
        <v>167</v>
      </c>
      <c r="AT523" s="148" t="s">
        <v>152</v>
      </c>
      <c r="AU523" s="148" t="s">
        <v>89</v>
      </c>
      <c r="AY523" s="44" t="s">
        <v>149</v>
      </c>
      <c r="BE523" s="149">
        <f>IF(N523="základní",J523,0)</f>
        <v>0</v>
      </c>
      <c r="BF523" s="149">
        <f>IF(N523="snížená",J523,0)</f>
        <v>0</v>
      </c>
      <c r="BG523" s="149">
        <f>IF(N523="zákl. přenesená",J523,0)</f>
        <v>0</v>
      </c>
      <c r="BH523" s="149">
        <f>IF(N523="sníž. přenesená",J523,0)</f>
        <v>0</v>
      </c>
      <c r="BI523" s="149">
        <f>IF(N523="nulová",J523,0)</f>
        <v>0</v>
      </c>
      <c r="BJ523" s="44" t="s">
        <v>87</v>
      </c>
      <c r="BK523" s="149">
        <f>ROUND(I523*H523,2)</f>
        <v>0</v>
      </c>
      <c r="BL523" s="44" t="s">
        <v>167</v>
      </c>
      <c r="BM523" s="148" t="s">
        <v>1180</v>
      </c>
    </row>
    <row r="524" spans="2:51" s="160" customFormat="1" ht="11.25">
      <c r="B524" s="161"/>
      <c r="D524" s="150" t="s">
        <v>251</v>
      </c>
      <c r="E524" s="162" t="s">
        <v>1</v>
      </c>
      <c r="F524" s="163" t="s">
        <v>1181</v>
      </c>
      <c r="H524" s="164">
        <v>0.025</v>
      </c>
      <c r="L524" s="161"/>
      <c r="M524" s="165"/>
      <c r="N524" s="166"/>
      <c r="O524" s="166"/>
      <c r="P524" s="166"/>
      <c r="Q524" s="166"/>
      <c r="R524" s="166"/>
      <c r="S524" s="166"/>
      <c r="T524" s="167"/>
      <c r="AT524" s="162" t="s">
        <v>251</v>
      </c>
      <c r="AU524" s="162" t="s">
        <v>89</v>
      </c>
      <c r="AV524" s="160" t="s">
        <v>89</v>
      </c>
      <c r="AW524" s="160" t="s">
        <v>34</v>
      </c>
      <c r="AX524" s="160" t="s">
        <v>87</v>
      </c>
      <c r="AY524" s="162" t="s">
        <v>149</v>
      </c>
    </row>
    <row r="525" spans="1:65" s="56" customFormat="1" ht="16.5" customHeight="1">
      <c r="A525" s="53"/>
      <c r="B525" s="54"/>
      <c r="C525" s="138" t="s">
        <v>630</v>
      </c>
      <c r="D525" s="138" t="s">
        <v>152</v>
      </c>
      <c r="E525" s="139" t="s">
        <v>1182</v>
      </c>
      <c r="F525" s="140" t="s">
        <v>1183</v>
      </c>
      <c r="G525" s="141" t="s">
        <v>268</v>
      </c>
      <c r="H525" s="40">
        <v>10.96</v>
      </c>
      <c r="I525" s="24"/>
      <c r="J525" s="142">
        <f>ROUND(I525*H525,2)</f>
        <v>0</v>
      </c>
      <c r="K525" s="140" t="s">
        <v>1</v>
      </c>
      <c r="L525" s="54"/>
      <c r="M525" s="143" t="s">
        <v>1</v>
      </c>
      <c r="N525" s="144" t="s">
        <v>44</v>
      </c>
      <c r="O525" s="145"/>
      <c r="P525" s="146">
        <f>O525*H525</f>
        <v>0</v>
      </c>
      <c r="Q525" s="146">
        <v>0.0102</v>
      </c>
      <c r="R525" s="146">
        <f>Q525*H525</f>
        <v>0.11179200000000002</v>
      </c>
      <c r="S525" s="146">
        <v>0</v>
      </c>
      <c r="T525" s="147">
        <f>S525*H525</f>
        <v>0</v>
      </c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R525" s="148" t="s">
        <v>167</v>
      </c>
      <c r="AT525" s="148" t="s">
        <v>152</v>
      </c>
      <c r="AU525" s="148" t="s">
        <v>89</v>
      </c>
      <c r="AY525" s="44" t="s">
        <v>149</v>
      </c>
      <c r="BE525" s="149">
        <f>IF(N525="základní",J525,0)</f>
        <v>0</v>
      </c>
      <c r="BF525" s="149">
        <f>IF(N525="snížená",J525,0)</f>
        <v>0</v>
      </c>
      <c r="BG525" s="149">
        <f>IF(N525="zákl. přenesená",J525,0)</f>
        <v>0</v>
      </c>
      <c r="BH525" s="149">
        <f>IF(N525="sníž. přenesená",J525,0)</f>
        <v>0</v>
      </c>
      <c r="BI525" s="149">
        <f>IF(N525="nulová",J525,0)</f>
        <v>0</v>
      </c>
      <c r="BJ525" s="44" t="s">
        <v>87</v>
      </c>
      <c r="BK525" s="149">
        <f>ROUND(I525*H525,2)</f>
        <v>0</v>
      </c>
      <c r="BL525" s="44" t="s">
        <v>167</v>
      </c>
      <c r="BM525" s="148" t="s">
        <v>1184</v>
      </c>
    </row>
    <row r="526" spans="2:51" s="160" customFormat="1" ht="11.25">
      <c r="B526" s="161"/>
      <c r="D526" s="150" t="s">
        <v>251</v>
      </c>
      <c r="E526" s="162" t="s">
        <v>1</v>
      </c>
      <c r="F526" s="163" t="s">
        <v>1185</v>
      </c>
      <c r="H526" s="164">
        <v>10.96</v>
      </c>
      <c r="L526" s="161"/>
      <c r="M526" s="165"/>
      <c r="N526" s="166"/>
      <c r="O526" s="166"/>
      <c r="P526" s="166"/>
      <c r="Q526" s="166"/>
      <c r="R526" s="166"/>
      <c r="S526" s="166"/>
      <c r="T526" s="167"/>
      <c r="AT526" s="162" t="s">
        <v>251</v>
      </c>
      <c r="AU526" s="162" t="s">
        <v>89</v>
      </c>
      <c r="AV526" s="160" t="s">
        <v>89</v>
      </c>
      <c r="AW526" s="160" t="s">
        <v>34</v>
      </c>
      <c r="AX526" s="160" t="s">
        <v>87</v>
      </c>
      <c r="AY526" s="162" t="s">
        <v>149</v>
      </c>
    </row>
    <row r="527" spans="1:65" s="56" customFormat="1" ht="16.5" customHeight="1">
      <c r="A527" s="53"/>
      <c r="B527" s="54"/>
      <c r="C527" s="138" t="s">
        <v>635</v>
      </c>
      <c r="D527" s="138" t="s">
        <v>152</v>
      </c>
      <c r="E527" s="139" t="s">
        <v>1186</v>
      </c>
      <c r="F527" s="140" t="s">
        <v>1187</v>
      </c>
      <c r="G527" s="141" t="s">
        <v>268</v>
      </c>
      <c r="H527" s="40">
        <v>15.2</v>
      </c>
      <c r="I527" s="24"/>
      <c r="J527" s="142">
        <f>ROUND(I527*H527,2)</f>
        <v>0</v>
      </c>
      <c r="K527" s="140" t="s">
        <v>257</v>
      </c>
      <c r="L527" s="54"/>
      <c r="M527" s="143" t="s">
        <v>1</v>
      </c>
      <c r="N527" s="144" t="s">
        <v>44</v>
      </c>
      <c r="O527" s="145"/>
      <c r="P527" s="146">
        <f>O527*H527</f>
        <v>0</v>
      </c>
      <c r="Q527" s="146">
        <v>0.1231</v>
      </c>
      <c r="R527" s="146">
        <f>Q527*H527</f>
        <v>1.87112</v>
      </c>
      <c r="S527" s="146">
        <v>0</v>
      </c>
      <c r="T527" s="147">
        <f>S527*H527</f>
        <v>0</v>
      </c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R527" s="148" t="s">
        <v>167</v>
      </c>
      <c r="AT527" s="148" t="s">
        <v>152</v>
      </c>
      <c r="AU527" s="148" t="s">
        <v>89</v>
      </c>
      <c r="AY527" s="44" t="s">
        <v>149</v>
      </c>
      <c r="BE527" s="149">
        <f>IF(N527="základní",J527,0)</f>
        <v>0</v>
      </c>
      <c r="BF527" s="149">
        <f>IF(N527="snížená",J527,0)</f>
        <v>0</v>
      </c>
      <c r="BG527" s="149">
        <f>IF(N527="zákl. přenesená",J527,0)</f>
        <v>0</v>
      </c>
      <c r="BH527" s="149">
        <f>IF(N527="sníž. přenesená",J527,0)</f>
        <v>0</v>
      </c>
      <c r="BI527" s="149">
        <f>IF(N527="nulová",J527,0)</f>
        <v>0</v>
      </c>
      <c r="BJ527" s="44" t="s">
        <v>87</v>
      </c>
      <c r="BK527" s="149">
        <f>ROUND(I527*H527,2)</f>
        <v>0</v>
      </c>
      <c r="BL527" s="44" t="s">
        <v>167</v>
      </c>
      <c r="BM527" s="148" t="s">
        <v>1188</v>
      </c>
    </row>
    <row r="528" spans="2:51" s="176" customFormat="1" ht="11.25">
      <c r="B528" s="177"/>
      <c r="D528" s="150" t="s">
        <v>251</v>
      </c>
      <c r="E528" s="178" t="s">
        <v>1</v>
      </c>
      <c r="F528" s="179" t="s">
        <v>298</v>
      </c>
      <c r="H528" s="178" t="s">
        <v>1</v>
      </c>
      <c r="L528" s="177"/>
      <c r="M528" s="180"/>
      <c r="N528" s="181"/>
      <c r="O528" s="181"/>
      <c r="P528" s="181"/>
      <c r="Q528" s="181"/>
      <c r="R528" s="181"/>
      <c r="S528" s="181"/>
      <c r="T528" s="182"/>
      <c r="AT528" s="178" t="s">
        <v>251</v>
      </c>
      <c r="AU528" s="178" t="s">
        <v>89</v>
      </c>
      <c r="AV528" s="176" t="s">
        <v>87</v>
      </c>
      <c r="AW528" s="176" t="s">
        <v>34</v>
      </c>
      <c r="AX528" s="176" t="s">
        <v>79</v>
      </c>
      <c r="AY528" s="178" t="s">
        <v>149</v>
      </c>
    </row>
    <row r="529" spans="2:51" s="160" customFormat="1" ht="11.25">
      <c r="B529" s="161"/>
      <c r="D529" s="150" t="s">
        <v>251</v>
      </c>
      <c r="E529" s="162" t="s">
        <v>1</v>
      </c>
      <c r="F529" s="163" t="s">
        <v>1189</v>
      </c>
      <c r="H529" s="164">
        <v>7.48</v>
      </c>
      <c r="L529" s="161"/>
      <c r="M529" s="165"/>
      <c r="N529" s="166"/>
      <c r="O529" s="166"/>
      <c r="P529" s="166"/>
      <c r="Q529" s="166"/>
      <c r="R529" s="166"/>
      <c r="S529" s="166"/>
      <c r="T529" s="167"/>
      <c r="AT529" s="162" t="s">
        <v>251</v>
      </c>
      <c r="AU529" s="162" t="s">
        <v>89</v>
      </c>
      <c r="AV529" s="160" t="s">
        <v>89</v>
      </c>
      <c r="AW529" s="160" t="s">
        <v>34</v>
      </c>
      <c r="AX529" s="160" t="s">
        <v>79</v>
      </c>
      <c r="AY529" s="162" t="s">
        <v>149</v>
      </c>
    </row>
    <row r="530" spans="2:51" s="160" customFormat="1" ht="11.25">
      <c r="B530" s="161"/>
      <c r="D530" s="150" t="s">
        <v>251</v>
      </c>
      <c r="E530" s="162" t="s">
        <v>1</v>
      </c>
      <c r="F530" s="163" t="s">
        <v>1190</v>
      </c>
      <c r="H530" s="164">
        <v>3.72</v>
      </c>
      <c r="L530" s="161"/>
      <c r="M530" s="165"/>
      <c r="N530" s="166"/>
      <c r="O530" s="166"/>
      <c r="P530" s="166"/>
      <c r="Q530" s="166"/>
      <c r="R530" s="166"/>
      <c r="S530" s="166"/>
      <c r="T530" s="167"/>
      <c r="AT530" s="162" t="s">
        <v>251</v>
      </c>
      <c r="AU530" s="162" t="s">
        <v>89</v>
      </c>
      <c r="AV530" s="160" t="s">
        <v>89</v>
      </c>
      <c r="AW530" s="160" t="s">
        <v>34</v>
      </c>
      <c r="AX530" s="160" t="s">
        <v>79</v>
      </c>
      <c r="AY530" s="162" t="s">
        <v>149</v>
      </c>
    </row>
    <row r="531" spans="2:51" s="160" customFormat="1" ht="11.25">
      <c r="B531" s="161"/>
      <c r="D531" s="150" t="s">
        <v>251</v>
      </c>
      <c r="E531" s="162" t="s">
        <v>1</v>
      </c>
      <c r="F531" s="163" t="s">
        <v>1191</v>
      </c>
      <c r="H531" s="164">
        <v>4</v>
      </c>
      <c r="L531" s="161"/>
      <c r="M531" s="165"/>
      <c r="N531" s="166"/>
      <c r="O531" s="166"/>
      <c r="P531" s="166"/>
      <c r="Q531" s="166"/>
      <c r="R531" s="166"/>
      <c r="S531" s="166"/>
      <c r="T531" s="167"/>
      <c r="AT531" s="162" t="s">
        <v>251</v>
      </c>
      <c r="AU531" s="162" t="s">
        <v>89</v>
      </c>
      <c r="AV531" s="160" t="s">
        <v>89</v>
      </c>
      <c r="AW531" s="160" t="s">
        <v>34</v>
      </c>
      <c r="AX531" s="160" t="s">
        <v>79</v>
      </c>
      <c r="AY531" s="162" t="s">
        <v>149</v>
      </c>
    </row>
    <row r="532" spans="2:51" s="168" customFormat="1" ht="11.25">
      <c r="B532" s="169"/>
      <c r="D532" s="150" t="s">
        <v>251</v>
      </c>
      <c r="E532" s="170" t="s">
        <v>1</v>
      </c>
      <c r="F532" s="171" t="s">
        <v>254</v>
      </c>
      <c r="H532" s="172">
        <v>15.200000000000001</v>
      </c>
      <c r="L532" s="169"/>
      <c r="M532" s="173"/>
      <c r="N532" s="174"/>
      <c r="O532" s="174"/>
      <c r="P532" s="174"/>
      <c r="Q532" s="174"/>
      <c r="R532" s="174"/>
      <c r="S532" s="174"/>
      <c r="T532" s="175"/>
      <c r="AT532" s="170" t="s">
        <v>251</v>
      </c>
      <c r="AU532" s="170" t="s">
        <v>89</v>
      </c>
      <c r="AV532" s="168" t="s">
        <v>167</v>
      </c>
      <c r="AW532" s="168" t="s">
        <v>34</v>
      </c>
      <c r="AX532" s="168" t="s">
        <v>87</v>
      </c>
      <c r="AY532" s="170" t="s">
        <v>149</v>
      </c>
    </row>
    <row r="533" spans="1:65" s="56" customFormat="1" ht="16.5" customHeight="1">
      <c r="A533" s="53"/>
      <c r="B533" s="54"/>
      <c r="C533" s="138" t="s">
        <v>640</v>
      </c>
      <c r="D533" s="138" t="s">
        <v>152</v>
      </c>
      <c r="E533" s="139" t="s">
        <v>1192</v>
      </c>
      <c r="F533" s="140" t="s">
        <v>1193</v>
      </c>
      <c r="G533" s="141" t="s">
        <v>268</v>
      </c>
      <c r="H533" s="40">
        <v>315.96</v>
      </c>
      <c r="I533" s="24"/>
      <c r="J533" s="142">
        <f>ROUND(I533*H533,2)</f>
        <v>0</v>
      </c>
      <c r="K533" s="140" t="s">
        <v>257</v>
      </c>
      <c r="L533" s="54"/>
      <c r="M533" s="143" t="s">
        <v>1</v>
      </c>
      <c r="N533" s="144" t="s">
        <v>44</v>
      </c>
      <c r="O533" s="145"/>
      <c r="P533" s="146">
        <f>O533*H533</f>
        <v>0</v>
      </c>
      <c r="Q533" s="146">
        <v>0.11</v>
      </c>
      <c r="R533" s="146">
        <f>Q533*H533</f>
        <v>34.7556</v>
      </c>
      <c r="S533" s="146">
        <v>0</v>
      </c>
      <c r="T533" s="147">
        <f>S533*H533</f>
        <v>0</v>
      </c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R533" s="148" t="s">
        <v>167</v>
      </c>
      <c r="AT533" s="148" t="s">
        <v>152</v>
      </c>
      <c r="AU533" s="148" t="s">
        <v>89</v>
      </c>
      <c r="AY533" s="44" t="s">
        <v>149</v>
      </c>
      <c r="BE533" s="149">
        <f>IF(N533="základní",J533,0)</f>
        <v>0</v>
      </c>
      <c r="BF533" s="149">
        <f>IF(N533="snížená",J533,0)</f>
        <v>0</v>
      </c>
      <c r="BG533" s="149">
        <f>IF(N533="zákl. přenesená",J533,0)</f>
        <v>0</v>
      </c>
      <c r="BH533" s="149">
        <f>IF(N533="sníž. přenesená",J533,0)</f>
        <v>0</v>
      </c>
      <c r="BI533" s="149">
        <f>IF(N533="nulová",J533,0)</f>
        <v>0</v>
      </c>
      <c r="BJ533" s="44" t="s">
        <v>87</v>
      </c>
      <c r="BK533" s="149">
        <f>ROUND(I533*H533,2)</f>
        <v>0</v>
      </c>
      <c r="BL533" s="44" t="s">
        <v>167</v>
      </c>
      <c r="BM533" s="148" t="s">
        <v>1194</v>
      </c>
    </row>
    <row r="534" spans="2:51" s="160" customFormat="1" ht="11.25">
      <c r="B534" s="161"/>
      <c r="D534" s="150" t="s">
        <v>251</v>
      </c>
      <c r="E534" s="162" t="s">
        <v>1</v>
      </c>
      <c r="F534" s="163" t="s">
        <v>1195</v>
      </c>
      <c r="H534" s="164">
        <v>315.96</v>
      </c>
      <c r="L534" s="161"/>
      <c r="M534" s="165"/>
      <c r="N534" s="166"/>
      <c r="O534" s="166"/>
      <c r="P534" s="166"/>
      <c r="Q534" s="166"/>
      <c r="R534" s="166"/>
      <c r="S534" s="166"/>
      <c r="T534" s="167"/>
      <c r="AT534" s="162" t="s">
        <v>251</v>
      </c>
      <c r="AU534" s="162" t="s">
        <v>89</v>
      </c>
      <c r="AV534" s="160" t="s">
        <v>89</v>
      </c>
      <c r="AW534" s="160" t="s">
        <v>34</v>
      </c>
      <c r="AX534" s="160" t="s">
        <v>87</v>
      </c>
      <c r="AY534" s="162" t="s">
        <v>149</v>
      </c>
    </row>
    <row r="535" spans="1:65" s="56" customFormat="1" ht="16.5" customHeight="1">
      <c r="A535" s="53"/>
      <c r="B535" s="54"/>
      <c r="C535" s="138" t="s">
        <v>645</v>
      </c>
      <c r="D535" s="138" t="s">
        <v>152</v>
      </c>
      <c r="E535" s="139" t="s">
        <v>1196</v>
      </c>
      <c r="F535" s="140" t="s">
        <v>1197</v>
      </c>
      <c r="G535" s="141" t="s">
        <v>268</v>
      </c>
      <c r="H535" s="40">
        <v>114.24</v>
      </c>
      <c r="I535" s="24"/>
      <c r="J535" s="142">
        <f>ROUND(I535*H535,2)</f>
        <v>0</v>
      </c>
      <c r="K535" s="140" t="s">
        <v>1</v>
      </c>
      <c r="L535" s="54"/>
      <c r="M535" s="143" t="s">
        <v>1</v>
      </c>
      <c r="N535" s="144" t="s">
        <v>44</v>
      </c>
      <c r="O535" s="145"/>
      <c r="P535" s="146">
        <f>O535*H535</f>
        <v>0</v>
      </c>
      <c r="Q535" s="146">
        <v>0.11</v>
      </c>
      <c r="R535" s="146">
        <f>Q535*H535</f>
        <v>12.5664</v>
      </c>
      <c r="S535" s="146">
        <v>0</v>
      </c>
      <c r="T535" s="147">
        <f>S535*H535</f>
        <v>0</v>
      </c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R535" s="148" t="s">
        <v>167</v>
      </c>
      <c r="AT535" s="148" t="s">
        <v>152</v>
      </c>
      <c r="AU535" s="148" t="s">
        <v>89</v>
      </c>
      <c r="AY535" s="44" t="s">
        <v>149</v>
      </c>
      <c r="BE535" s="149">
        <f>IF(N535="základní",J535,0)</f>
        <v>0</v>
      </c>
      <c r="BF535" s="149">
        <f>IF(N535="snížená",J535,0)</f>
        <v>0</v>
      </c>
      <c r="BG535" s="149">
        <f>IF(N535="zákl. přenesená",J535,0)</f>
        <v>0</v>
      </c>
      <c r="BH535" s="149">
        <f>IF(N535="sníž. přenesená",J535,0)</f>
        <v>0</v>
      </c>
      <c r="BI535" s="149">
        <f>IF(N535="nulová",J535,0)</f>
        <v>0</v>
      </c>
      <c r="BJ535" s="44" t="s">
        <v>87</v>
      </c>
      <c r="BK535" s="149">
        <f>ROUND(I535*H535,2)</f>
        <v>0</v>
      </c>
      <c r="BL535" s="44" t="s">
        <v>167</v>
      </c>
      <c r="BM535" s="148" t="s">
        <v>1198</v>
      </c>
    </row>
    <row r="536" spans="2:51" s="160" customFormat="1" ht="11.25">
      <c r="B536" s="161"/>
      <c r="D536" s="150" t="s">
        <v>251</v>
      </c>
      <c r="E536" s="162" t="s">
        <v>1</v>
      </c>
      <c r="F536" s="163" t="s">
        <v>1199</v>
      </c>
      <c r="H536" s="164">
        <v>114.24</v>
      </c>
      <c r="L536" s="161"/>
      <c r="M536" s="165"/>
      <c r="N536" s="166"/>
      <c r="O536" s="166"/>
      <c r="P536" s="166"/>
      <c r="Q536" s="166"/>
      <c r="R536" s="166"/>
      <c r="S536" s="166"/>
      <c r="T536" s="167"/>
      <c r="AT536" s="162" t="s">
        <v>251</v>
      </c>
      <c r="AU536" s="162" t="s">
        <v>89</v>
      </c>
      <c r="AV536" s="160" t="s">
        <v>89</v>
      </c>
      <c r="AW536" s="160" t="s">
        <v>34</v>
      </c>
      <c r="AX536" s="160" t="s">
        <v>87</v>
      </c>
      <c r="AY536" s="162" t="s">
        <v>149</v>
      </c>
    </row>
    <row r="537" spans="1:65" s="56" customFormat="1" ht="16.5" customHeight="1">
      <c r="A537" s="53"/>
      <c r="B537" s="54"/>
      <c r="C537" s="138" t="s">
        <v>652</v>
      </c>
      <c r="D537" s="138" t="s">
        <v>152</v>
      </c>
      <c r="E537" s="139" t="s">
        <v>1200</v>
      </c>
      <c r="F537" s="140" t="s">
        <v>1201</v>
      </c>
      <c r="G537" s="141" t="s">
        <v>268</v>
      </c>
      <c r="H537" s="40">
        <v>5.3</v>
      </c>
      <c r="I537" s="24"/>
      <c r="J537" s="142">
        <f>ROUND(I537*H537,2)</f>
        <v>0</v>
      </c>
      <c r="K537" s="140" t="s">
        <v>1</v>
      </c>
      <c r="L537" s="54"/>
      <c r="M537" s="143" t="s">
        <v>1</v>
      </c>
      <c r="N537" s="144" t="s">
        <v>44</v>
      </c>
      <c r="O537" s="145"/>
      <c r="P537" s="146">
        <f>O537*H537</f>
        <v>0</v>
      </c>
      <c r="Q537" s="146">
        <v>0.11</v>
      </c>
      <c r="R537" s="146">
        <f>Q537*H537</f>
        <v>0.583</v>
      </c>
      <c r="S537" s="146">
        <v>0</v>
      </c>
      <c r="T537" s="147">
        <f>S537*H537</f>
        <v>0</v>
      </c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R537" s="148" t="s">
        <v>167</v>
      </c>
      <c r="AT537" s="148" t="s">
        <v>152</v>
      </c>
      <c r="AU537" s="148" t="s">
        <v>89</v>
      </c>
      <c r="AY537" s="44" t="s">
        <v>149</v>
      </c>
      <c r="BE537" s="149">
        <f>IF(N537="základní",J537,0)</f>
        <v>0</v>
      </c>
      <c r="BF537" s="149">
        <f>IF(N537="snížená",J537,0)</f>
        <v>0</v>
      </c>
      <c r="BG537" s="149">
        <f>IF(N537="zákl. přenesená",J537,0)</f>
        <v>0</v>
      </c>
      <c r="BH537" s="149">
        <f>IF(N537="sníž. přenesená",J537,0)</f>
        <v>0</v>
      </c>
      <c r="BI537" s="149">
        <f>IF(N537="nulová",J537,0)</f>
        <v>0</v>
      </c>
      <c r="BJ537" s="44" t="s">
        <v>87</v>
      </c>
      <c r="BK537" s="149">
        <f>ROUND(I537*H537,2)</f>
        <v>0</v>
      </c>
      <c r="BL537" s="44" t="s">
        <v>167</v>
      </c>
      <c r="BM537" s="148" t="s">
        <v>1202</v>
      </c>
    </row>
    <row r="538" spans="1:65" s="56" customFormat="1" ht="16.5" customHeight="1">
      <c r="A538" s="53"/>
      <c r="B538" s="54"/>
      <c r="C538" s="138" t="s">
        <v>657</v>
      </c>
      <c r="D538" s="138" t="s">
        <v>152</v>
      </c>
      <c r="E538" s="139" t="s">
        <v>1203</v>
      </c>
      <c r="F538" s="140" t="s">
        <v>1204</v>
      </c>
      <c r="G538" s="141" t="s">
        <v>268</v>
      </c>
      <c r="H538" s="40">
        <v>13.47</v>
      </c>
      <c r="I538" s="24"/>
      <c r="J538" s="142">
        <f>ROUND(I538*H538,2)</f>
        <v>0</v>
      </c>
      <c r="K538" s="140" t="s">
        <v>1</v>
      </c>
      <c r="L538" s="54"/>
      <c r="M538" s="143" t="s">
        <v>1</v>
      </c>
      <c r="N538" s="144" t="s">
        <v>44</v>
      </c>
      <c r="O538" s="145"/>
      <c r="P538" s="146">
        <f>O538*H538</f>
        <v>0</v>
      </c>
      <c r="Q538" s="146">
        <v>0.11</v>
      </c>
      <c r="R538" s="146">
        <f>Q538*H538</f>
        <v>1.4817</v>
      </c>
      <c r="S538" s="146">
        <v>0</v>
      </c>
      <c r="T538" s="147">
        <f>S538*H538</f>
        <v>0</v>
      </c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R538" s="148" t="s">
        <v>167</v>
      </c>
      <c r="AT538" s="148" t="s">
        <v>152</v>
      </c>
      <c r="AU538" s="148" t="s">
        <v>89</v>
      </c>
      <c r="AY538" s="44" t="s">
        <v>149</v>
      </c>
      <c r="BE538" s="149">
        <f>IF(N538="základní",J538,0)</f>
        <v>0</v>
      </c>
      <c r="BF538" s="149">
        <f>IF(N538="snížená",J538,0)</f>
        <v>0</v>
      </c>
      <c r="BG538" s="149">
        <f>IF(N538="zákl. přenesená",J538,0)</f>
        <v>0</v>
      </c>
      <c r="BH538" s="149">
        <f>IF(N538="sníž. přenesená",J538,0)</f>
        <v>0</v>
      </c>
      <c r="BI538" s="149">
        <f>IF(N538="nulová",J538,0)</f>
        <v>0</v>
      </c>
      <c r="BJ538" s="44" t="s">
        <v>87</v>
      </c>
      <c r="BK538" s="149">
        <f>ROUND(I538*H538,2)</f>
        <v>0</v>
      </c>
      <c r="BL538" s="44" t="s">
        <v>167</v>
      </c>
      <c r="BM538" s="148" t="s">
        <v>1205</v>
      </c>
    </row>
    <row r="539" spans="2:51" s="160" customFormat="1" ht="11.25">
      <c r="B539" s="161"/>
      <c r="D539" s="150" t="s">
        <v>251</v>
      </c>
      <c r="E539" s="162" t="s">
        <v>1</v>
      </c>
      <c r="F539" s="163" t="s">
        <v>1206</v>
      </c>
      <c r="H539" s="164">
        <v>13.47</v>
      </c>
      <c r="L539" s="161"/>
      <c r="M539" s="165"/>
      <c r="N539" s="166"/>
      <c r="O539" s="166"/>
      <c r="P539" s="166"/>
      <c r="Q539" s="166"/>
      <c r="R539" s="166"/>
      <c r="S539" s="166"/>
      <c r="T539" s="167"/>
      <c r="AT539" s="162" t="s">
        <v>251</v>
      </c>
      <c r="AU539" s="162" t="s">
        <v>89</v>
      </c>
      <c r="AV539" s="160" t="s">
        <v>89</v>
      </c>
      <c r="AW539" s="160" t="s">
        <v>34</v>
      </c>
      <c r="AX539" s="160" t="s">
        <v>87</v>
      </c>
      <c r="AY539" s="162" t="s">
        <v>149</v>
      </c>
    </row>
    <row r="540" spans="1:65" s="56" customFormat="1" ht="16.5" customHeight="1">
      <c r="A540" s="53"/>
      <c r="B540" s="54"/>
      <c r="C540" s="138" t="s">
        <v>661</v>
      </c>
      <c r="D540" s="138" t="s">
        <v>152</v>
      </c>
      <c r="E540" s="139" t="s">
        <v>1207</v>
      </c>
      <c r="F540" s="140" t="s">
        <v>1208</v>
      </c>
      <c r="G540" s="141" t="s">
        <v>331</v>
      </c>
      <c r="H540" s="40">
        <v>1.5</v>
      </c>
      <c r="I540" s="24"/>
      <c r="J540" s="142">
        <f>ROUND(I540*H540,2)</f>
        <v>0</v>
      </c>
      <c r="K540" s="140" t="s">
        <v>1</v>
      </c>
      <c r="L540" s="54"/>
      <c r="M540" s="143" t="s">
        <v>1</v>
      </c>
      <c r="N540" s="144" t="s">
        <v>44</v>
      </c>
      <c r="O540" s="145"/>
      <c r="P540" s="146">
        <f>O540*H540</f>
        <v>0</v>
      </c>
      <c r="Q540" s="146">
        <v>0.11</v>
      </c>
      <c r="R540" s="146">
        <f>Q540*H540</f>
        <v>0.165</v>
      </c>
      <c r="S540" s="146">
        <v>0</v>
      </c>
      <c r="T540" s="147">
        <f>S540*H540</f>
        <v>0</v>
      </c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R540" s="148" t="s">
        <v>167</v>
      </c>
      <c r="AT540" s="148" t="s">
        <v>152</v>
      </c>
      <c r="AU540" s="148" t="s">
        <v>89</v>
      </c>
      <c r="AY540" s="44" t="s">
        <v>149</v>
      </c>
      <c r="BE540" s="149">
        <f>IF(N540="základní",J540,0)</f>
        <v>0</v>
      </c>
      <c r="BF540" s="149">
        <f>IF(N540="snížená",J540,0)</f>
        <v>0</v>
      </c>
      <c r="BG540" s="149">
        <f>IF(N540="zákl. přenesená",J540,0)</f>
        <v>0</v>
      </c>
      <c r="BH540" s="149">
        <f>IF(N540="sníž. přenesená",J540,0)</f>
        <v>0</v>
      </c>
      <c r="BI540" s="149">
        <f>IF(N540="nulová",J540,0)</f>
        <v>0</v>
      </c>
      <c r="BJ540" s="44" t="s">
        <v>87</v>
      </c>
      <c r="BK540" s="149">
        <f>ROUND(I540*H540,2)</f>
        <v>0</v>
      </c>
      <c r="BL540" s="44" t="s">
        <v>167</v>
      </c>
      <c r="BM540" s="148" t="s">
        <v>1209</v>
      </c>
    </row>
    <row r="541" spans="2:51" s="160" customFormat="1" ht="11.25">
      <c r="B541" s="161"/>
      <c r="D541" s="150" t="s">
        <v>251</v>
      </c>
      <c r="E541" s="162" t="s">
        <v>1</v>
      </c>
      <c r="F541" s="163" t="s">
        <v>1210</v>
      </c>
      <c r="H541" s="164">
        <v>1.5</v>
      </c>
      <c r="L541" s="161"/>
      <c r="M541" s="165"/>
      <c r="N541" s="166"/>
      <c r="O541" s="166"/>
      <c r="P541" s="166"/>
      <c r="Q541" s="166"/>
      <c r="R541" s="166"/>
      <c r="S541" s="166"/>
      <c r="T541" s="167"/>
      <c r="AT541" s="162" t="s">
        <v>251</v>
      </c>
      <c r="AU541" s="162" t="s">
        <v>89</v>
      </c>
      <c r="AV541" s="160" t="s">
        <v>89</v>
      </c>
      <c r="AW541" s="160" t="s">
        <v>34</v>
      </c>
      <c r="AX541" s="160" t="s">
        <v>87</v>
      </c>
      <c r="AY541" s="162" t="s">
        <v>149</v>
      </c>
    </row>
    <row r="542" spans="1:65" s="56" customFormat="1" ht="16.5" customHeight="1">
      <c r="A542" s="53"/>
      <c r="B542" s="54"/>
      <c r="C542" s="138" t="s">
        <v>666</v>
      </c>
      <c r="D542" s="138" t="s">
        <v>152</v>
      </c>
      <c r="E542" s="139" t="s">
        <v>1211</v>
      </c>
      <c r="F542" s="140" t="s">
        <v>1212</v>
      </c>
      <c r="G542" s="141" t="s">
        <v>339</v>
      </c>
      <c r="H542" s="40">
        <v>8</v>
      </c>
      <c r="I542" s="24"/>
      <c r="J542" s="142">
        <f aca="true" t="shared" si="10" ref="J542:J551">ROUND(I542*H542,2)</f>
        <v>0</v>
      </c>
      <c r="K542" s="140" t="s">
        <v>257</v>
      </c>
      <c r="L542" s="54"/>
      <c r="M542" s="143" t="s">
        <v>1</v>
      </c>
      <c r="N542" s="144" t="s">
        <v>44</v>
      </c>
      <c r="O542" s="145"/>
      <c r="P542" s="146">
        <f aca="true" t="shared" si="11" ref="P542:P551">O542*H542</f>
        <v>0</v>
      </c>
      <c r="Q542" s="146">
        <v>0.00048</v>
      </c>
      <c r="R542" s="146">
        <f aca="true" t="shared" si="12" ref="R542:R551">Q542*H542</f>
        <v>0.00384</v>
      </c>
      <c r="S542" s="146">
        <v>0</v>
      </c>
      <c r="T542" s="147">
        <f aca="true" t="shared" si="13" ref="T542:T551">S542*H542</f>
        <v>0</v>
      </c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R542" s="148" t="s">
        <v>167</v>
      </c>
      <c r="AT542" s="148" t="s">
        <v>152</v>
      </c>
      <c r="AU542" s="148" t="s">
        <v>89</v>
      </c>
      <c r="AY542" s="44" t="s">
        <v>149</v>
      </c>
      <c r="BE542" s="149">
        <f aca="true" t="shared" si="14" ref="BE542:BE551">IF(N542="základní",J542,0)</f>
        <v>0</v>
      </c>
      <c r="BF542" s="149">
        <f aca="true" t="shared" si="15" ref="BF542:BF551">IF(N542="snížená",J542,0)</f>
        <v>0</v>
      </c>
      <c r="BG542" s="149">
        <f aca="true" t="shared" si="16" ref="BG542:BG551">IF(N542="zákl. přenesená",J542,0)</f>
        <v>0</v>
      </c>
      <c r="BH542" s="149">
        <f aca="true" t="shared" si="17" ref="BH542:BH551">IF(N542="sníž. přenesená",J542,0)</f>
        <v>0</v>
      </c>
      <c r="BI542" s="149">
        <f aca="true" t="shared" si="18" ref="BI542:BI551">IF(N542="nulová",J542,0)</f>
        <v>0</v>
      </c>
      <c r="BJ542" s="44" t="s">
        <v>87</v>
      </c>
      <c r="BK542" s="149">
        <f aca="true" t="shared" si="19" ref="BK542:BK551">ROUND(I542*H542,2)</f>
        <v>0</v>
      </c>
      <c r="BL542" s="44" t="s">
        <v>167</v>
      </c>
      <c r="BM542" s="148" t="s">
        <v>1213</v>
      </c>
    </row>
    <row r="543" spans="1:65" s="56" customFormat="1" ht="16.5" customHeight="1">
      <c r="A543" s="53"/>
      <c r="B543" s="54"/>
      <c r="C543" s="195" t="s">
        <v>670</v>
      </c>
      <c r="D543" s="195" t="s">
        <v>1214</v>
      </c>
      <c r="E543" s="196" t="s">
        <v>1215</v>
      </c>
      <c r="F543" s="197" t="s">
        <v>1216</v>
      </c>
      <c r="G543" s="198" t="s">
        <v>339</v>
      </c>
      <c r="H543" s="199">
        <v>5</v>
      </c>
      <c r="I543" s="26"/>
      <c r="J543" s="200">
        <f t="shared" si="10"/>
        <v>0</v>
      </c>
      <c r="K543" s="197" t="s">
        <v>1</v>
      </c>
      <c r="L543" s="201"/>
      <c r="M543" s="202" t="s">
        <v>1</v>
      </c>
      <c r="N543" s="203" t="s">
        <v>44</v>
      </c>
      <c r="O543" s="145"/>
      <c r="P543" s="146">
        <f t="shared" si="11"/>
        <v>0</v>
      </c>
      <c r="Q543" s="146">
        <v>0.01201</v>
      </c>
      <c r="R543" s="146">
        <f t="shared" si="12"/>
        <v>0.06005</v>
      </c>
      <c r="S543" s="146">
        <v>0</v>
      </c>
      <c r="T543" s="147">
        <f t="shared" si="13"/>
        <v>0</v>
      </c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R543" s="148" t="s">
        <v>184</v>
      </c>
      <c r="AT543" s="148" t="s">
        <v>1214</v>
      </c>
      <c r="AU543" s="148" t="s">
        <v>89</v>
      </c>
      <c r="AY543" s="44" t="s">
        <v>149</v>
      </c>
      <c r="BE543" s="149">
        <f t="shared" si="14"/>
        <v>0</v>
      </c>
      <c r="BF543" s="149">
        <f t="shared" si="15"/>
        <v>0</v>
      </c>
      <c r="BG543" s="149">
        <f t="shared" si="16"/>
        <v>0</v>
      </c>
      <c r="BH543" s="149">
        <f t="shared" si="17"/>
        <v>0</v>
      </c>
      <c r="BI543" s="149">
        <f t="shared" si="18"/>
        <v>0</v>
      </c>
      <c r="BJ543" s="44" t="s">
        <v>87</v>
      </c>
      <c r="BK543" s="149">
        <f t="shared" si="19"/>
        <v>0</v>
      </c>
      <c r="BL543" s="44" t="s">
        <v>167</v>
      </c>
      <c r="BM543" s="148" t="s">
        <v>1217</v>
      </c>
    </row>
    <row r="544" spans="1:65" s="56" customFormat="1" ht="16.5" customHeight="1">
      <c r="A544" s="53"/>
      <c r="B544" s="54"/>
      <c r="C544" s="195" t="s">
        <v>674</v>
      </c>
      <c r="D544" s="195" t="s">
        <v>1214</v>
      </c>
      <c r="E544" s="196" t="s">
        <v>1218</v>
      </c>
      <c r="F544" s="197" t="s">
        <v>1219</v>
      </c>
      <c r="G544" s="198" t="s">
        <v>339</v>
      </c>
      <c r="H544" s="199">
        <v>1</v>
      </c>
      <c r="I544" s="26"/>
      <c r="J544" s="200">
        <f t="shared" si="10"/>
        <v>0</v>
      </c>
      <c r="K544" s="197" t="s">
        <v>1</v>
      </c>
      <c r="L544" s="201"/>
      <c r="M544" s="202" t="s">
        <v>1</v>
      </c>
      <c r="N544" s="203" t="s">
        <v>44</v>
      </c>
      <c r="O544" s="145"/>
      <c r="P544" s="146">
        <f t="shared" si="11"/>
        <v>0</v>
      </c>
      <c r="Q544" s="146">
        <v>0.01201</v>
      </c>
      <c r="R544" s="146">
        <f t="shared" si="12"/>
        <v>0.01201</v>
      </c>
      <c r="S544" s="146">
        <v>0</v>
      </c>
      <c r="T544" s="147">
        <f t="shared" si="13"/>
        <v>0</v>
      </c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R544" s="148" t="s">
        <v>184</v>
      </c>
      <c r="AT544" s="148" t="s">
        <v>1214</v>
      </c>
      <c r="AU544" s="148" t="s">
        <v>89</v>
      </c>
      <c r="AY544" s="44" t="s">
        <v>149</v>
      </c>
      <c r="BE544" s="149">
        <f t="shared" si="14"/>
        <v>0</v>
      </c>
      <c r="BF544" s="149">
        <f t="shared" si="15"/>
        <v>0</v>
      </c>
      <c r="BG544" s="149">
        <f t="shared" si="16"/>
        <v>0</v>
      </c>
      <c r="BH544" s="149">
        <f t="shared" si="17"/>
        <v>0</v>
      </c>
      <c r="BI544" s="149">
        <f t="shared" si="18"/>
        <v>0</v>
      </c>
      <c r="BJ544" s="44" t="s">
        <v>87</v>
      </c>
      <c r="BK544" s="149">
        <f t="shared" si="19"/>
        <v>0</v>
      </c>
      <c r="BL544" s="44" t="s">
        <v>167</v>
      </c>
      <c r="BM544" s="148" t="s">
        <v>1220</v>
      </c>
    </row>
    <row r="545" spans="1:65" s="56" customFormat="1" ht="16.5" customHeight="1">
      <c r="A545" s="53"/>
      <c r="B545" s="54"/>
      <c r="C545" s="195" t="s">
        <v>678</v>
      </c>
      <c r="D545" s="195" t="s">
        <v>1214</v>
      </c>
      <c r="E545" s="196" t="s">
        <v>1221</v>
      </c>
      <c r="F545" s="197" t="s">
        <v>1222</v>
      </c>
      <c r="G545" s="198" t="s">
        <v>339</v>
      </c>
      <c r="H545" s="199">
        <v>2</v>
      </c>
      <c r="I545" s="26"/>
      <c r="J545" s="200">
        <f t="shared" si="10"/>
        <v>0</v>
      </c>
      <c r="K545" s="197" t="s">
        <v>1</v>
      </c>
      <c r="L545" s="201"/>
      <c r="M545" s="202" t="s">
        <v>1</v>
      </c>
      <c r="N545" s="203" t="s">
        <v>44</v>
      </c>
      <c r="O545" s="145"/>
      <c r="P545" s="146">
        <f t="shared" si="11"/>
        <v>0</v>
      </c>
      <c r="Q545" s="146">
        <v>0.01201</v>
      </c>
      <c r="R545" s="146">
        <f t="shared" si="12"/>
        <v>0.02402</v>
      </c>
      <c r="S545" s="146">
        <v>0</v>
      </c>
      <c r="T545" s="147">
        <f t="shared" si="13"/>
        <v>0</v>
      </c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R545" s="148" t="s">
        <v>184</v>
      </c>
      <c r="AT545" s="148" t="s">
        <v>1214</v>
      </c>
      <c r="AU545" s="148" t="s">
        <v>89</v>
      </c>
      <c r="AY545" s="44" t="s">
        <v>149</v>
      </c>
      <c r="BE545" s="149">
        <f t="shared" si="14"/>
        <v>0</v>
      </c>
      <c r="BF545" s="149">
        <f t="shared" si="15"/>
        <v>0</v>
      </c>
      <c r="BG545" s="149">
        <f t="shared" si="16"/>
        <v>0</v>
      </c>
      <c r="BH545" s="149">
        <f t="shared" si="17"/>
        <v>0</v>
      </c>
      <c r="BI545" s="149">
        <f t="shared" si="18"/>
        <v>0</v>
      </c>
      <c r="BJ545" s="44" t="s">
        <v>87</v>
      </c>
      <c r="BK545" s="149">
        <f t="shared" si="19"/>
        <v>0</v>
      </c>
      <c r="BL545" s="44" t="s">
        <v>167</v>
      </c>
      <c r="BM545" s="148" t="s">
        <v>1223</v>
      </c>
    </row>
    <row r="546" spans="1:65" s="56" customFormat="1" ht="16.5" customHeight="1">
      <c r="A546" s="53"/>
      <c r="B546" s="54"/>
      <c r="C546" s="138" t="s">
        <v>682</v>
      </c>
      <c r="D546" s="138" t="s">
        <v>152</v>
      </c>
      <c r="E546" s="139" t="s">
        <v>1224</v>
      </c>
      <c r="F546" s="140" t="s">
        <v>1225</v>
      </c>
      <c r="G546" s="141" t="s">
        <v>339</v>
      </c>
      <c r="H546" s="40">
        <v>7</v>
      </c>
      <c r="I546" s="24"/>
      <c r="J546" s="142">
        <f t="shared" si="10"/>
        <v>0</v>
      </c>
      <c r="K546" s="140" t="s">
        <v>257</v>
      </c>
      <c r="L546" s="54"/>
      <c r="M546" s="143" t="s">
        <v>1</v>
      </c>
      <c r="N546" s="144" t="s">
        <v>44</v>
      </c>
      <c r="O546" s="145"/>
      <c r="P546" s="146">
        <f t="shared" si="11"/>
        <v>0</v>
      </c>
      <c r="Q546" s="146">
        <v>0.4417</v>
      </c>
      <c r="R546" s="146">
        <f t="shared" si="12"/>
        <v>3.0919</v>
      </c>
      <c r="S546" s="146">
        <v>0</v>
      </c>
      <c r="T546" s="147">
        <f t="shared" si="13"/>
        <v>0</v>
      </c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R546" s="148" t="s">
        <v>167</v>
      </c>
      <c r="AT546" s="148" t="s">
        <v>152</v>
      </c>
      <c r="AU546" s="148" t="s">
        <v>89</v>
      </c>
      <c r="AY546" s="44" t="s">
        <v>149</v>
      </c>
      <c r="BE546" s="149">
        <f t="shared" si="14"/>
        <v>0</v>
      </c>
      <c r="BF546" s="149">
        <f t="shared" si="15"/>
        <v>0</v>
      </c>
      <c r="BG546" s="149">
        <f t="shared" si="16"/>
        <v>0</v>
      </c>
      <c r="BH546" s="149">
        <f t="shared" si="17"/>
        <v>0</v>
      </c>
      <c r="BI546" s="149">
        <f t="shared" si="18"/>
        <v>0</v>
      </c>
      <c r="BJ546" s="44" t="s">
        <v>87</v>
      </c>
      <c r="BK546" s="149">
        <f t="shared" si="19"/>
        <v>0</v>
      </c>
      <c r="BL546" s="44" t="s">
        <v>167</v>
      </c>
      <c r="BM546" s="148" t="s">
        <v>1226</v>
      </c>
    </row>
    <row r="547" spans="1:65" s="56" customFormat="1" ht="16.5" customHeight="1">
      <c r="A547" s="53"/>
      <c r="B547" s="54"/>
      <c r="C547" s="195" t="s">
        <v>686</v>
      </c>
      <c r="D547" s="195" t="s">
        <v>1214</v>
      </c>
      <c r="E547" s="196" t="s">
        <v>1227</v>
      </c>
      <c r="F547" s="197" t="s">
        <v>1228</v>
      </c>
      <c r="G547" s="198" t="s">
        <v>339</v>
      </c>
      <c r="H547" s="199">
        <v>4</v>
      </c>
      <c r="I547" s="26"/>
      <c r="J547" s="200">
        <f t="shared" si="10"/>
        <v>0</v>
      </c>
      <c r="K547" s="197" t="s">
        <v>1</v>
      </c>
      <c r="L547" s="201"/>
      <c r="M547" s="202" t="s">
        <v>1</v>
      </c>
      <c r="N547" s="203" t="s">
        <v>44</v>
      </c>
      <c r="O547" s="145"/>
      <c r="P547" s="146">
        <f t="shared" si="11"/>
        <v>0</v>
      </c>
      <c r="Q547" s="146">
        <v>0.01201</v>
      </c>
      <c r="R547" s="146">
        <f t="shared" si="12"/>
        <v>0.04804</v>
      </c>
      <c r="S547" s="146">
        <v>0</v>
      </c>
      <c r="T547" s="147">
        <f t="shared" si="13"/>
        <v>0</v>
      </c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R547" s="148" t="s">
        <v>184</v>
      </c>
      <c r="AT547" s="148" t="s">
        <v>1214</v>
      </c>
      <c r="AU547" s="148" t="s">
        <v>89</v>
      </c>
      <c r="AY547" s="44" t="s">
        <v>149</v>
      </c>
      <c r="BE547" s="149">
        <f t="shared" si="14"/>
        <v>0</v>
      </c>
      <c r="BF547" s="149">
        <f t="shared" si="15"/>
        <v>0</v>
      </c>
      <c r="BG547" s="149">
        <f t="shared" si="16"/>
        <v>0</v>
      </c>
      <c r="BH547" s="149">
        <f t="shared" si="17"/>
        <v>0</v>
      </c>
      <c r="BI547" s="149">
        <f t="shared" si="18"/>
        <v>0</v>
      </c>
      <c r="BJ547" s="44" t="s">
        <v>87</v>
      </c>
      <c r="BK547" s="149">
        <f t="shared" si="19"/>
        <v>0</v>
      </c>
      <c r="BL547" s="44" t="s">
        <v>167</v>
      </c>
      <c r="BM547" s="148" t="s">
        <v>1229</v>
      </c>
    </row>
    <row r="548" spans="1:65" s="56" customFormat="1" ht="16.5" customHeight="1">
      <c r="A548" s="53"/>
      <c r="B548" s="54"/>
      <c r="C548" s="195" t="s">
        <v>690</v>
      </c>
      <c r="D548" s="195" t="s">
        <v>1214</v>
      </c>
      <c r="E548" s="196" t="s">
        <v>1230</v>
      </c>
      <c r="F548" s="197" t="s">
        <v>1231</v>
      </c>
      <c r="G548" s="198" t="s">
        <v>339</v>
      </c>
      <c r="H548" s="199">
        <v>1</v>
      </c>
      <c r="I548" s="26"/>
      <c r="J548" s="200">
        <f t="shared" si="10"/>
        <v>0</v>
      </c>
      <c r="K548" s="197" t="s">
        <v>1</v>
      </c>
      <c r="L548" s="201"/>
      <c r="M548" s="202" t="s">
        <v>1</v>
      </c>
      <c r="N548" s="203" t="s">
        <v>44</v>
      </c>
      <c r="O548" s="145"/>
      <c r="P548" s="146">
        <f t="shared" si="11"/>
        <v>0</v>
      </c>
      <c r="Q548" s="146">
        <v>0.01201</v>
      </c>
      <c r="R548" s="146">
        <f t="shared" si="12"/>
        <v>0.01201</v>
      </c>
      <c r="S548" s="146">
        <v>0</v>
      </c>
      <c r="T548" s="147">
        <f t="shared" si="13"/>
        <v>0</v>
      </c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R548" s="148" t="s">
        <v>184</v>
      </c>
      <c r="AT548" s="148" t="s">
        <v>1214</v>
      </c>
      <c r="AU548" s="148" t="s">
        <v>89</v>
      </c>
      <c r="AY548" s="44" t="s">
        <v>149</v>
      </c>
      <c r="BE548" s="149">
        <f t="shared" si="14"/>
        <v>0</v>
      </c>
      <c r="BF548" s="149">
        <f t="shared" si="15"/>
        <v>0</v>
      </c>
      <c r="BG548" s="149">
        <f t="shared" si="16"/>
        <v>0</v>
      </c>
      <c r="BH548" s="149">
        <f t="shared" si="17"/>
        <v>0</v>
      </c>
      <c r="BI548" s="149">
        <f t="shared" si="18"/>
        <v>0</v>
      </c>
      <c r="BJ548" s="44" t="s">
        <v>87</v>
      </c>
      <c r="BK548" s="149">
        <f t="shared" si="19"/>
        <v>0</v>
      </c>
      <c r="BL548" s="44" t="s">
        <v>167</v>
      </c>
      <c r="BM548" s="148" t="s">
        <v>1232</v>
      </c>
    </row>
    <row r="549" spans="1:65" s="56" customFormat="1" ht="16.5" customHeight="1">
      <c r="A549" s="53"/>
      <c r="B549" s="54"/>
      <c r="C549" s="195" t="s">
        <v>694</v>
      </c>
      <c r="D549" s="195" t="s">
        <v>1214</v>
      </c>
      <c r="E549" s="196" t="s">
        <v>1233</v>
      </c>
      <c r="F549" s="197" t="s">
        <v>1234</v>
      </c>
      <c r="G549" s="198" t="s">
        <v>339</v>
      </c>
      <c r="H549" s="199">
        <v>2</v>
      </c>
      <c r="I549" s="26"/>
      <c r="J549" s="200">
        <f t="shared" si="10"/>
        <v>0</v>
      </c>
      <c r="K549" s="197" t="s">
        <v>1</v>
      </c>
      <c r="L549" s="201"/>
      <c r="M549" s="202" t="s">
        <v>1</v>
      </c>
      <c r="N549" s="203" t="s">
        <v>44</v>
      </c>
      <c r="O549" s="145"/>
      <c r="P549" s="146">
        <f t="shared" si="11"/>
        <v>0</v>
      </c>
      <c r="Q549" s="146">
        <v>0.01201</v>
      </c>
      <c r="R549" s="146">
        <f t="shared" si="12"/>
        <v>0.02402</v>
      </c>
      <c r="S549" s="146">
        <v>0</v>
      </c>
      <c r="T549" s="147">
        <f t="shared" si="13"/>
        <v>0</v>
      </c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R549" s="148" t="s">
        <v>184</v>
      </c>
      <c r="AT549" s="148" t="s">
        <v>1214</v>
      </c>
      <c r="AU549" s="148" t="s">
        <v>89</v>
      </c>
      <c r="AY549" s="44" t="s">
        <v>149</v>
      </c>
      <c r="BE549" s="149">
        <f t="shared" si="14"/>
        <v>0</v>
      </c>
      <c r="BF549" s="149">
        <f t="shared" si="15"/>
        <v>0</v>
      </c>
      <c r="BG549" s="149">
        <f t="shared" si="16"/>
        <v>0</v>
      </c>
      <c r="BH549" s="149">
        <f t="shared" si="17"/>
        <v>0</v>
      </c>
      <c r="BI549" s="149">
        <f t="shared" si="18"/>
        <v>0</v>
      </c>
      <c r="BJ549" s="44" t="s">
        <v>87</v>
      </c>
      <c r="BK549" s="149">
        <f t="shared" si="19"/>
        <v>0</v>
      </c>
      <c r="BL549" s="44" t="s">
        <v>167</v>
      </c>
      <c r="BM549" s="148" t="s">
        <v>1235</v>
      </c>
    </row>
    <row r="550" spans="1:65" s="56" customFormat="1" ht="16.5" customHeight="1">
      <c r="A550" s="53"/>
      <c r="B550" s="54"/>
      <c r="C550" s="138" t="s">
        <v>698</v>
      </c>
      <c r="D550" s="138" t="s">
        <v>152</v>
      </c>
      <c r="E550" s="139" t="s">
        <v>1236</v>
      </c>
      <c r="F550" s="140" t="s">
        <v>1237</v>
      </c>
      <c r="G550" s="141" t="s">
        <v>339</v>
      </c>
      <c r="H550" s="40">
        <v>1</v>
      </c>
      <c r="I550" s="24"/>
      <c r="J550" s="142">
        <f t="shared" si="10"/>
        <v>0</v>
      </c>
      <c r="K550" s="140" t="s">
        <v>257</v>
      </c>
      <c r="L550" s="54"/>
      <c r="M550" s="143" t="s">
        <v>1</v>
      </c>
      <c r="N550" s="144" t="s">
        <v>44</v>
      </c>
      <c r="O550" s="145"/>
      <c r="P550" s="146">
        <f t="shared" si="11"/>
        <v>0</v>
      </c>
      <c r="Q550" s="146">
        <v>0.54769</v>
      </c>
      <c r="R550" s="146">
        <f t="shared" si="12"/>
        <v>0.54769</v>
      </c>
      <c r="S550" s="146">
        <v>0</v>
      </c>
      <c r="T550" s="147">
        <f t="shared" si="13"/>
        <v>0</v>
      </c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R550" s="148" t="s">
        <v>167</v>
      </c>
      <c r="AT550" s="148" t="s">
        <v>152</v>
      </c>
      <c r="AU550" s="148" t="s">
        <v>89</v>
      </c>
      <c r="AY550" s="44" t="s">
        <v>149</v>
      </c>
      <c r="BE550" s="149">
        <f t="shared" si="14"/>
        <v>0</v>
      </c>
      <c r="BF550" s="149">
        <f t="shared" si="15"/>
        <v>0</v>
      </c>
      <c r="BG550" s="149">
        <f t="shared" si="16"/>
        <v>0</v>
      </c>
      <c r="BH550" s="149">
        <f t="shared" si="17"/>
        <v>0</v>
      </c>
      <c r="BI550" s="149">
        <f t="shared" si="18"/>
        <v>0</v>
      </c>
      <c r="BJ550" s="44" t="s">
        <v>87</v>
      </c>
      <c r="BK550" s="149">
        <f t="shared" si="19"/>
        <v>0</v>
      </c>
      <c r="BL550" s="44" t="s">
        <v>167</v>
      </c>
      <c r="BM550" s="148" t="s">
        <v>1238</v>
      </c>
    </row>
    <row r="551" spans="1:65" s="56" customFormat="1" ht="16.5" customHeight="1">
      <c r="A551" s="53"/>
      <c r="B551" s="54"/>
      <c r="C551" s="195" t="s">
        <v>708</v>
      </c>
      <c r="D551" s="195" t="s">
        <v>1214</v>
      </c>
      <c r="E551" s="196" t="s">
        <v>1239</v>
      </c>
      <c r="F551" s="197" t="s">
        <v>1240</v>
      </c>
      <c r="G551" s="198" t="s">
        <v>339</v>
      </c>
      <c r="H551" s="199">
        <v>1</v>
      </c>
      <c r="I551" s="26"/>
      <c r="J551" s="200">
        <f t="shared" si="10"/>
        <v>0</v>
      </c>
      <c r="K551" s="197" t="s">
        <v>1</v>
      </c>
      <c r="L551" s="201"/>
      <c r="M551" s="202" t="s">
        <v>1</v>
      </c>
      <c r="N551" s="203" t="s">
        <v>44</v>
      </c>
      <c r="O551" s="145"/>
      <c r="P551" s="146">
        <f t="shared" si="11"/>
        <v>0</v>
      </c>
      <c r="Q551" s="146">
        <v>0.01201</v>
      </c>
      <c r="R551" s="146">
        <f t="shared" si="12"/>
        <v>0.01201</v>
      </c>
      <c r="S551" s="146">
        <v>0</v>
      </c>
      <c r="T551" s="147">
        <f t="shared" si="13"/>
        <v>0</v>
      </c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R551" s="148" t="s">
        <v>184</v>
      </c>
      <c r="AT551" s="148" t="s">
        <v>1214</v>
      </c>
      <c r="AU551" s="148" t="s">
        <v>89</v>
      </c>
      <c r="AY551" s="44" t="s">
        <v>149</v>
      </c>
      <c r="BE551" s="149">
        <f t="shared" si="14"/>
        <v>0</v>
      </c>
      <c r="BF551" s="149">
        <f t="shared" si="15"/>
        <v>0</v>
      </c>
      <c r="BG551" s="149">
        <f t="shared" si="16"/>
        <v>0</v>
      </c>
      <c r="BH551" s="149">
        <f t="shared" si="17"/>
        <v>0</v>
      </c>
      <c r="BI551" s="149">
        <f t="shared" si="18"/>
        <v>0</v>
      </c>
      <c r="BJ551" s="44" t="s">
        <v>87</v>
      </c>
      <c r="BK551" s="149">
        <f t="shared" si="19"/>
        <v>0</v>
      </c>
      <c r="BL551" s="44" t="s">
        <v>167</v>
      </c>
      <c r="BM551" s="148" t="s">
        <v>1241</v>
      </c>
    </row>
    <row r="552" spans="2:63" s="125" customFormat="1" ht="22.9" customHeight="1">
      <c r="B552" s="126"/>
      <c r="D552" s="127" t="s">
        <v>78</v>
      </c>
      <c r="E552" s="136" t="s">
        <v>1242</v>
      </c>
      <c r="F552" s="136" t="s">
        <v>1243</v>
      </c>
      <c r="J552" s="137">
        <f>BK552</f>
        <v>0</v>
      </c>
      <c r="L552" s="126"/>
      <c r="M552" s="130"/>
      <c r="N552" s="131"/>
      <c r="O552" s="131"/>
      <c r="P552" s="132">
        <f>SUM(P553:P621)</f>
        <v>0</v>
      </c>
      <c r="Q552" s="131"/>
      <c r="R552" s="132">
        <f>SUM(R553:R621)</f>
        <v>0</v>
      </c>
      <c r="S552" s="131"/>
      <c r="T552" s="133">
        <f>SUM(T553:T621)</f>
        <v>0</v>
      </c>
      <c r="AR552" s="127" t="s">
        <v>87</v>
      </c>
      <c r="AT552" s="134" t="s">
        <v>78</v>
      </c>
      <c r="AU552" s="134" t="s">
        <v>87</v>
      </c>
      <c r="AY552" s="127" t="s">
        <v>149</v>
      </c>
      <c r="BK552" s="135">
        <f>SUM(BK553:BK621)</f>
        <v>0</v>
      </c>
    </row>
    <row r="553" spans="1:65" s="56" customFormat="1" ht="33" customHeight="1">
      <c r="A553" s="53"/>
      <c r="B553" s="54"/>
      <c r="C553" s="138" t="s">
        <v>716</v>
      </c>
      <c r="D553" s="138" t="s">
        <v>152</v>
      </c>
      <c r="E553" s="139" t="s">
        <v>1244</v>
      </c>
      <c r="F553" s="140" t="s">
        <v>1245</v>
      </c>
      <c r="G553" s="141" t="s">
        <v>331</v>
      </c>
      <c r="H553" s="40">
        <v>7.1</v>
      </c>
      <c r="I553" s="24"/>
      <c r="J553" s="142">
        <f>ROUND(I553*H553,2)</f>
        <v>0</v>
      </c>
      <c r="K553" s="140" t="s">
        <v>1</v>
      </c>
      <c r="L553" s="54"/>
      <c r="M553" s="143" t="s">
        <v>1</v>
      </c>
      <c r="N553" s="144" t="s">
        <v>44</v>
      </c>
      <c r="O553" s="145"/>
      <c r="P553" s="146">
        <f>O553*H553</f>
        <v>0</v>
      </c>
      <c r="Q553" s="146">
        <v>0</v>
      </c>
      <c r="R553" s="146">
        <f>Q553*H553</f>
        <v>0</v>
      </c>
      <c r="S553" s="146">
        <v>0</v>
      </c>
      <c r="T553" s="147">
        <f>S553*H553</f>
        <v>0</v>
      </c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R553" s="148" t="s">
        <v>167</v>
      </c>
      <c r="AT553" s="148" t="s">
        <v>152</v>
      </c>
      <c r="AU553" s="148" t="s">
        <v>89</v>
      </c>
      <c r="AY553" s="44" t="s">
        <v>149</v>
      </c>
      <c r="BE553" s="149">
        <f>IF(N553="základní",J553,0)</f>
        <v>0</v>
      </c>
      <c r="BF553" s="149">
        <f>IF(N553="snížená",J553,0)</f>
        <v>0</v>
      </c>
      <c r="BG553" s="149">
        <f>IF(N553="zákl. přenesená",J553,0)</f>
        <v>0</v>
      </c>
      <c r="BH553" s="149">
        <f>IF(N553="sníž. přenesená",J553,0)</f>
        <v>0</v>
      </c>
      <c r="BI553" s="149">
        <f>IF(N553="nulová",J553,0)</f>
        <v>0</v>
      </c>
      <c r="BJ553" s="44" t="s">
        <v>87</v>
      </c>
      <c r="BK553" s="149">
        <f>ROUND(I553*H553,2)</f>
        <v>0</v>
      </c>
      <c r="BL553" s="44" t="s">
        <v>167</v>
      </c>
      <c r="BM553" s="148" t="s">
        <v>1246</v>
      </c>
    </row>
    <row r="554" spans="2:51" s="160" customFormat="1" ht="11.25">
      <c r="B554" s="161"/>
      <c r="D554" s="150" t="s">
        <v>251</v>
      </c>
      <c r="E554" s="162" t="s">
        <v>1</v>
      </c>
      <c r="F554" s="163" t="s">
        <v>1247</v>
      </c>
      <c r="H554" s="164">
        <v>7.1</v>
      </c>
      <c r="L554" s="161"/>
      <c r="M554" s="165"/>
      <c r="N554" s="166"/>
      <c r="O554" s="166"/>
      <c r="P554" s="166"/>
      <c r="Q554" s="166"/>
      <c r="R554" s="166"/>
      <c r="S554" s="166"/>
      <c r="T554" s="167"/>
      <c r="AT554" s="162" t="s">
        <v>251</v>
      </c>
      <c r="AU554" s="162" t="s">
        <v>89</v>
      </c>
      <c r="AV554" s="160" t="s">
        <v>89</v>
      </c>
      <c r="AW554" s="160" t="s">
        <v>34</v>
      </c>
      <c r="AX554" s="160" t="s">
        <v>87</v>
      </c>
      <c r="AY554" s="162" t="s">
        <v>149</v>
      </c>
    </row>
    <row r="555" spans="1:65" s="56" customFormat="1" ht="33" customHeight="1">
      <c r="A555" s="53"/>
      <c r="B555" s="54"/>
      <c r="C555" s="138" t="s">
        <v>722</v>
      </c>
      <c r="D555" s="138" t="s">
        <v>152</v>
      </c>
      <c r="E555" s="139" t="s">
        <v>1248</v>
      </c>
      <c r="F555" s="140" t="s">
        <v>1249</v>
      </c>
      <c r="G555" s="141" t="s">
        <v>331</v>
      </c>
      <c r="H555" s="40">
        <v>66.9</v>
      </c>
      <c r="I555" s="24"/>
      <c r="J555" s="142">
        <f>ROUND(I555*H555,2)</f>
        <v>0</v>
      </c>
      <c r="K555" s="140" t="s">
        <v>1</v>
      </c>
      <c r="L555" s="54"/>
      <c r="M555" s="143" t="s">
        <v>1</v>
      </c>
      <c r="N555" s="144" t="s">
        <v>44</v>
      </c>
      <c r="O555" s="145"/>
      <c r="P555" s="146">
        <f>O555*H555</f>
        <v>0</v>
      </c>
      <c r="Q555" s="146">
        <v>0</v>
      </c>
      <c r="R555" s="146">
        <f>Q555*H555</f>
        <v>0</v>
      </c>
      <c r="S555" s="146">
        <v>0</v>
      </c>
      <c r="T555" s="147">
        <f>S555*H555</f>
        <v>0</v>
      </c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R555" s="148" t="s">
        <v>167</v>
      </c>
      <c r="AT555" s="148" t="s">
        <v>152</v>
      </c>
      <c r="AU555" s="148" t="s">
        <v>89</v>
      </c>
      <c r="AY555" s="44" t="s">
        <v>149</v>
      </c>
      <c r="BE555" s="149">
        <f>IF(N555="základní",J555,0)</f>
        <v>0</v>
      </c>
      <c r="BF555" s="149">
        <f>IF(N555="snížená",J555,0)</f>
        <v>0</v>
      </c>
      <c r="BG555" s="149">
        <f>IF(N555="zákl. přenesená",J555,0)</f>
        <v>0</v>
      </c>
      <c r="BH555" s="149">
        <f>IF(N555="sníž. přenesená",J555,0)</f>
        <v>0</v>
      </c>
      <c r="BI555" s="149">
        <f>IF(N555="nulová",J555,0)</f>
        <v>0</v>
      </c>
      <c r="BJ555" s="44" t="s">
        <v>87</v>
      </c>
      <c r="BK555" s="149">
        <f>ROUND(I555*H555,2)</f>
        <v>0</v>
      </c>
      <c r="BL555" s="44" t="s">
        <v>167</v>
      </c>
      <c r="BM555" s="148" t="s">
        <v>1250</v>
      </c>
    </row>
    <row r="556" spans="2:51" s="160" customFormat="1" ht="11.25">
      <c r="B556" s="161"/>
      <c r="D556" s="150" t="s">
        <v>251</v>
      </c>
      <c r="E556" s="162" t="s">
        <v>1</v>
      </c>
      <c r="F556" s="163" t="s">
        <v>1251</v>
      </c>
      <c r="H556" s="164">
        <v>66.9</v>
      </c>
      <c r="L556" s="161"/>
      <c r="M556" s="165"/>
      <c r="N556" s="166"/>
      <c r="O556" s="166"/>
      <c r="P556" s="166"/>
      <c r="Q556" s="166"/>
      <c r="R556" s="166"/>
      <c r="S556" s="166"/>
      <c r="T556" s="167"/>
      <c r="AT556" s="162" t="s">
        <v>251</v>
      </c>
      <c r="AU556" s="162" t="s">
        <v>89</v>
      </c>
      <c r="AV556" s="160" t="s">
        <v>89</v>
      </c>
      <c r="AW556" s="160" t="s">
        <v>34</v>
      </c>
      <c r="AX556" s="160" t="s">
        <v>87</v>
      </c>
      <c r="AY556" s="162" t="s">
        <v>149</v>
      </c>
    </row>
    <row r="557" spans="1:65" s="56" customFormat="1" ht="24.2" customHeight="1">
      <c r="A557" s="53"/>
      <c r="B557" s="54"/>
      <c r="C557" s="138" t="s">
        <v>726</v>
      </c>
      <c r="D557" s="138" t="s">
        <v>152</v>
      </c>
      <c r="E557" s="139" t="s">
        <v>1252</v>
      </c>
      <c r="F557" s="140" t="s">
        <v>1253</v>
      </c>
      <c r="G557" s="141" t="s">
        <v>331</v>
      </c>
      <c r="H557" s="40">
        <v>6</v>
      </c>
      <c r="I557" s="24"/>
      <c r="J557" s="142">
        <f>ROUND(I557*H557,2)</f>
        <v>0</v>
      </c>
      <c r="K557" s="140" t="s">
        <v>1</v>
      </c>
      <c r="L557" s="54"/>
      <c r="M557" s="143" t="s">
        <v>1</v>
      </c>
      <c r="N557" s="144" t="s">
        <v>44</v>
      </c>
      <c r="O557" s="145"/>
      <c r="P557" s="146">
        <f>O557*H557</f>
        <v>0</v>
      </c>
      <c r="Q557" s="146">
        <v>0</v>
      </c>
      <c r="R557" s="146">
        <f>Q557*H557</f>
        <v>0</v>
      </c>
      <c r="S557" s="146">
        <v>0</v>
      </c>
      <c r="T557" s="147">
        <f>S557*H557</f>
        <v>0</v>
      </c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R557" s="148" t="s">
        <v>167</v>
      </c>
      <c r="AT557" s="148" t="s">
        <v>152</v>
      </c>
      <c r="AU557" s="148" t="s">
        <v>89</v>
      </c>
      <c r="AY557" s="44" t="s">
        <v>149</v>
      </c>
      <c r="BE557" s="149">
        <f>IF(N557="základní",J557,0)</f>
        <v>0</v>
      </c>
      <c r="BF557" s="149">
        <f>IF(N557="snížená",J557,0)</f>
        <v>0</v>
      </c>
      <c r="BG557" s="149">
        <f>IF(N557="zákl. přenesená",J557,0)</f>
        <v>0</v>
      </c>
      <c r="BH557" s="149">
        <f>IF(N557="sníž. přenesená",J557,0)</f>
        <v>0</v>
      </c>
      <c r="BI557" s="149">
        <f>IF(N557="nulová",J557,0)</f>
        <v>0</v>
      </c>
      <c r="BJ557" s="44" t="s">
        <v>87</v>
      </c>
      <c r="BK557" s="149">
        <f>ROUND(I557*H557,2)</f>
        <v>0</v>
      </c>
      <c r="BL557" s="44" t="s">
        <v>167</v>
      </c>
      <c r="BM557" s="148" t="s">
        <v>1254</v>
      </c>
    </row>
    <row r="558" spans="2:51" s="160" customFormat="1" ht="11.25">
      <c r="B558" s="161"/>
      <c r="D558" s="150" t="s">
        <v>251</v>
      </c>
      <c r="E558" s="162" t="s">
        <v>1</v>
      </c>
      <c r="F558" s="163" t="s">
        <v>1255</v>
      </c>
      <c r="H558" s="164">
        <v>6</v>
      </c>
      <c r="L558" s="161"/>
      <c r="M558" s="165"/>
      <c r="N558" s="166"/>
      <c r="O558" s="166"/>
      <c r="P558" s="166"/>
      <c r="Q558" s="166"/>
      <c r="R558" s="166"/>
      <c r="S558" s="166"/>
      <c r="T558" s="167"/>
      <c r="AT558" s="162" t="s">
        <v>251</v>
      </c>
      <c r="AU558" s="162" t="s">
        <v>89</v>
      </c>
      <c r="AV558" s="160" t="s">
        <v>89</v>
      </c>
      <c r="AW558" s="160" t="s">
        <v>34</v>
      </c>
      <c r="AX558" s="160" t="s">
        <v>87</v>
      </c>
      <c r="AY558" s="162" t="s">
        <v>149</v>
      </c>
    </row>
    <row r="559" spans="1:65" s="56" customFormat="1" ht="24.2" customHeight="1">
      <c r="A559" s="53"/>
      <c r="B559" s="54"/>
      <c r="C559" s="138" t="s">
        <v>731</v>
      </c>
      <c r="D559" s="138" t="s">
        <v>152</v>
      </c>
      <c r="E559" s="139" t="s">
        <v>1256</v>
      </c>
      <c r="F559" s="140" t="s">
        <v>1257</v>
      </c>
      <c r="G559" s="141" t="s">
        <v>331</v>
      </c>
      <c r="H559" s="40">
        <v>8</v>
      </c>
      <c r="I559" s="24"/>
      <c r="J559" s="142">
        <f>ROUND(I559*H559,2)</f>
        <v>0</v>
      </c>
      <c r="K559" s="140" t="s">
        <v>1</v>
      </c>
      <c r="L559" s="54"/>
      <c r="M559" s="143" t="s">
        <v>1</v>
      </c>
      <c r="N559" s="144" t="s">
        <v>44</v>
      </c>
      <c r="O559" s="145"/>
      <c r="P559" s="146">
        <f>O559*H559</f>
        <v>0</v>
      </c>
      <c r="Q559" s="146">
        <v>0</v>
      </c>
      <c r="R559" s="146">
        <f>Q559*H559</f>
        <v>0</v>
      </c>
      <c r="S559" s="146">
        <v>0</v>
      </c>
      <c r="T559" s="147">
        <f>S559*H559</f>
        <v>0</v>
      </c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R559" s="148" t="s">
        <v>167</v>
      </c>
      <c r="AT559" s="148" t="s">
        <v>152</v>
      </c>
      <c r="AU559" s="148" t="s">
        <v>89</v>
      </c>
      <c r="AY559" s="44" t="s">
        <v>149</v>
      </c>
      <c r="BE559" s="149">
        <f>IF(N559="základní",J559,0)</f>
        <v>0</v>
      </c>
      <c r="BF559" s="149">
        <f>IF(N559="snížená",J559,0)</f>
        <v>0</v>
      </c>
      <c r="BG559" s="149">
        <f>IF(N559="zákl. přenesená",J559,0)</f>
        <v>0</v>
      </c>
      <c r="BH559" s="149">
        <f>IF(N559="sníž. přenesená",J559,0)</f>
        <v>0</v>
      </c>
      <c r="BI559" s="149">
        <f>IF(N559="nulová",J559,0)</f>
        <v>0</v>
      </c>
      <c r="BJ559" s="44" t="s">
        <v>87</v>
      </c>
      <c r="BK559" s="149">
        <f>ROUND(I559*H559,2)</f>
        <v>0</v>
      </c>
      <c r="BL559" s="44" t="s">
        <v>167</v>
      </c>
      <c r="BM559" s="148" t="s">
        <v>1258</v>
      </c>
    </row>
    <row r="560" spans="2:51" s="160" customFormat="1" ht="11.25">
      <c r="B560" s="161"/>
      <c r="D560" s="150" t="s">
        <v>251</v>
      </c>
      <c r="E560" s="162" t="s">
        <v>1</v>
      </c>
      <c r="F560" s="163" t="s">
        <v>1259</v>
      </c>
      <c r="H560" s="164">
        <v>8</v>
      </c>
      <c r="L560" s="161"/>
      <c r="M560" s="165"/>
      <c r="N560" s="166"/>
      <c r="O560" s="166"/>
      <c r="P560" s="166"/>
      <c r="Q560" s="166"/>
      <c r="R560" s="166"/>
      <c r="S560" s="166"/>
      <c r="T560" s="167"/>
      <c r="AT560" s="162" t="s">
        <v>251</v>
      </c>
      <c r="AU560" s="162" t="s">
        <v>89</v>
      </c>
      <c r="AV560" s="160" t="s">
        <v>89</v>
      </c>
      <c r="AW560" s="160" t="s">
        <v>34</v>
      </c>
      <c r="AX560" s="160" t="s">
        <v>87</v>
      </c>
      <c r="AY560" s="162" t="s">
        <v>149</v>
      </c>
    </row>
    <row r="561" spans="1:65" s="56" customFormat="1" ht="24.2" customHeight="1">
      <c r="A561" s="53"/>
      <c r="B561" s="54"/>
      <c r="C561" s="138" t="s">
        <v>738</v>
      </c>
      <c r="D561" s="138" t="s">
        <v>152</v>
      </c>
      <c r="E561" s="139" t="s">
        <v>1260</v>
      </c>
      <c r="F561" s="140" t="s">
        <v>1261</v>
      </c>
      <c r="G561" s="141" t="s">
        <v>331</v>
      </c>
      <c r="H561" s="40">
        <v>10.6</v>
      </c>
      <c r="I561" s="24"/>
      <c r="J561" s="142">
        <f>ROUND(I561*H561,2)</f>
        <v>0</v>
      </c>
      <c r="K561" s="140" t="s">
        <v>1</v>
      </c>
      <c r="L561" s="54"/>
      <c r="M561" s="143" t="s">
        <v>1</v>
      </c>
      <c r="N561" s="144" t="s">
        <v>44</v>
      </c>
      <c r="O561" s="145"/>
      <c r="P561" s="146">
        <f>O561*H561</f>
        <v>0</v>
      </c>
      <c r="Q561" s="146">
        <v>0</v>
      </c>
      <c r="R561" s="146">
        <f>Q561*H561</f>
        <v>0</v>
      </c>
      <c r="S561" s="146">
        <v>0</v>
      </c>
      <c r="T561" s="147">
        <f>S561*H561</f>
        <v>0</v>
      </c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R561" s="148" t="s">
        <v>167</v>
      </c>
      <c r="AT561" s="148" t="s">
        <v>152</v>
      </c>
      <c r="AU561" s="148" t="s">
        <v>89</v>
      </c>
      <c r="AY561" s="44" t="s">
        <v>149</v>
      </c>
      <c r="BE561" s="149">
        <f>IF(N561="základní",J561,0)</f>
        <v>0</v>
      </c>
      <c r="BF561" s="149">
        <f>IF(N561="snížená",J561,0)</f>
        <v>0</v>
      </c>
      <c r="BG561" s="149">
        <f>IF(N561="zákl. přenesená",J561,0)</f>
        <v>0</v>
      </c>
      <c r="BH561" s="149">
        <f>IF(N561="sníž. přenesená",J561,0)</f>
        <v>0</v>
      </c>
      <c r="BI561" s="149">
        <f>IF(N561="nulová",J561,0)</f>
        <v>0</v>
      </c>
      <c r="BJ561" s="44" t="s">
        <v>87</v>
      </c>
      <c r="BK561" s="149">
        <f>ROUND(I561*H561,2)</f>
        <v>0</v>
      </c>
      <c r="BL561" s="44" t="s">
        <v>167</v>
      </c>
      <c r="BM561" s="148" t="s">
        <v>1262</v>
      </c>
    </row>
    <row r="562" spans="2:51" s="160" customFormat="1" ht="11.25">
      <c r="B562" s="161"/>
      <c r="D562" s="150" t="s">
        <v>251</v>
      </c>
      <c r="E562" s="162" t="s">
        <v>1</v>
      </c>
      <c r="F562" s="163" t="s">
        <v>1263</v>
      </c>
      <c r="H562" s="164">
        <v>10.6</v>
      </c>
      <c r="L562" s="161"/>
      <c r="M562" s="165"/>
      <c r="N562" s="166"/>
      <c r="O562" s="166"/>
      <c r="P562" s="166"/>
      <c r="Q562" s="166"/>
      <c r="R562" s="166"/>
      <c r="S562" s="166"/>
      <c r="T562" s="167"/>
      <c r="AT562" s="162" t="s">
        <v>251</v>
      </c>
      <c r="AU562" s="162" t="s">
        <v>89</v>
      </c>
      <c r="AV562" s="160" t="s">
        <v>89</v>
      </c>
      <c r="AW562" s="160" t="s">
        <v>34</v>
      </c>
      <c r="AX562" s="160" t="s">
        <v>87</v>
      </c>
      <c r="AY562" s="162" t="s">
        <v>149</v>
      </c>
    </row>
    <row r="563" spans="1:65" s="56" customFormat="1" ht="24.2" customHeight="1">
      <c r="A563" s="53"/>
      <c r="B563" s="54"/>
      <c r="C563" s="138" t="s">
        <v>743</v>
      </c>
      <c r="D563" s="138" t="s">
        <v>152</v>
      </c>
      <c r="E563" s="139" t="s">
        <v>1264</v>
      </c>
      <c r="F563" s="140" t="s">
        <v>1265</v>
      </c>
      <c r="G563" s="141" t="s">
        <v>268</v>
      </c>
      <c r="H563" s="40">
        <v>91.51</v>
      </c>
      <c r="I563" s="24"/>
      <c r="J563" s="142">
        <f>ROUND(I563*H563,2)</f>
        <v>0</v>
      </c>
      <c r="K563" s="140" t="s">
        <v>1</v>
      </c>
      <c r="L563" s="54"/>
      <c r="M563" s="143" t="s">
        <v>1</v>
      </c>
      <c r="N563" s="144" t="s">
        <v>44</v>
      </c>
      <c r="O563" s="145"/>
      <c r="P563" s="146">
        <f>O563*H563</f>
        <v>0</v>
      </c>
      <c r="Q563" s="146">
        <v>0</v>
      </c>
      <c r="R563" s="146">
        <f>Q563*H563</f>
        <v>0</v>
      </c>
      <c r="S563" s="146">
        <v>0</v>
      </c>
      <c r="T563" s="147">
        <f>S563*H563</f>
        <v>0</v>
      </c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R563" s="148" t="s">
        <v>167</v>
      </c>
      <c r="AT563" s="148" t="s">
        <v>152</v>
      </c>
      <c r="AU563" s="148" t="s">
        <v>89</v>
      </c>
      <c r="AY563" s="44" t="s">
        <v>149</v>
      </c>
      <c r="BE563" s="149">
        <f>IF(N563="základní",J563,0)</f>
        <v>0</v>
      </c>
      <c r="BF563" s="149">
        <f>IF(N563="snížená",J563,0)</f>
        <v>0</v>
      </c>
      <c r="BG563" s="149">
        <f>IF(N563="zákl. přenesená",J563,0)</f>
        <v>0</v>
      </c>
      <c r="BH563" s="149">
        <f>IF(N563="sníž. přenesená",J563,0)</f>
        <v>0</v>
      </c>
      <c r="BI563" s="149">
        <f>IF(N563="nulová",J563,0)</f>
        <v>0</v>
      </c>
      <c r="BJ563" s="44" t="s">
        <v>87</v>
      </c>
      <c r="BK563" s="149">
        <f>ROUND(I563*H563,2)</f>
        <v>0</v>
      </c>
      <c r="BL563" s="44" t="s">
        <v>167</v>
      </c>
      <c r="BM563" s="148" t="s">
        <v>1266</v>
      </c>
    </row>
    <row r="564" spans="2:51" s="160" customFormat="1" ht="11.25">
      <c r="B564" s="161"/>
      <c r="D564" s="150" t="s">
        <v>251</v>
      </c>
      <c r="E564" s="162" t="s">
        <v>1</v>
      </c>
      <c r="F564" s="163" t="s">
        <v>1267</v>
      </c>
      <c r="H564" s="164">
        <v>7.03</v>
      </c>
      <c r="L564" s="161"/>
      <c r="M564" s="165"/>
      <c r="N564" s="166"/>
      <c r="O564" s="166"/>
      <c r="P564" s="166"/>
      <c r="Q564" s="166"/>
      <c r="R564" s="166"/>
      <c r="S564" s="166"/>
      <c r="T564" s="167"/>
      <c r="AT564" s="162" t="s">
        <v>251</v>
      </c>
      <c r="AU564" s="162" t="s">
        <v>89</v>
      </c>
      <c r="AV564" s="160" t="s">
        <v>89</v>
      </c>
      <c r="AW564" s="160" t="s">
        <v>34</v>
      </c>
      <c r="AX564" s="160" t="s">
        <v>79</v>
      </c>
      <c r="AY564" s="162" t="s">
        <v>149</v>
      </c>
    </row>
    <row r="565" spans="2:51" s="160" customFormat="1" ht="11.25">
      <c r="B565" s="161"/>
      <c r="D565" s="150" t="s">
        <v>251</v>
      </c>
      <c r="E565" s="162" t="s">
        <v>1</v>
      </c>
      <c r="F565" s="163" t="s">
        <v>1268</v>
      </c>
      <c r="H565" s="164">
        <v>8.1</v>
      </c>
      <c r="L565" s="161"/>
      <c r="M565" s="165"/>
      <c r="N565" s="166"/>
      <c r="O565" s="166"/>
      <c r="P565" s="166"/>
      <c r="Q565" s="166"/>
      <c r="R565" s="166"/>
      <c r="S565" s="166"/>
      <c r="T565" s="167"/>
      <c r="AT565" s="162" t="s">
        <v>251</v>
      </c>
      <c r="AU565" s="162" t="s">
        <v>89</v>
      </c>
      <c r="AV565" s="160" t="s">
        <v>89</v>
      </c>
      <c r="AW565" s="160" t="s">
        <v>34</v>
      </c>
      <c r="AX565" s="160" t="s">
        <v>79</v>
      </c>
      <c r="AY565" s="162" t="s">
        <v>149</v>
      </c>
    </row>
    <row r="566" spans="2:51" s="160" customFormat="1" ht="11.25">
      <c r="B566" s="161"/>
      <c r="D566" s="150" t="s">
        <v>251</v>
      </c>
      <c r="E566" s="162" t="s">
        <v>1</v>
      </c>
      <c r="F566" s="163" t="s">
        <v>1269</v>
      </c>
      <c r="H566" s="164">
        <v>17.1</v>
      </c>
      <c r="L566" s="161"/>
      <c r="M566" s="165"/>
      <c r="N566" s="166"/>
      <c r="O566" s="166"/>
      <c r="P566" s="166"/>
      <c r="Q566" s="166"/>
      <c r="R566" s="166"/>
      <c r="S566" s="166"/>
      <c r="T566" s="167"/>
      <c r="AT566" s="162" t="s">
        <v>251</v>
      </c>
      <c r="AU566" s="162" t="s">
        <v>89</v>
      </c>
      <c r="AV566" s="160" t="s">
        <v>89</v>
      </c>
      <c r="AW566" s="160" t="s">
        <v>34</v>
      </c>
      <c r="AX566" s="160" t="s">
        <v>79</v>
      </c>
      <c r="AY566" s="162" t="s">
        <v>149</v>
      </c>
    </row>
    <row r="567" spans="2:51" s="160" customFormat="1" ht="11.25">
      <c r="B567" s="161"/>
      <c r="D567" s="150" t="s">
        <v>251</v>
      </c>
      <c r="E567" s="162" t="s">
        <v>1</v>
      </c>
      <c r="F567" s="163" t="s">
        <v>1270</v>
      </c>
      <c r="H567" s="164">
        <v>28.74</v>
      </c>
      <c r="L567" s="161"/>
      <c r="M567" s="165"/>
      <c r="N567" s="166"/>
      <c r="O567" s="166"/>
      <c r="P567" s="166"/>
      <c r="Q567" s="166"/>
      <c r="R567" s="166"/>
      <c r="S567" s="166"/>
      <c r="T567" s="167"/>
      <c r="AT567" s="162" t="s">
        <v>251</v>
      </c>
      <c r="AU567" s="162" t="s">
        <v>89</v>
      </c>
      <c r="AV567" s="160" t="s">
        <v>89</v>
      </c>
      <c r="AW567" s="160" t="s">
        <v>34</v>
      </c>
      <c r="AX567" s="160" t="s">
        <v>79</v>
      </c>
      <c r="AY567" s="162" t="s">
        <v>149</v>
      </c>
    </row>
    <row r="568" spans="2:51" s="160" customFormat="1" ht="11.25">
      <c r="B568" s="161"/>
      <c r="D568" s="150" t="s">
        <v>251</v>
      </c>
      <c r="E568" s="162" t="s">
        <v>1</v>
      </c>
      <c r="F568" s="163" t="s">
        <v>1271</v>
      </c>
      <c r="H568" s="164">
        <v>19.44</v>
      </c>
      <c r="L568" s="161"/>
      <c r="M568" s="165"/>
      <c r="N568" s="166"/>
      <c r="O568" s="166"/>
      <c r="P568" s="166"/>
      <c r="Q568" s="166"/>
      <c r="R568" s="166"/>
      <c r="S568" s="166"/>
      <c r="T568" s="167"/>
      <c r="AT568" s="162" t="s">
        <v>251</v>
      </c>
      <c r="AU568" s="162" t="s">
        <v>89</v>
      </c>
      <c r="AV568" s="160" t="s">
        <v>89</v>
      </c>
      <c r="AW568" s="160" t="s">
        <v>34</v>
      </c>
      <c r="AX568" s="160" t="s">
        <v>79</v>
      </c>
      <c r="AY568" s="162" t="s">
        <v>149</v>
      </c>
    </row>
    <row r="569" spans="2:51" s="160" customFormat="1" ht="11.25">
      <c r="B569" s="161"/>
      <c r="D569" s="150" t="s">
        <v>251</v>
      </c>
      <c r="E569" s="162" t="s">
        <v>1</v>
      </c>
      <c r="F569" s="163" t="s">
        <v>1272</v>
      </c>
      <c r="H569" s="164">
        <v>11.1</v>
      </c>
      <c r="L569" s="161"/>
      <c r="M569" s="165"/>
      <c r="N569" s="166"/>
      <c r="O569" s="166"/>
      <c r="P569" s="166"/>
      <c r="Q569" s="166"/>
      <c r="R569" s="166"/>
      <c r="S569" s="166"/>
      <c r="T569" s="167"/>
      <c r="AT569" s="162" t="s">
        <v>251</v>
      </c>
      <c r="AU569" s="162" t="s">
        <v>89</v>
      </c>
      <c r="AV569" s="160" t="s">
        <v>89</v>
      </c>
      <c r="AW569" s="160" t="s">
        <v>34</v>
      </c>
      <c r="AX569" s="160" t="s">
        <v>79</v>
      </c>
      <c r="AY569" s="162" t="s">
        <v>149</v>
      </c>
    </row>
    <row r="570" spans="2:51" s="168" customFormat="1" ht="11.25">
      <c r="B570" s="169"/>
      <c r="D570" s="150" t="s">
        <v>251</v>
      </c>
      <c r="E570" s="170" t="s">
        <v>1</v>
      </c>
      <c r="F570" s="171" t="s">
        <v>254</v>
      </c>
      <c r="H570" s="172">
        <v>91.50999999999999</v>
      </c>
      <c r="L570" s="169"/>
      <c r="M570" s="173"/>
      <c r="N570" s="174"/>
      <c r="O570" s="174"/>
      <c r="P570" s="174"/>
      <c r="Q570" s="174"/>
      <c r="R570" s="174"/>
      <c r="S570" s="174"/>
      <c r="T570" s="175"/>
      <c r="AT570" s="170" t="s">
        <v>251</v>
      </c>
      <c r="AU570" s="170" t="s">
        <v>89</v>
      </c>
      <c r="AV570" s="168" t="s">
        <v>167</v>
      </c>
      <c r="AW570" s="168" t="s">
        <v>34</v>
      </c>
      <c r="AX570" s="168" t="s">
        <v>87</v>
      </c>
      <c r="AY570" s="170" t="s">
        <v>149</v>
      </c>
    </row>
    <row r="571" spans="1:65" s="56" customFormat="1" ht="24.2" customHeight="1">
      <c r="A571" s="53"/>
      <c r="B571" s="54"/>
      <c r="C571" s="138" t="s">
        <v>747</v>
      </c>
      <c r="D571" s="138" t="s">
        <v>152</v>
      </c>
      <c r="E571" s="139" t="s">
        <v>1273</v>
      </c>
      <c r="F571" s="140" t="s">
        <v>1274</v>
      </c>
      <c r="G571" s="141" t="s">
        <v>268</v>
      </c>
      <c r="H571" s="40">
        <v>272.97</v>
      </c>
      <c r="I571" s="24"/>
      <c r="J571" s="142">
        <f>ROUND(I571*H571,2)</f>
        <v>0</v>
      </c>
      <c r="K571" s="140" t="s">
        <v>1</v>
      </c>
      <c r="L571" s="54"/>
      <c r="M571" s="143" t="s">
        <v>1</v>
      </c>
      <c r="N571" s="144" t="s">
        <v>44</v>
      </c>
      <c r="O571" s="145"/>
      <c r="P571" s="146">
        <f>O571*H571</f>
        <v>0</v>
      </c>
      <c r="Q571" s="146">
        <v>0</v>
      </c>
      <c r="R571" s="146">
        <f>Q571*H571</f>
        <v>0</v>
      </c>
      <c r="S571" s="146">
        <v>0</v>
      </c>
      <c r="T571" s="147">
        <f>S571*H571</f>
        <v>0</v>
      </c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R571" s="148" t="s">
        <v>167</v>
      </c>
      <c r="AT571" s="148" t="s">
        <v>152</v>
      </c>
      <c r="AU571" s="148" t="s">
        <v>89</v>
      </c>
      <c r="AY571" s="44" t="s">
        <v>149</v>
      </c>
      <c r="BE571" s="149">
        <f>IF(N571="základní",J571,0)</f>
        <v>0</v>
      </c>
      <c r="BF571" s="149">
        <f>IF(N571="snížená",J571,0)</f>
        <v>0</v>
      </c>
      <c r="BG571" s="149">
        <f>IF(N571="zákl. přenesená",J571,0)</f>
        <v>0</v>
      </c>
      <c r="BH571" s="149">
        <f>IF(N571="sníž. přenesená",J571,0)</f>
        <v>0</v>
      </c>
      <c r="BI571" s="149">
        <f>IF(N571="nulová",J571,0)</f>
        <v>0</v>
      </c>
      <c r="BJ571" s="44" t="s">
        <v>87</v>
      </c>
      <c r="BK571" s="149">
        <f>ROUND(I571*H571,2)</f>
        <v>0</v>
      </c>
      <c r="BL571" s="44" t="s">
        <v>167</v>
      </c>
      <c r="BM571" s="148" t="s">
        <v>1275</v>
      </c>
    </row>
    <row r="572" spans="2:51" s="160" customFormat="1" ht="11.25">
      <c r="B572" s="161"/>
      <c r="D572" s="150" t="s">
        <v>251</v>
      </c>
      <c r="E572" s="162" t="s">
        <v>1</v>
      </c>
      <c r="F572" s="163" t="s">
        <v>1199</v>
      </c>
      <c r="H572" s="164">
        <v>114.24</v>
      </c>
      <c r="L572" s="161"/>
      <c r="M572" s="165"/>
      <c r="N572" s="166"/>
      <c r="O572" s="166"/>
      <c r="P572" s="166"/>
      <c r="Q572" s="166"/>
      <c r="R572" s="166"/>
      <c r="S572" s="166"/>
      <c r="T572" s="167"/>
      <c r="AT572" s="162" t="s">
        <v>251</v>
      </c>
      <c r="AU572" s="162" t="s">
        <v>89</v>
      </c>
      <c r="AV572" s="160" t="s">
        <v>89</v>
      </c>
      <c r="AW572" s="160" t="s">
        <v>34</v>
      </c>
      <c r="AX572" s="160" t="s">
        <v>79</v>
      </c>
      <c r="AY572" s="162" t="s">
        <v>149</v>
      </c>
    </row>
    <row r="573" spans="2:51" s="176" customFormat="1" ht="11.25">
      <c r="B573" s="177"/>
      <c r="D573" s="150" t="s">
        <v>251</v>
      </c>
      <c r="E573" s="178" t="s">
        <v>1</v>
      </c>
      <c r="F573" s="179" t="s">
        <v>1276</v>
      </c>
      <c r="H573" s="178" t="s">
        <v>1</v>
      </c>
      <c r="L573" s="177"/>
      <c r="M573" s="180"/>
      <c r="N573" s="181"/>
      <c r="O573" s="181"/>
      <c r="P573" s="181"/>
      <c r="Q573" s="181"/>
      <c r="R573" s="181"/>
      <c r="S573" s="181"/>
      <c r="T573" s="182"/>
      <c r="AT573" s="178" t="s">
        <v>251</v>
      </c>
      <c r="AU573" s="178" t="s">
        <v>89</v>
      </c>
      <c r="AV573" s="176" t="s">
        <v>87</v>
      </c>
      <c r="AW573" s="176" t="s">
        <v>34</v>
      </c>
      <c r="AX573" s="176" t="s">
        <v>79</v>
      </c>
      <c r="AY573" s="178" t="s">
        <v>149</v>
      </c>
    </row>
    <row r="574" spans="2:51" s="160" customFormat="1" ht="11.25">
      <c r="B574" s="161"/>
      <c r="D574" s="150" t="s">
        <v>251</v>
      </c>
      <c r="E574" s="162" t="s">
        <v>1</v>
      </c>
      <c r="F574" s="163" t="s">
        <v>1277</v>
      </c>
      <c r="H574" s="164">
        <v>37.8</v>
      </c>
      <c r="L574" s="161"/>
      <c r="M574" s="165"/>
      <c r="N574" s="166"/>
      <c r="O574" s="166"/>
      <c r="P574" s="166"/>
      <c r="Q574" s="166"/>
      <c r="R574" s="166"/>
      <c r="S574" s="166"/>
      <c r="T574" s="167"/>
      <c r="AT574" s="162" t="s">
        <v>251</v>
      </c>
      <c r="AU574" s="162" t="s">
        <v>89</v>
      </c>
      <c r="AV574" s="160" t="s">
        <v>89</v>
      </c>
      <c r="AW574" s="160" t="s">
        <v>34</v>
      </c>
      <c r="AX574" s="160" t="s">
        <v>79</v>
      </c>
      <c r="AY574" s="162" t="s">
        <v>149</v>
      </c>
    </row>
    <row r="575" spans="2:51" s="160" customFormat="1" ht="11.25">
      <c r="B575" s="161"/>
      <c r="D575" s="150" t="s">
        <v>251</v>
      </c>
      <c r="E575" s="162" t="s">
        <v>1</v>
      </c>
      <c r="F575" s="163" t="s">
        <v>1278</v>
      </c>
      <c r="H575" s="164">
        <v>27.9</v>
      </c>
      <c r="L575" s="161"/>
      <c r="M575" s="165"/>
      <c r="N575" s="166"/>
      <c r="O575" s="166"/>
      <c r="P575" s="166"/>
      <c r="Q575" s="166"/>
      <c r="R575" s="166"/>
      <c r="S575" s="166"/>
      <c r="T575" s="167"/>
      <c r="AT575" s="162" t="s">
        <v>251</v>
      </c>
      <c r="AU575" s="162" t="s">
        <v>89</v>
      </c>
      <c r="AV575" s="160" t="s">
        <v>89</v>
      </c>
      <c r="AW575" s="160" t="s">
        <v>34</v>
      </c>
      <c r="AX575" s="160" t="s">
        <v>79</v>
      </c>
      <c r="AY575" s="162" t="s">
        <v>149</v>
      </c>
    </row>
    <row r="576" spans="2:51" s="160" customFormat="1" ht="11.25">
      <c r="B576" s="161"/>
      <c r="D576" s="150" t="s">
        <v>251</v>
      </c>
      <c r="E576" s="162" t="s">
        <v>1</v>
      </c>
      <c r="F576" s="163" t="s">
        <v>1279</v>
      </c>
      <c r="H576" s="164">
        <v>35.28</v>
      </c>
      <c r="L576" s="161"/>
      <c r="M576" s="165"/>
      <c r="N576" s="166"/>
      <c r="O576" s="166"/>
      <c r="P576" s="166"/>
      <c r="Q576" s="166"/>
      <c r="R576" s="166"/>
      <c r="S576" s="166"/>
      <c r="T576" s="167"/>
      <c r="AT576" s="162" t="s">
        <v>251</v>
      </c>
      <c r="AU576" s="162" t="s">
        <v>89</v>
      </c>
      <c r="AV576" s="160" t="s">
        <v>89</v>
      </c>
      <c r="AW576" s="160" t="s">
        <v>34</v>
      </c>
      <c r="AX576" s="160" t="s">
        <v>79</v>
      </c>
      <c r="AY576" s="162" t="s">
        <v>149</v>
      </c>
    </row>
    <row r="577" spans="2:51" s="160" customFormat="1" ht="11.25">
      <c r="B577" s="161"/>
      <c r="D577" s="150" t="s">
        <v>251</v>
      </c>
      <c r="E577" s="162" t="s">
        <v>1</v>
      </c>
      <c r="F577" s="163" t="s">
        <v>1280</v>
      </c>
      <c r="H577" s="164">
        <v>26.91</v>
      </c>
      <c r="L577" s="161"/>
      <c r="M577" s="165"/>
      <c r="N577" s="166"/>
      <c r="O577" s="166"/>
      <c r="P577" s="166"/>
      <c r="Q577" s="166"/>
      <c r="R577" s="166"/>
      <c r="S577" s="166"/>
      <c r="T577" s="167"/>
      <c r="AT577" s="162" t="s">
        <v>251</v>
      </c>
      <c r="AU577" s="162" t="s">
        <v>89</v>
      </c>
      <c r="AV577" s="160" t="s">
        <v>89</v>
      </c>
      <c r="AW577" s="160" t="s">
        <v>34</v>
      </c>
      <c r="AX577" s="160" t="s">
        <v>79</v>
      </c>
      <c r="AY577" s="162" t="s">
        <v>149</v>
      </c>
    </row>
    <row r="578" spans="2:51" s="160" customFormat="1" ht="11.25">
      <c r="B578" s="161"/>
      <c r="D578" s="150" t="s">
        <v>251</v>
      </c>
      <c r="E578" s="162" t="s">
        <v>1</v>
      </c>
      <c r="F578" s="163" t="s">
        <v>1281</v>
      </c>
      <c r="H578" s="164">
        <v>18.48</v>
      </c>
      <c r="L578" s="161"/>
      <c r="M578" s="165"/>
      <c r="N578" s="166"/>
      <c r="O578" s="166"/>
      <c r="P578" s="166"/>
      <c r="Q578" s="166"/>
      <c r="R578" s="166"/>
      <c r="S578" s="166"/>
      <c r="T578" s="167"/>
      <c r="AT578" s="162" t="s">
        <v>251</v>
      </c>
      <c r="AU578" s="162" t="s">
        <v>89</v>
      </c>
      <c r="AV578" s="160" t="s">
        <v>89</v>
      </c>
      <c r="AW578" s="160" t="s">
        <v>34</v>
      </c>
      <c r="AX578" s="160" t="s">
        <v>79</v>
      </c>
      <c r="AY578" s="162" t="s">
        <v>149</v>
      </c>
    </row>
    <row r="579" spans="2:51" s="160" customFormat="1" ht="11.25">
      <c r="B579" s="161"/>
      <c r="D579" s="150" t="s">
        <v>251</v>
      </c>
      <c r="E579" s="162" t="s">
        <v>1</v>
      </c>
      <c r="F579" s="163" t="s">
        <v>1282</v>
      </c>
      <c r="H579" s="164">
        <v>12.36</v>
      </c>
      <c r="L579" s="161"/>
      <c r="M579" s="165"/>
      <c r="N579" s="166"/>
      <c r="O579" s="166"/>
      <c r="P579" s="166"/>
      <c r="Q579" s="166"/>
      <c r="R579" s="166"/>
      <c r="S579" s="166"/>
      <c r="T579" s="167"/>
      <c r="AT579" s="162" t="s">
        <v>251</v>
      </c>
      <c r="AU579" s="162" t="s">
        <v>89</v>
      </c>
      <c r="AV579" s="160" t="s">
        <v>89</v>
      </c>
      <c r="AW579" s="160" t="s">
        <v>34</v>
      </c>
      <c r="AX579" s="160" t="s">
        <v>79</v>
      </c>
      <c r="AY579" s="162" t="s">
        <v>149</v>
      </c>
    </row>
    <row r="580" spans="2:51" s="168" customFormat="1" ht="11.25">
      <c r="B580" s="169"/>
      <c r="D580" s="150" t="s">
        <v>251</v>
      </c>
      <c r="E580" s="170" t="s">
        <v>1</v>
      </c>
      <c r="F580" s="171" t="s">
        <v>254</v>
      </c>
      <c r="H580" s="172">
        <v>272.97</v>
      </c>
      <c r="L580" s="169"/>
      <c r="M580" s="173"/>
      <c r="N580" s="174"/>
      <c r="O580" s="174"/>
      <c r="P580" s="174"/>
      <c r="Q580" s="174"/>
      <c r="R580" s="174"/>
      <c r="S580" s="174"/>
      <c r="T580" s="175"/>
      <c r="AT580" s="170" t="s">
        <v>251</v>
      </c>
      <c r="AU580" s="170" t="s">
        <v>89</v>
      </c>
      <c r="AV580" s="168" t="s">
        <v>167</v>
      </c>
      <c r="AW580" s="168" t="s">
        <v>34</v>
      </c>
      <c r="AX580" s="168" t="s">
        <v>87</v>
      </c>
      <c r="AY580" s="170" t="s">
        <v>149</v>
      </c>
    </row>
    <row r="581" spans="1:65" s="56" customFormat="1" ht="24.2" customHeight="1">
      <c r="A581" s="53"/>
      <c r="B581" s="54"/>
      <c r="C581" s="138" t="s">
        <v>754</v>
      </c>
      <c r="D581" s="138" t="s">
        <v>152</v>
      </c>
      <c r="E581" s="139" t="s">
        <v>1283</v>
      </c>
      <c r="F581" s="140" t="s">
        <v>1284</v>
      </c>
      <c r="G581" s="141" t="s">
        <v>268</v>
      </c>
      <c r="H581" s="40">
        <v>253.205</v>
      </c>
      <c r="I581" s="24"/>
      <c r="J581" s="142">
        <f>ROUND(I581*H581,2)</f>
        <v>0</v>
      </c>
      <c r="K581" s="140" t="s">
        <v>1</v>
      </c>
      <c r="L581" s="54"/>
      <c r="M581" s="143" t="s">
        <v>1</v>
      </c>
      <c r="N581" s="144" t="s">
        <v>44</v>
      </c>
      <c r="O581" s="145"/>
      <c r="P581" s="146">
        <f>O581*H581</f>
        <v>0</v>
      </c>
      <c r="Q581" s="146">
        <v>0</v>
      </c>
      <c r="R581" s="146">
        <f>Q581*H581</f>
        <v>0</v>
      </c>
      <c r="S581" s="146">
        <v>0</v>
      </c>
      <c r="T581" s="147">
        <f>S581*H581</f>
        <v>0</v>
      </c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R581" s="148" t="s">
        <v>167</v>
      </c>
      <c r="AT581" s="148" t="s">
        <v>152</v>
      </c>
      <c r="AU581" s="148" t="s">
        <v>89</v>
      </c>
      <c r="AY581" s="44" t="s">
        <v>149</v>
      </c>
      <c r="BE581" s="149">
        <f>IF(N581="základní",J581,0)</f>
        <v>0</v>
      </c>
      <c r="BF581" s="149">
        <f>IF(N581="snížená",J581,0)</f>
        <v>0</v>
      </c>
      <c r="BG581" s="149">
        <f>IF(N581="zákl. přenesená",J581,0)</f>
        <v>0</v>
      </c>
      <c r="BH581" s="149">
        <f>IF(N581="sníž. přenesená",J581,0)</f>
        <v>0</v>
      </c>
      <c r="BI581" s="149">
        <f>IF(N581="nulová",J581,0)</f>
        <v>0</v>
      </c>
      <c r="BJ581" s="44" t="s">
        <v>87</v>
      </c>
      <c r="BK581" s="149">
        <f>ROUND(I581*H581,2)</f>
        <v>0</v>
      </c>
      <c r="BL581" s="44" t="s">
        <v>167</v>
      </c>
      <c r="BM581" s="148" t="s">
        <v>1285</v>
      </c>
    </row>
    <row r="582" spans="2:51" s="176" customFormat="1" ht="11.25">
      <c r="B582" s="177"/>
      <c r="D582" s="150" t="s">
        <v>251</v>
      </c>
      <c r="E582" s="178" t="s">
        <v>1</v>
      </c>
      <c r="F582" s="179" t="s">
        <v>298</v>
      </c>
      <c r="H582" s="178" t="s">
        <v>1</v>
      </c>
      <c r="L582" s="177"/>
      <c r="M582" s="180"/>
      <c r="N582" s="181"/>
      <c r="O582" s="181"/>
      <c r="P582" s="181"/>
      <c r="Q582" s="181"/>
      <c r="R582" s="181"/>
      <c r="S582" s="181"/>
      <c r="T582" s="182"/>
      <c r="AT582" s="178" t="s">
        <v>251</v>
      </c>
      <c r="AU582" s="178" t="s">
        <v>89</v>
      </c>
      <c r="AV582" s="176" t="s">
        <v>87</v>
      </c>
      <c r="AW582" s="176" t="s">
        <v>34</v>
      </c>
      <c r="AX582" s="176" t="s">
        <v>79</v>
      </c>
      <c r="AY582" s="178" t="s">
        <v>149</v>
      </c>
    </row>
    <row r="583" spans="2:51" s="160" customFormat="1" ht="11.25">
      <c r="B583" s="161"/>
      <c r="D583" s="150" t="s">
        <v>251</v>
      </c>
      <c r="E583" s="162" t="s">
        <v>1</v>
      </c>
      <c r="F583" s="163" t="s">
        <v>1286</v>
      </c>
      <c r="H583" s="164">
        <v>52.152</v>
      </c>
      <c r="L583" s="161"/>
      <c r="M583" s="165"/>
      <c r="N583" s="166"/>
      <c r="O583" s="166"/>
      <c r="P583" s="166"/>
      <c r="Q583" s="166"/>
      <c r="R583" s="166"/>
      <c r="S583" s="166"/>
      <c r="T583" s="167"/>
      <c r="AT583" s="162" t="s">
        <v>251</v>
      </c>
      <c r="AU583" s="162" t="s">
        <v>89</v>
      </c>
      <c r="AV583" s="160" t="s">
        <v>89</v>
      </c>
      <c r="AW583" s="160" t="s">
        <v>34</v>
      </c>
      <c r="AX583" s="160" t="s">
        <v>79</v>
      </c>
      <c r="AY583" s="162" t="s">
        <v>149</v>
      </c>
    </row>
    <row r="584" spans="2:51" s="160" customFormat="1" ht="11.25">
      <c r="B584" s="161"/>
      <c r="D584" s="150" t="s">
        <v>251</v>
      </c>
      <c r="E584" s="162" t="s">
        <v>1</v>
      </c>
      <c r="F584" s="163" t="s">
        <v>1287</v>
      </c>
      <c r="H584" s="164">
        <v>-5.4</v>
      </c>
      <c r="L584" s="161"/>
      <c r="M584" s="165"/>
      <c r="N584" s="166"/>
      <c r="O584" s="166"/>
      <c r="P584" s="166"/>
      <c r="Q584" s="166"/>
      <c r="R584" s="166"/>
      <c r="S584" s="166"/>
      <c r="T584" s="167"/>
      <c r="AT584" s="162" t="s">
        <v>251</v>
      </c>
      <c r="AU584" s="162" t="s">
        <v>89</v>
      </c>
      <c r="AV584" s="160" t="s">
        <v>89</v>
      </c>
      <c r="AW584" s="160" t="s">
        <v>34</v>
      </c>
      <c r="AX584" s="160" t="s">
        <v>79</v>
      </c>
      <c r="AY584" s="162" t="s">
        <v>149</v>
      </c>
    </row>
    <row r="585" spans="2:51" s="160" customFormat="1" ht="11.25">
      <c r="B585" s="161"/>
      <c r="D585" s="150" t="s">
        <v>251</v>
      </c>
      <c r="E585" s="162" t="s">
        <v>1</v>
      </c>
      <c r="F585" s="163" t="s">
        <v>1288</v>
      </c>
      <c r="H585" s="164">
        <v>31.68</v>
      </c>
      <c r="L585" s="161"/>
      <c r="M585" s="165"/>
      <c r="N585" s="166"/>
      <c r="O585" s="166"/>
      <c r="P585" s="166"/>
      <c r="Q585" s="166"/>
      <c r="R585" s="166"/>
      <c r="S585" s="166"/>
      <c r="T585" s="167"/>
      <c r="AT585" s="162" t="s">
        <v>251</v>
      </c>
      <c r="AU585" s="162" t="s">
        <v>89</v>
      </c>
      <c r="AV585" s="160" t="s">
        <v>89</v>
      </c>
      <c r="AW585" s="160" t="s">
        <v>34</v>
      </c>
      <c r="AX585" s="160" t="s">
        <v>79</v>
      </c>
      <c r="AY585" s="162" t="s">
        <v>149</v>
      </c>
    </row>
    <row r="586" spans="2:51" s="160" customFormat="1" ht="11.25">
      <c r="B586" s="161"/>
      <c r="D586" s="150" t="s">
        <v>251</v>
      </c>
      <c r="E586" s="162" t="s">
        <v>1</v>
      </c>
      <c r="F586" s="163" t="s">
        <v>1289</v>
      </c>
      <c r="H586" s="164">
        <v>-2.05</v>
      </c>
      <c r="L586" s="161"/>
      <c r="M586" s="165"/>
      <c r="N586" s="166"/>
      <c r="O586" s="166"/>
      <c r="P586" s="166"/>
      <c r="Q586" s="166"/>
      <c r="R586" s="166"/>
      <c r="S586" s="166"/>
      <c r="T586" s="167"/>
      <c r="AT586" s="162" t="s">
        <v>251</v>
      </c>
      <c r="AU586" s="162" t="s">
        <v>89</v>
      </c>
      <c r="AV586" s="160" t="s">
        <v>89</v>
      </c>
      <c r="AW586" s="160" t="s">
        <v>34</v>
      </c>
      <c r="AX586" s="160" t="s">
        <v>79</v>
      </c>
      <c r="AY586" s="162" t="s">
        <v>149</v>
      </c>
    </row>
    <row r="587" spans="2:51" s="160" customFormat="1" ht="11.25">
      <c r="B587" s="161"/>
      <c r="D587" s="150" t="s">
        <v>251</v>
      </c>
      <c r="E587" s="162" t="s">
        <v>1</v>
      </c>
      <c r="F587" s="163" t="s">
        <v>1290</v>
      </c>
      <c r="H587" s="164">
        <v>0.69</v>
      </c>
      <c r="L587" s="161"/>
      <c r="M587" s="165"/>
      <c r="N587" s="166"/>
      <c r="O587" s="166"/>
      <c r="P587" s="166"/>
      <c r="Q587" s="166"/>
      <c r="R587" s="166"/>
      <c r="S587" s="166"/>
      <c r="T587" s="167"/>
      <c r="AT587" s="162" t="s">
        <v>251</v>
      </c>
      <c r="AU587" s="162" t="s">
        <v>89</v>
      </c>
      <c r="AV587" s="160" t="s">
        <v>89</v>
      </c>
      <c r="AW587" s="160" t="s">
        <v>34</v>
      </c>
      <c r="AX587" s="160" t="s">
        <v>79</v>
      </c>
      <c r="AY587" s="162" t="s">
        <v>149</v>
      </c>
    </row>
    <row r="588" spans="2:51" s="160" customFormat="1" ht="11.25">
      <c r="B588" s="161"/>
      <c r="D588" s="150" t="s">
        <v>251</v>
      </c>
      <c r="E588" s="162" t="s">
        <v>1</v>
      </c>
      <c r="F588" s="163" t="s">
        <v>1291</v>
      </c>
      <c r="H588" s="164">
        <v>30.75</v>
      </c>
      <c r="L588" s="161"/>
      <c r="M588" s="165"/>
      <c r="N588" s="166"/>
      <c r="O588" s="166"/>
      <c r="P588" s="166"/>
      <c r="Q588" s="166"/>
      <c r="R588" s="166"/>
      <c r="S588" s="166"/>
      <c r="T588" s="167"/>
      <c r="AT588" s="162" t="s">
        <v>251</v>
      </c>
      <c r="AU588" s="162" t="s">
        <v>89</v>
      </c>
      <c r="AV588" s="160" t="s">
        <v>89</v>
      </c>
      <c r="AW588" s="160" t="s">
        <v>34</v>
      </c>
      <c r="AX588" s="160" t="s">
        <v>79</v>
      </c>
      <c r="AY588" s="162" t="s">
        <v>149</v>
      </c>
    </row>
    <row r="589" spans="2:51" s="160" customFormat="1" ht="11.25">
      <c r="B589" s="161"/>
      <c r="D589" s="150" t="s">
        <v>251</v>
      </c>
      <c r="E589" s="162" t="s">
        <v>1</v>
      </c>
      <c r="F589" s="163" t="s">
        <v>1292</v>
      </c>
      <c r="H589" s="164">
        <v>-2.26</v>
      </c>
      <c r="L589" s="161"/>
      <c r="M589" s="165"/>
      <c r="N589" s="166"/>
      <c r="O589" s="166"/>
      <c r="P589" s="166"/>
      <c r="Q589" s="166"/>
      <c r="R589" s="166"/>
      <c r="S589" s="166"/>
      <c r="T589" s="167"/>
      <c r="AT589" s="162" t="s">
        <v>251</v>
      </c>
      <c r="AU589" s="162" t="s">
        <v>89</v>
      </c>
      <c r="AV589" s="160" t="s">
        <v>89</v>
      </c>
      <c r="AW589" s="160" t="s">
        <v>34</v>
      </c>
      <c r="AX589" s="160" t="s">
        <v>79</v>
      </c>
      <c r="AY589" s="162" t="s">
        <v>149</v>
      </c>
    </row>
    <row r="590" spans="2:51" s="160" customFormat="1" ht="11.25">
      <c r="B590" s="161"/>
      <c r="D590" s="150" t="s">
        <v>251</v>
      </c>
      <c r="E590" s="162" t="s">
        <v>1</v>
      </c>
      <c r="F590" s="163" t="s">
        <v>1293</v>
      </c>
      <c r="H590" s="164">
        <v>2.155</v>
      </c>
      <c r="L590" s="161"/>
      <c r="M590" s="165"/>
      <c r="N590" s="166"/>
      <c r="O590" s="166"/>
      <c r="P590" s="166"/>
      <c r="Q590" s="166"/>
      <c r="R590" s="166"/>
      <c r="S590" s="166"/>
      <c r="T590" s="167"/>
      <c r="AT590" s="162" t="s">
        <v>251</v>
      </c>
      <c r="AU590" s="162" t="s">
        <v>89</v>
      </c>
      <c r="AV590" s="160" t="s">
        <v>89</v>
      </c>
      <c r="AW590" s="160" t="s">
        <v>34</v>
      </c>
      <c r="AX590" s="160" t="s">
        <v>79</v>
      </c>
      <c r="AY590" s="162" t="s">
        <v>149</v>
      </c>
    </row>
    <row r="591" spans="2:51" s="160" customFormat="1" ht="11.25">
      <c r="B591" s="161"/>
      <c r="D591" s="150" t="s">
        <v>251</v>
      </c>
      <c r="E591" s="162" t="s">
        <v>1</v>
      </c>
      <c r="F591" s="163" t="s">
        <v>1294</v>
      </c>
      <c r="H591" s="164">
        <v>51.66</v>
      </c>
      <c r="L591" s="161"/>
      <c r="M591" s="165"/>
      <c r="N591" s="166"/>
      <c r="O591" s="166"/>
      <c r="P591" s="166"/>
      <c r="Q591" s="166"/>
      <c r="R591" s="166"/>
      <c r="S591" s="166"/>
      <c r="T591" s="167"/>
      <c r="AT591" s="162" t="s">
        <v>251</v>
      </c>
      <c r="AU591" s="162" t="s">
        <v>89</v>
      </c>
      <c r="AV591" s="160" t="s">
        <v>89</v>
      </c>
      <c r="AW591" s="160" t="s">
        <v>34</v>
      </c>
      <c r="AX591" s="160" t="s">
        <v>79</v>
      </c>
      <c r="AY591" s="162" t="s">
        <v>149</v>
      </c>
    </row>
    <row r="592" spans="2:51" s="160" customFormat="1" ht="11.25">
      <c r="B592" s="161"/>
      <c r="D592" s="150" t="s">
        <v>251</v>
      </c>
      <c r="E592" s="162" t="s">
        <v>1</v>
      </c>
      <c r="F592" s="163" t="s">
        <v>1295</v>
      </c>
      <c r="H592" s="164">
        <v>-7.2</v>
      </c>
      <c r="L592" s="161"/>
      <c r="M592" s="165"/>
      <c r="N592" s="166"/>
      <c r="O592" s="166"/>
      <c r="P592" s="166"/>
      <c r="Q592" s="166"/>
      <c r="R592" s="166"/>
      <c r="S592" s="166"/>
      <c r="T592" s="167"/>
      <c r="AT592" s="162" t="s">
        <v>251</v>
      </c>
      <c r="AU592" s="162" t="s">
        <v>89</v>
      </c>
      <c r="AV592" s="160" t="s">
        <v>89</v>
      </c>
      <c r="AW592" s="160" t="s">
        <v>34</v>
      </c>
      <c r="AX592" s="160" t="s">
        <v>79</v>
      </c>
      <c r="AY592" s="162" t="s">
        <v>149</v>
      </c>
    </row>
    <row r="593" spans="2:51" s="160" customFormat="1" ht="11.25">
      <c r="B593" s="161"/>
      <c r="D593" s="150" t="s">
        <v>251</v>
      </c>
      <c r="E593" s="162" t="s">
        <v>1</v>
      </c>
      <c r="F593" s="163" t="s">
        <v>1296</v>
      </c>
      <c r="H593" s="164">
        <v>1.3</v>
      </c>
      <c r="L593" s="161"/>
      <c r="M593" s="165"/>
      <c r="N593" s="166"/>
      <c r="O593" s="166"/>
      <c r="P593" s="166"/>
      <c r="Q593" s="166"/>
      <c r="R593" s="166"/>
      <c r="S593" s="166"/>
      <c r="T593" s="167"/>
      <c r="AT593" s="162" t="s">
        <v>251</v>
      </c>
      <c r="AU593" s="162" t="s">
        <v>89</v>
      </c>
      <c r="AV593" s="160" t="s">
        <v>89</v>
      </c>
      <c r="AW593" s="160" t="s">
        <v>34</v>
      </c>
      <c r="AX593" s="160" t="s">
        <v>79</v>
      </c>
      <c r="AY593" s="162" t="s">
        <v>149</v>
      </c>
    </row>
    <row r="594" spans="2:51" s="160" customFormat="1" ht="11.25">
      <c r="B594" s="161"/>
      <c r="D594" s="150" t="s">
        <v>251</v>
      </c>
      <c r="E594" s="162" t="s">
        <v>1</v>
      </c>
      <c r="F594" s="163" t="s">
        <v>1297</v>
      </c>
      <c r="H594" s="164">
        <v>30.012</v>
      </c>
      <c r="L594" s="161"/>
      <c r="M594" s="165"/>
      <c r="N594" s="166"/>
      <c r="O594" s="166"/>
      <c r="P594" s="166"/>
      <c r="Q594" s="166"/>
      <c r="R594" s="166"/>
      <c r="S594" s="166"/>
      <c r="T594" s="167"/>
      <c r="AT594" s="162" t="s">
        <v>251</v>
      </c>
      <c r="AU594" s="162" t="s">
        <v>89</v>
      </c>
      <c r="AV594" s="160" t="s">
        <v>89</v>
      </c>
      <c r="AW594" s="160" t="s">
        <v>34</v>
      </c>
      <c r="AX594" s="160" t="s">
        <v>79</v>
      </c>
      <c r="AY594" s="162" t="s">
        <v>149</v>
      </c>
    </row>
    <row r="595" spans="2:51" s="160" customFormat="1" ht="11.25">
      <c r="B595" s="161"/>
      <c r="D595" s="150" t="s">
        <v>251</v>
      </c>
      <c r="E595" s="162" t="s">
        <v>1</v>
      </c>
      <c r="F595" s="163" t="s">
        <v>1298</v>
      </c>
      <c r="H595" s="164">
        <v>-2.41</v>
      </c>
      <c r="L595" s="161"/>
      <c r="M595" s="165"/>
      <c r="N595" s="166"/>
      <c r="O595" s="166"/>
      <c r="P595" s="166"/>
      <c r="Q595" s="166"/>
      <c r="R595" s="166"/>
      <c r="S595" s="166"/>
      <c r="T595" s="167"/>
      <c r="AT595" s="162" t="s">
        <v>251</v>
      </c>
      <c r="AU595" s="162" t="s">
        <v>89</v>
      </c>
      <c r="AV595" s="160" t="s">
        <v>89</v>
      </c>
      <c r="AW595" s="160" t="s">
        <v>34</v>
      </c>
      <c r="AX595" s="160" t="s">
        <v>79</v>
      </c>
      <c r="AY595" s="162" t="s">
        <v>149</v>
      </c>
    </row>
    <row r="596" spans="2:51" s="160" customFormat="1" ht="11.25">
      <c r="B596" s="161"/>
      <c r="D596" s="150" t="s">
        <v>251</v>
      </c>
      <c r="E596" s="162" t="s">
        <v>1</v>
      </c>
      <c r="F596" s="163" t="s">
        <v>1299</v>
      </c>
      <c r="H596" s="164">
        <v>2.55</v>
      </c>
      <c r="L596" s="161"/>
      <c r="M596" s="165"/>
      <c r="N596" s="166"/>
      <c r="O596" s="166"/>
      <c r="P596" s="166"/>
      <c r="Q596" s="166"/>
      <c r="R596" s="166"/>
      <c r="S596" s="166"/>
      <c r="T596" s="167"/>
      <c r="AT596" s="162" t="s">
        <v>251</v>
      </c>
      <c r="AU596" s="162" t="s">
        <v>89</v>
      </c>
      <c r="AV596" s="160" t="s">
        <v>89</v>
      </c>
      <c r="AW596" s="160" t="s">
        <v>34</v>
      </c>
      <c r="AX596" s="160" t="s">
        <v>79</v>
      </c>
      <c r="AY596" s="162" t="s">
        <v>149</v>
      </c>
    </row>
    <row r="597" spans="2:51" s="160" customFormat="1" ht="11.25">
      <c r="B597" s="161"/>
      <c r="D597" s="150" t="s">
        <v>251</v>
      </c>
      <c r="E597" s="162" t="s">
        <v>1</v>
      </c>
      <c r="F597" s="163" t="s">
        <v>1300</v>
      </c>
      <c r="H597" s="164">
        <v>48.216</v>
      </c>
      <c r="L597" s="161"/>
      <c r="M597" s="165"/>
      <c r="N597" s="166"/>
      <c r="O597" s="166"/>
      <c r="P597" s="166"/>
      <c r="Q597" s="166"/>
      <c r="R597" s="166"/>
      <c r="S597" s="166"/>
      <c r="T597" s="167"/>
      <c r="AT597" s="162" t="s">
        <v>251</v>
      </c>
      <c r="AU597" s="162" t="s">
        <v>89</v>
      </c>
      <c r="AV597" s="160" t="s">
        <v>89</v>
      </c>
      <c r="AW597" s="160" t="s">
        <v>34</v>
      </c>
      <c r="AX597" s="160" t="s">
        <v>79</v>
      </c>
      <c r="AY597" s="162" t="s">
        <v>149</v>
      </c>
    </row>
    <row r="598" spans="2:51" s="160" customFormat="1" ht="11.25">
      <c r="B598" s="161"/>
      <c r="D598" s="150" t="s">
        <v>251</v>
      </c>
      <c r="E598" s="162" t="s">
        <v>1</v>
      </c>
      <c r="F598" s="163" t="s">
        <v>1301</v>
      </c>
      <c r="H598" s="164">
        <v>-3.61</v>
      </c>
      <c r="L598" s="161"/>
      <c r="M598" s="165"/>
      <c r="N598" s="166"/>
      <c r="O598" s="166"/>
      <c r="P598" s="166"/>
      <c r="Q598" s="166"/>
      <c r="R598" s="166"/>
      <c r="S598" s="166"/>
      <c r="T598" s="167"/>
      <c r="AT598" s="162" t="s">
        <v>251</v>
      </c>
      <c r="AU598" s="162" t="s">
        <v>89</v>
      </c>
      <c r="AV598" s="160" t="s">
        <v>89</v>
      </c>
      <c r="AW598" s="160" t="s">
        <v>34</v>
      </c>
      <c r="AX598" s="160" t="s">
        <v>79</v>
      </c>
      <c r="AY598" s="162" t="s">
        <v>149</v>
      </c>
    </row>
    <row r="599" spans="2:51" s="160" customFormat="1" ht="11.25">
      <c r="B599" s="161"/>
      <c r="D599" s="150" t="s">
        <v>251</v>
      </c>
      <c r="E599" s="162" t="s">
        <v>1</v>
      </c>
      <c r="F599" s="163" t="s">
        <v>1302</v>
      </c>
      <c r="H599" s="164">
        <v>3.53</v>
      </c>
      <c r="L599" s="161"/>
      <c r="M599" s="165"/>
      <c r="N599" s="166"/>
      <c r="O599" s="166"/>
      <c r="P599" s="166"/>
      <c r="Q599" s="166"/>
      <c r="R599" s="166"/>
      <c r="S599" s="166"/>
      <c r="T599" s="167"/>
      <c r="AT599" s="162" t="s">
        <v>251</v>
      </c>
      <c r="AU599" s="162" t="s">
        <v>89</v>
      </c>
      <c r="AV599" s="160" t="s">
        <v>89</v>
      </c>
      <c r="AW599" s="160" t="s">
        <v>34</v>
      </c>
      <c r="AX599" s="160" t="s">
        <v>79</v>
      </c>
      <c r="AY599" s="162" t="s">
        <v>149</v>
      </c>
    </row>
    <row r="600" spans="2:51" s="160" customFormat="1" ht="11.25">
      <c r="B600" s="161"/>
      <c r="D600" s="150" t="s">
        <v>251</v>
      </c>
      <c r="E600" s="162" t="s">
        <v>1</v>
      </c>
      <c r="F600" s="163" t="s">
        <v>1303</v>
      </c>
      <c r="H600" s="164">
        <v>22.22</v>
      </c>
      <c r="L600" s="161"/>
      <c r="M600" s="165"/>
      <c r="N600" s="166"/>
      <c r="O600" s="166"/>
      <c r="P600" s="166"/>
      <c r="Q600" s="166"/>
      <c r="R600" s="166"/>
      <c r="S600" s="166"/>
      <c r="T600" s="167"/>
      <c r="AT600" s="162" t="s">
        <v>251</v>
      </c>
      <c r="AU600" s="162" t="s">
        <v>89</v>
      </c>
      <c r="AV600" s="160" t="s">
        <v>89</v>
      </c>
      <c r="AW600" s="160" t="s">
        <v>34</v>
      </c>
      <c r="AX600" s="160" t="s">
        <v>79</v>
      </c>
      <c r="AY600" s="162" t="s">
        <v>149</v>
      </c>
    </row>
    <row r="601" spans="2:51" s="160" customFormat="1" ht="11.25">
      <c r="B601" s="161"/>
      <c r="D601" s="150" t="s">
        <v>251</v>
      </c>
      <c r="E601" s="162" t="s">
        <v>1</v>
      </c>
      <c r="F601" s="163" t="s">
        <v>1304</v>
      </c>
      <c r="H601" s="164">
        <v>-2.67</v>
      </c>
      <c r="L601" s="161"/>
      <c r="M601" s="165"/>
      <c r="N601" s="166"/>
      <c r="O601" s="166"/>
      <c r="P601" s="166"/>
      <c r="Q601" s="166"/>
      <c r="R601" s="166"/>
      <c r="S601" s="166"/>
      <c r="T601" s="167"/>
      <c r="AT601" s="162" t="s">
        <v>251</v>
      </c>
      <c r="AU601" s="162" t="s">
        <v>89</v>
      </c>
      <c r="AV601" s="160" t="s">
        <v>89</v>
      </c>
      <c r="AW601" s="160" t="s">
        <v>34</v>
      </c>
      <c r="AX601" s="160" t="s">
        <v>79</v>
      </c>
      <c r="AY601" s="162" t="s">
        <v>149</v>
      </c>
    </row>
    <row r="602" spans="2:51" s="160" customFormat="1" ht="11.25">
      <c r="B602" s="161"/>
      <c r="D602" s="150" t="s">
        <v>251</v>
      </c>
      <c r="E602" s="162" t="s">
        <v>1</v>
      </c>
      <c r="F602" s="163" t="s">
        <v>1305</v>
      </c>
      <c r="H602" s="164">
        <v>1.89</v>
      </c>
      <c r="L602" s="161"/>
      <c r="M602" s="165"/>
      <c r="N602" s="166"/>
      <c r="O602" s="166"/>
      <c r="P602" s="166"/>
      <c r="Q602" s="166"/>
      <c r="R602" s="166"/>
      <c r="S602" s="166"/>
      <c r="T602" s="167"/>
      <c r="AT602" s="162" t="s">
        <v>251</v>
      </c>
      <c r="AU602" s="162" t="s">
        <v>89</v>
      </c>
      <c r="AV602" s="160" t="s">
        <v>89</v>
      </c>
      <c r="AW602" s="160" t="s">
        <v>34</v>
      </c>
      <c r="AX602" s="160" t="s">
        <v>79</v>
      </c>
      <c r="AY602" s="162" t="s">
        <v>149</v>
      </c>
    </row>
    <row r="603" spans="2:51" s="168" customFormat="1" ht="11.25">
      <c r="B603" s="169"/>
      <c r="D603" s="150" t="s">
        <v>251</v>
      </c>
      <c r="E603" s="170" t="s">
        <v>1</v>
      </c>
      <c r="F603" s="171" t="s">
        <v>254</v>
      </c>
      <c r="H603" s="172">
        <v>253.20500000000004</v>
      </c>
      <c r="L603" s="169"/>
      <c r="M603" s="173"/>
      <c r="N603" s="174"/>
      <c r="O603" s="174"/>
      <c r="P603" s="174"/>
      <c r="Q603" s="174"/>
      <c r="R603" s="174"/>
      <c r="S603" s="174"/>
      <c r="T603" s="175"/>
      <c r="AT603" s="170" t="s">
        <v>251</v>
      </c>
      <c r="AU603" s="170" t="s">
        <v>89</v>
      </c>
      <c r="AV603" s="168" t="s">
        <v>167</v>
      </c>
      <c r="AW603" s="168" t="s">
        <v>34</v>
      </c>
      <c r="AX603" s="168" t="s">
        <v>87</v>
      </c>
      <c r="AY603" s="170" t="s">
        <v>149</v>
      </c>
    </row>
    <row r="604" spans="1:65" s="56" customFormat="1" ht="24.2" customHeight="1">
      <c r="A604" s="53"/>
      <c r="B604" s="54"/>
      <c r="C604" s="138" t="s">
        <v>760</v>
      </c>
      <c r="D604" s="138" t="s">
        <v>152</v>
      </c>
      <c r="E604" s="139" t="s">
        <v>1306</v>
      </c>
      <c r="F604" s="140" t="s">
        <v>1307</v>
      </c>
      <c r="G604" s="141" t="s">
        <v>268</v>
      </c>
      <c r="H604" s="40">
        <v>72.43</v>
      </c>
      <c r="I604" s="24"/>
      <c r="J604" s="142">
        <f>ROUND(I604*H604,2)</f>
        <v>0</v>
      </c>
      <c r="K604" s="140" t="s">
        <v>1</v>
      </c>
      <c r="L604" s="54"/>
      <c r="M604" s="143" t="s">
        <v>1</v>
      </c>
      <c r="N604" s="144" t="s">
        <v>44</v>
      </c>
      <c r="O604" s="145"/>
      <c r="P604" s="146">
        <f>O604*H604</f>
        <v>0</v>
      </c>
      <c r="Q604" s="146">
        <v>0</v>
      </c>
      <c r="R604" s="146">
        <f>Q604*H604</f>
        <v>0</v>
      </c>
      <c r="S604" s="146">
        <v>0</v>
      </c>
      <c r="T604" s="147">
        <f>S604*H604</f>
        <v>0</v>
      </c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R604" s="148" t="s">
        <v>167</v>
      </c>
      <c r="AT604" s="148" t="s">
        <v>152</v>
      </c>
      <c r="AU604" s="148" t="s">
        <v>89</v>
      </c>
      <c r="AY604" s="44" t="s">
        <v>149</v>
      </c>
      <c r="BE604" s="149">
        <f>IF(N604="základní",J604,0)</f>
        <v>0</v>
      </c>
      <c r="BF604" s="149">
        <f>IF(N604="snížená",J604,0)</f>
        <v>0</v>
      </c>
      <c r="BG604" s="149">
        <f>IF(N604="zákl. přenesená",J604,0)</f>
        <v>0</v>
      </c>
      <c r="BH604" s="149">
        <f>IF(N604="sníž. přenesená",J604,0)</f>
        <v>0</v>
      </c>
      <c r="BI604" s="149">
        <f>IF(N604="nulová",J604,0)</f>
        <v>0</v>
      </c>
      <c r="BJ604" s="44" t="s">
        <v>87</v>
      </c>
      <c r="BK604" s="149">
        <f>ROUND(I604*H604,2)</f>
        <v>0</v>
      </c>
      <c r="BL604" s="44" t="s">
        <v>167</v>
      </c>
      <c r="BM604" s="148" t="s">
        <v>1308</v>
      </c>
    </row>
    <row r="605" spans="2:51" s="176" customFormat="1" ht="11.25">
      <c r="B605" s="177"/>
      <c r="D605" s="150" t="s">
        <v>251</v>
      </c>
      <c r="E605" s="178" t="s">
        <v>1</v>
      </c>
      <c r="F605" s="179" t="s">
        <v>271</v>
      </c>
      <c r="H605" s="178" t="s">
        <v>1</v>
      </c>
      <c r="L605" s="177"/>
      <c r="M605" s="180"/>
      <c r="N605" s="181"/>
      <c r="O605" s="181"/>
      <c r="P605" s="181"/>
      <c r="Q605" s="181"/>
      <c r="R605" s="181"/>
      <c r="S605" s="181"/>
      <c r="T605" s="182"/>
      <c r="AT605" s="178" t="s">
        <v>251</v>
      </c>
      <c r="AU605" s="178" t="s">
        <v>89</v>
      </c>
      <c r="AV605" s="176" t="s">
        <v>87</v>
      </c>
      <c r="AW605" s="176" t="s">
        <v>34</v>
      </c>
      <c r="AX605" s="176" t="s">
        <v>79</v>
      </c>
      <c r="AY605" s="178" t="s">
        <v>149</v>
      </c>
    </row>
    <row r="606" spans="2:51" s="160" customFormat="1" ht="11.25">
      <c r="B606" s="161"/>
      <c r="D606" s="150" t="s">
        <v>251</v>
      </c>
      <c r="E606" s="162" t="s">
        <v>1</v>
      </c>
      <c r="F606" s="163" t="s">
        <v>1309</v>
      </c>
      <c r="H606" s="164">
        <v>23.85</v>
      </c>
      <c r="L606" s="161"/>
      <c r="M606" s="165"/>
      <c r="N606" s="166"/>
      <c r="O606" s="166"/>
      <c r="P606" s="166"/>
      <c r="Q606" s="166"/>
      <c r="R606" s="166"/>
      <c r="S606" s="166"/>
      <c r="T606" s="167"/>
      <c r="AT606" s="162" t="s">
        <v>251</v>
      </c>
      <c r="AU606" s="162" t="s">
        <v>89</v>
      </c>
      <c r="AV606" s="160" t="s">
        <v>89</v>
      </c>
      <c r="AW606" s="160" t="s">
        <v>34</v>
      </c>
      <c r="AX606" s="160" t="s">
        <v>79</v>
      </c>
      <c r="AY606" s="162" t="s">
        <v>149</v>
      </c>
    </row>
    <row r="607" spans="2:51" s="160" customFormat="1" ht="11.25">
      <c r="B607" s="161"/>
      <c r="D607" s="150" t="s">
        <v>251</v>
      </c>
      <c r="E607" s="162" t="s">
        <v>1</v>
      </c>
      <c r="F607" s="163" t="s">
        <v>574</v>
      </c>
      <c r="H607" s="164">
        <v>-1.08</v>
      </c>
      <c r="L607" s="161"/>
      <c r="M607" s="165"/>
      <c r="N607" s="166"/>
      <c r="O607" s="166"/>
      <c r="P607" s="166"/>
      <c r="Q607" s="166"/>
      <c r="R607" s="166"/>
      <c r="S607" s="166"/>
      <c r="T607" s="167"/>
      <c r="AT607" s="162" t="s">
        <v>251</v>
      </c>
      <c r="AU607" s="162" t="s">
        <v>89</v>
      </c>
      <c r="AV607" s="160" t="s">
        <v>89</v>
      </c>
      <c r="AW607" s="160" t="s">
        <v>34</v>
      </c>
      <c r="AX607" s="160" t="s">
        <v>79</v>
      </c>
      <c r="AY607" s="162" t="s">
        <v>149</v>
      </c>
    </row>
    <row r="608" spans="2:51" s="160" customFormat="1" ht="11.25">
      <c r="B608" s="161"/>
      <c r="D608" s="150" t="s">
        <v>251</v>
      </c>
      <c r="E608" s="162" t="s">
        <v>1</v>
      </c>
      <c r="F608" s="163" t="s">
        <v>575</v>
      </c>
      <c r="H608" s="164">
        <v>1.08</v>
      </c>
      <c r="L608" s="161"/>
      <c r="M608" s="165"/>
      <c r="N608" s="166"/>
      <c r="O608" s="166"/>
      <c r="P608" s="166"/>
      <c r="Q608" s="166"/>
      <c r="R608" s="166"/>
      <c r="S608" s="166"/>
      <c r="T608" s="167"/>
      <c r="AT608" s="162" t="s">
        <v>251</v>
      </c>
      <c r="AU608" s="162" t="s">
        <v>89</v>
      </c>
      <c r="AV608" s="160" t="s">
        <v>89</v>
      </c>
      <c r="AW608" s="160" t="s">
        <v>34</v>
      </c>
      <c r="AX608" s="160" t="s">
        <v>79</v>
      </c>
      <c r="AY608" s="162" t="s">
        <v>149</v>
      </c>
    </row>
    <row r="609" spans="2:51" s="176" customFormat="1" ht="11.25">
      <c r="B609" s="177"/>
      <c r="D609" s="150" t="s">
        <v>251</v>
      </c>
      <c r="E609" s="178" t="s">
        <v>1</v>
      </c>
      <c r="F609" s="179" t="s">
        <v>276</v>
      </c>
      <c r="H609" s="178" t="s">
        <v>1</v>
      </c>
      <c r="L609" s="177"/>
      <c r="M609" s="180"/>
      <c r="N609" s="181"/>
      <c r="O609" s="181"/>
      <c r="P609" s="181"/>
      <c r="Q609" s="181"/>
      <c r="R609" s="181"/>
      <c r="S609" s="181"/>
      <c r="T609" s="182"/>
      <c r="AT609" s="178" t="s">
        <v>251</v>
      </c>
      <c r="AU609" s="178" t="s">
        <v>89</v>
      </c>
      <c r="AV609" s="176" t="s">
        <v>87</v>
      </c>
      <c r="AW609" s="176" t="s">
        <v>34</v>
      </c>
      <c r="AX609" s="176" t="s">
        <v>79</v>
      </c>
      <c r="AY609" s="178" t="s">
        <v>149</v>
      </c>
    </row>
    <row r="610" spans="2:51" s="160" customFormat="1" ht="11.25">
      <c r="B610" s="161"/>
      <c r="D610" s="150" t="s">
        <v>251</v>
      </c>
      <c r="E610" s="162" t="s">
        <v>1</v>
      </c>
      <c r="F610" s="163" t="s">
        <v>576</v>
      </c>
      <c r="H610" s="164">
        <v>9</v>
      </c>
      <c r="L610" s="161"/>
      <c r="M610" s="165"/>
      <c r="N610" s="166"/>
      <c r="O610" s="166"/>
      <c r="P610" s="166"/>
      <c r="Q610" s="166"/>
      <c r="R610" s="166"/>
      <c r="S610" s="166"/>
      <c r="T610" s="167"/>
      <c r="AT610" s="162" t="s">
        <v>251</v>
      </c>
      <c r="AU610" s="162" t="s">
        <v>89</v>
      </c>
      <c r="AV610" s="160" t="s">
        <v>89</v>
      </c>
      <c r="AW610" s="160" t="s">
        <v>34</v>
      </c>
      <c r="AX610" s="160" t="s">
        <v>79</v>
      </c>
      <c r="AY610" s="162" t="s">
        <v>149</v>
      </c>
    </row>
    <row r="611" spans="2:51" s="160" customFormat="1" ht="11.25">
      <c r="B611" s="161"/>
      <c r="D611" s="150" t="s">
        <v>251</v>
      </c>
      <c r="E611" s="162" t="s">
        <v>1</v>
      </c>
      <c r="F611" s="163" t="s">
        <v>577</v>
      </c>
      <c r="H611" s="164">
        <v>-1.25</v>
      </c>
      <c r="L611" s="161"/>
      <c r="M611" s="165"/>
      <c r="N611" s="166"/>
      <c r="O611" s="166"/>
      <c r="P611" s="166"/>
      <c r="Q611" s="166"/>
      <c r="R611" s="166"/>
      <c r="S611" s="166"/>
      <c r="T611" s="167"/>
      <c r="AT611" s="162" t="s">
        <v>251</v>
      </c>
      <c r="AU611" s="162" t="s">
        <v>89</v>
      </c>
      <c r="AV611" s="160" t="s">
        <v>89</v>
      </c>
      <c r="AW611" s="160" t="s">
        <v>34</v>
      </c>
      <c r="AX611" s="160" t="s">
        <v>79</v>
      </c>
      <c r="AY611" s="162" t="s">
        <v>149</v>
      </c>
    </row>
    <row r="612" spans="2:51" s="160" customFormat="1" ht="11.25">
      <c r="B612" s="161"/>
      <c r="D612" s="150" t="s">
        <v>251</v>
      </c>
      <c r="E612" s="162" t="s">
        <v>1</v>
      </c>
      <c r="F612" s="163" t="s">
        <v>578</v>
      </c>
      <c r="H612" s="164">
        <v>1.35</v>
      </c>
      <c r="L612" s="161"/>
      <c r="M612" s="165"/>
      <c r="N612" s="166"/>
      <c r="O612" s="166"/>
      <c r="P612" s="166"/>
      <c r="Q612" s="166"/>
      <c r="R612" s="166"/>
      <c r="S612" s="166"/>
      <c r="T612" s="167"/>
      <c r="AT612" s="162" t="s">
        <v>251</v>
      </c>
      <c r="AU612" s="162" t="s">
        <v>89</v>
      </c>
      <c r="AV612" s="160" t="s">
        <v>89</v>
      </c>
      <c r="AW612" s="160" t="s">
        <v>34</v>
      </c>
      <c r="AX612" s="160" t="s">
        <v>79</v>
      </c>
      <c r="AY612" s="162" t="s">
        <v>149</v>
      </c>
    </row>
    <row r="613" spans="2:51" s="176" customFormat="1" ht="11.25">
      <c r="B613" s="177"/>
      <c r="D613" s="150" t="s">
        <v>251</v>
      </c>
      <c r="E613" s="178" t="s">
        <v>1</v>
      </c>
      <c r="F613" s="179" t="s">
        <v>283</v>
      </c>
      <c r="H613" s="178" t="s">
        <v>1</v>
      </c>
      <c r="L613" s="177"/>
      <c r="M613" s="180"/>
      <c r="N613" s="181"/>
      <c r="O613" s="181"/>
      <c r="P613" s="181"/>
      <c r="Q613" s="181"/>
      <c r="R613" s="181"/>
      <c r="S613" s="181"/>
      <c r="T613" s="182"/>
      <c r="AT613" s="178" t="s">
        <v>251</v>
      </c>
      <c r="AU613" s="178" t="s">
        <v>89</v>
      </c>
      <c r="AV613" s="176" t="s">
        <v>87</v>
      </c>
      <c r="AW613" s="176" t="s">
        <v>34</v>
      </c>
      <c r="AX613" s="176" t="s">
        <v>79</v>
      </c>
      <c r="AY613" s="178" t="s">
        <v>149</v>
      </c>
    </row>
    <row r="614" spans="2:51" s="160" customFormat="1" ht="11.25">
      <c r="B614" s="161"/>
      <c r="D614" s="150" t="s">
        <v>251</v>
      </c>
      <c r="E614" s="162" t="s">
        <v>1</v>
      </c>
      <c r="F614" s="163" t="s">
        <v>579</v>
      </c>
      <c r="H614" s="164">
        <v>16.66</v>
      </c>
      <c r="L614" s="161"/>
      <c r="M614" s="165"/>
      <c r="N614" s="166"/>
      <c r="O614" s="166"/>
      <c r="P614" s="166"/>
      <c r="Q614" s="166"/>
      <c r="R614" s="166"/>
      <c r="S614" s="166"/>
      <c r="T614" s="167"/>
      <c r="AT614" s="162" t="s">
        <v>251</v>
      </c>
      <c r="AU614" s="162" t="s">
        <v>89</v>
      </c>
      <c r="AV614" s="160" t="s">
        <v>89</v>
      </c>
      <c r="AW614" s="160" t="s">
        <v>34</v>
      </c>
      <c r="AX614" s="160" t="s">
        <v>79</v>
      </c>
      <c r="AY614" s="162" t="s">
        <v>149</v>
      </c>
    </row>
    <row r="615" spans="2:51" s="160" customFormat="1" ht="11.25">
      <c r="B615" s="161"/>
      <c r="D615" s="150" t="s">
        <v>251</v>
      </c>
      <c r="E615" s="162" t="s">
        <v>1</v>
      </c>
      <c r="F615" s="163" t="s">
        <v>580</v>
      </c>
      <c r="H615" s="164">
        <v>9.8</v>
      </c>
      <c r="L615" s="161"/>
      <c r="M615" s="165"/>
      <c r="N615" s="166"/>
      <c r="O615" s="166"/>
      <c r="P615" s="166"/>
      <c r="Q615" s="166"/>
      <c r="R615" s="166"/>
      <c r="S615" s="166"/>
      <c r="T615" s="167"/>
      <c r="AT615" s="162" t="s">
        <v>251</v>
      </c>
      <c r="AU615" s="162" t="s">
        <v>89</v>
      </c>
      <c r="AV615" s="160" t="s">
        <v>89</v>
      </c>
      <c r="AW615" s="160" t="s">
        <v>34</v>
      </c>
      <c r="AX615" s="160" t="s">
        <v>79</v>
      </c>
      <c r="AY615" s="162" t="s">
        <v>149</v>
      </c>
    </row>
    <row r="616" spans="2:51" s="160" customFormat="1" ht="11.25">
      <c r="B616" s="161"/>
      <c r="D616" s="150" t="s">
        <v>251</v>
      </c>
      <c r="E616" s="162" t="s">
        <v>1</v>
      </c>
      <c r="F616" s="163" t="s">
        <v>581</v>
      </c>
      <c r="H616" s="164">
        <v>-3.72</v>
      </c>
      <c r="L616" s="161"/>
      <c r="M616" s="165"/>
      <c r="N616" s="166"/>
      <c r="O616" s="166"/>
      <c r="P616" s="166"/>
      <c r="Q616" s="166"/>
      <c r="R616" s="166"/>
      <c r="S616" s="166"/>
      <c r="T616" s="167"/>
      <c r="AT616" s="162" t="s">
        <v>251</v>
      </c>
      <c r="AU616" s="162" t="s">
        <v>89</v>
      </c>
      <c r="AV616" s="160" t="s">
        <v>89</v>
      </c>
      <c r="AW616" s="160" t="s">
        <v>34</v>
      </c>
      <c r="AX616" s="160" t="s">
        <v>79</v>
      </c>
      <c r="AY616" s="162" t="s">
        <v>149</v>
      </c>
    </row>
    <row r="617" spans="2:51" s="160" customFormat="1" ht="11.25">
      <c r="B617" s="161"/>
      <c r="D617" s="150" t="s">
        <v>251</v>
      </c>
      <c r="E617" s="162" t="s">
        <v>1</v>
      </c>
      <c r="F617" s="163" t="s">
        <v>582</v>
      </c>
      <c r="H617" s="164">
        <v>2.64</v>
      </c>
      <c r="L617" s="161"/>
      <c r="M617" s="165"/>
      <c r="N617" s="166"/>
      <c r="O617" s="166"/>
      <c r="P617" s="166"/>
      <c r="Q617" s="166"/>
      <c r="R617" s="166"/>
      <c r="S617" s="166"/>
      <c r="T617" s="167"/>
      <c r="AT617" s="162" t="s">
        <v>251</v>
      </c>
      <c r="AU617" s="162" t="s">
        <v>89</v>
      </c>
      <c r="AV617" s="160" t="s">
        <v>89</v>
      </c>
      <c r="AW617" s="160" t="s">
        <v>34</v>
      </c>
      <c r="AX617" s="160" t="s">
        <v>79</v>
      </c>
      <c r="AY617" s="162" t="s">
        <v>149</v>
      </c>
    </row>
    <row r="618" spans="2:51" s="176" customFormat="1" ht="11.25">
      <c r="B618" s="177"/>
      <c r="D618" s="150" t="s">
        <v>251</v>
      </c>
      <c r="E618" s="178" t="s">
        <v>1</v>
      </c>
      <c r="F618" s="179" t="s">
        <v>281</v>
      </c>
      <c r="H618" s="178" t="s">
        <v>1</v>
      </c>
      <c r="L618" s="177"/>
      <c r="M618" s="180"/>
      <c r="N618" s="181"/>
      <c r="O618" s="181"/>
      <c r="P618" s="181"/>
      <c r="Q618" s="181"/>
      <c r="R618" s="181"/>
      <c r="S618" s="181"/>
      <c r="T618" s="182"/>
      <c r="AT618" s="178" t="s">
        <v>251</v>
      </c>
      <c r="AU618" s="178" t="s">
        <v>89</v>
      </c>
      <c r="AV618" s="176" t="s">
        <v>87</v>
      </c>
      <c r="AW618" s="176" t="s">
        <v>34</v>
      </c>
      <c r="AX618" s="176" t="s">
        <v>79</v>
      </c>
      <c r="AY618" s="178" t="s">
        <v>149</v>
      </c>
    </row>
    <row r="619" spans="2:51" s="160" customFormat="1" ht="11.25">
      <c r="B619" s="161"/>
      <c r="D619" s="150" t="s">
        <v>251</v>
      </c>
      <c r="E619" s="162" t="s">
        <v>1</v>
      </c>
      <c r="F619" s="163" t="s">
        <v>1310</v>
      </c>
      <c r="H619" s="164">
        <v>14.1</v>
      </c>
      <c r="L619" s="161"/>
      <c r="M619" s="165"/>
      <c r="N619" s="166"/>
      <c r="O619" s="166"/>
      <c r="P619" s="166"/>
      <c r="Q619" s="166"/>
      <c r="R619" s="166"/>
      <c r="S619" s="166"/>
      <c r="T619" s="167"/>
      <c r="AT619" s="162" t="s">
        <v>251</v>
      </c>
      <c r="AU619" s="162" t="s">
        <v>89</v>
      </c>
      <c r="AV619" s="160" t="s">
        <v>89</v>
      </c>
      <c r="AW619" s="160" t="s">
        <v>34</v>
      </c>
      <c r="AX619" s="160" t="s">
        <v>79</v>
      </c>
      <c r="AY619" s="162" t="s">
        <v>149</v>
      </c>
    </row>
    <row r="620" spans="2:51" s="168" customFormat="1" ht="11.25">
      <c r="B620" s="169"/>
      <c r="D620" s="150" t="s">
        <v>251</v>
      </c>
      <c r="E620" s="170" t="s">
        <v>1</v>
      </c>
      <c r="F620" s="171" t="s">
        <v>254</v>
      </c>
      <c r="H620" s="172">
        <v>72.42999999999999</v>
      </c>
      <c r="L620" s="169"/>
      <c r="M620" s="173"/>
      <c r="N620" s="174"/>
      <c r="O620" s="174"/>
      <c r="P620" s="174"/>
      <c r="Q620" s="174"/>
      <c r="R620" s="174"/>
      <c r="S620" s="174"/>
      <c r="T620" s="175"/>
      <c r="AT620" s="170" t="s">
        <v>251</v>
      </c>
      <c r="AU620" s="170" t="s">
        <v>89</v>
      </c>
      <c r="AV620" s="168" t="s">
        <v>167</v>
      </c>
      <c r="AW620" s="168" t="s">
        <v>34</v>
      </c>
      <c r="AX620" s="168" t="s">
        <v>87</v>
      </c>
      <c r="AY620" s="170" t="s">
        <v>149</v>
      </c>
    </row>
    <row r="621" spans="1:65" s="56" customFormat="1" ht="24.2" customHeight="1">
      <c r="A621" s="53"/>
      <c r="B621" s="54"/>
      <c r="C621" s="138" t="s">
        <v>766</v>
      </c>
      <c r="D621" s="138" t="s">
        <v>152</v>
      </c>
      <c r="E621" s="139" t="s">
        <v>1311</v>
      </c>
      <c r="F621" s="140" t="s">
        <v>1312</v>
      </c>
      <c r="G621" s="141" t="s">
        <v>331</v>
      </c>
      <c r="H621" s="40">
        <v>142.9</v>
      </c>
      <c r="I621" s="24"/>
      <c r="J621" s="142">
        <f>ROUND(I621*H621,2)</f>
        <v>0</v>
      </c>
      <c r="K621" s="140" t="s">
        <v>1</v>
      </c>
      <c r="L621" s="54"/>
      <c r="M621" s="143" t="s">
        <v>1</v>
      </c>
      <c r="N621" s="144" t="s">
        <v>44</v>
      </c>
      <c r="O621" s="145"/>
      <c r="P621" s="146">
        <f>O621*H621</f>
        <v>0</v>
      </c>
      <c r="Q621" s="146">
        <v>0</v>
      </c>
      <c r="R621" s="146">
        <f>Q621*H621</f>
        <v>0</v>
      </c>
      <c r="S621" s="146">
        <v>0</v>
      </c>
      <c r="T621" s="147">
        <f>S621*H621</f>
        <v>0</v>
      </c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R621" s="148" t="s">
        <v>167</v>
      </c>
      <c r="AT621" s="148" t="s">
        <v>152</v>
      </c>
      <c r="AU621" s="148" t="s">
        <v>89</v>
      </c>
      <c r="AY621" s="44" t="s">
        <v>149</v>
      </c>
      <c r="BE621" s="149">
        <f>IF(N621="základní",J621,0)</f>
        <v>0</v>
      </c>
      <c r="BF621" s="149">
        <f>IF(N621="snížená",J621,0)</f>
        <v>0</v>
      </c>
      <c r="BG621" s="149">
        <f>IF(N621="zákl. přenesená",J621,0)</f>
        <v>0</v>
      </c>
      <c r="BH621" s="149">
        <f>IF(N621="sníž. přenesená",J621,0)</f>
        <v>0</v>
      </c>
      <c r="BI621" s="149">
        <f>IF(N621="nulová",J621,0)</f>
        <v>0</v>
      </c>
      <c r="BJ621" s="44" t="s">
        <v>87</v>
      </c>
      <c r="BK621" s="149">
        <f>ROUND(I621*H621,2)</f>
        <v>0</v>
      </c>
      <c r="BL621" s="44" t="s">
        <v>167</v>
      </c>
      <c r="BM621" s="148" t="s">
        <v>1313</v>
      </c>
    </row>
    <row r="622" spans="2:63" s="125" customFormat="1" ht="22.9" customHeight="1">
      <c r="B622" s="126"/>
      <c r="D622" s="127" t="s">
        <v>78</v>
      </c>
      <c r="E622" s="136" t="s">
        <v>190</v>
      </c>
      <c r="F622" s="136" t="s">
        <v>287</v>
      </c>
      <c r="J622" s="137">
        <f>BK622</f>
        <v>0</v>
      </c>
      <c r="L622" s="126"/>
      <c r="M622" s="130"/>
      <c r="N622" s="131"/>
      <c r="O622" s="131"/>
      <c r="P622" s="132">
        <f>SUM(P623:P645)</f>
        <v>0</v>
      </c>
      <c r="Q622" s="131"/>
      <c r="R622" s="132">
        <f>SUM(R623:R645)</f>
        <v>0.0921968</v>
      </c>
      <c r="S622" s="131"/>
      <c r="T622" s="133">
        <f>SUM(T623:T645)</f>
        <v>0</v>
      </c>
      <c r="AR622" s="127" t="s">
        <v>87</v>
      </c>
      <c r="AT622" s="134" t="s">
        <v>78</v>
      </c>
      <c r="AU622" s="134" t="s">
        <v>87</v>
      </c>
      <c r="AY622" s="127" t="s">
        <v>149</v>
      </c>
      <c r="BK622" s="135">
        <f>SUM(BK623:BK645)</f>
        <v>0</v>
      </c>
    </row>
    <row r="623" spans="1:65" s="56" customFormat="1" ht="21.75" customHeight="1">
      <c r="A623" s="53"/>
      <c r="B623" s="54"/>
      <c r="C623" s="138" t="s">
        <v>771</v>
      </c>
      <c r="D623" s="138" t="s">
        <v>152</v>
      </c>
      <c r="E623" s="139" t="s">
        <v>1314</v>
      </c>
      <c r="F623" s="140" t="s">
        <v>1315</v>
      </c>
      <c r="G623" s="141" t="s">
        <v>268</v>
      </c>
      <c r="H623" s="40">
        <v>595.65</v>
      </c>
      <c r="I623" s="24"/>
      <c r="J623" s="142">
        <f>ROUND(I623*H623,2)</f>
        <v>0</v>
      </c>
      <c r="K623" s="140" t="s">
        <v>257</v>
      </c>
      <c r="L623" s="54"/>
      <c r="M623" s="143" t="s">
        <v>1</v>
      </c>
      <c r="N623" s="144" t="s">
        <v>44</v>
      </c>
      <c r="O623" s="145"/>
      <c r="P623" s="146">
        <f>O623*H623</f>
        <v>0</v>
      </c>
      <c r="Q623" s="146">
        <v>0</v>
      </c>
      <c r="R623" s="146">
        <f>Q623*H623</f>
        <v>0</v>
      </c>
      <c r="S623" s="146">
        <v>0</v>
      </c>
      <c r="T623" s="147">
        <f>S623*H623</f>
        <v>0</v>
      </c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R623" s="148" t="s">
        <v>167</v>
      </c>
      <c r="AT623" s="148" t="s">
        <v>152</v>
      </c>
      <c r="AU623" s="148" t="s">
        <v>89</v>
      </c>
      <c r="AY623" s="44" t="s">
        <v>149</v>
      </c>
      <c r="BE623" s="149">
        <f>IF(N623="základní",J623,0)</f>
        <v>0</v>
      </c>
      <c r="BF623" s="149">
        <f>IF(N623="snížená",J623,0)</f>
        <v>0</v>
      </c>
      <c r="BG623" s="149">
        <f>IF(N623="zákl. přenesená",J623,0)</f>
        <v>0</v>
      </c>
      <c r="BH623" s="149">
        <f>IF(N623="sníž. přenesená",J623,0)</f>
        <v>0</v>
      </c>
      <c r="BI623" s="149">
        <f>IF(N623="nulová",J623,0)</f>
        <v>0</v>
      </c>
      <c r="BJ623" s="44" t="s">
        <v>87</v>
      </c>
      <c r="BK623" s="149">
        <f>ROUND(I623*H623,2)</f>
        <v>0</v>
      </c>
      <c r="BL623" s="44" t="s">
        <v>167</v>
      </c>
      <c r="BM623" s="148" t="s">
        <v>1316</v>
      </c>
    </row>
    <row r="624" spans="2:51" s="160" customFormat="1" ht="11.25">
      <c r="B624" s="161"/>
      <c r="D624" s="150" t="s">
        <v>251</v>
      </c>
      <c r="E624" s="162" t="s">
        <v>1</v>
      </c>
      <c r="F624" s="163" t="s">
        <v>1317</v>
      </c>
      <c r="H624" s="164">
        <v>136</v>
      </c>
      <c r="L624" s="161"/>
      <c r="M624" s="165"/>
      <c r="N624" s="166"/>
      <c r="O624" s="166"/>
      <c r="P624" s="166"/>
      <c r="Q624" s="166"/>
      <c r="R624" s="166"/>
      <c r="S624" s="166"/>
      <c r="T624" s="167"/>
      <c r="AT624" s="162" t="s">
        <v>251</v>
      </c>
      <c r="AU624" s="162" t="s">
        <v>89</v>
      </c>
      <c r="AV624" s="160" t="s">
        <v>89</v>
      </c>
      <c r="AW624" s="160" t="s">
        <v>34</v>
      </c>
      <c r="AX624" s="160" t="s">
        <v>79</v>
      </c>
      <c r="AY624" s="162" t="s">
        <v>149</v>
      </c>
    </row>
    <row r="625" spans="2:51" s="160" customFormat="1" ht="11.25">
      <c r="B625" s="161"/>
      <c r="D625" s="150" t="s">
        <v>251</v>
      </c>
      <c r="E625" s="162" t="s">
        <v>1</v>
      </c>
      <c r="F625" s="163" t="s">
        <v>1318</v>
      </c>
      <c r="H625" s="164">
        <v>178.25</v>
      </c>
      <c r="L625" s="161"/>
      <c r="M625" s="165"/>
      <c r="N625" s="166"/>
      <c r="O625" s="166"/>
      <c r="P625" s="166"/>
      <c r="Q625" s="166"/>
      <c r="R625" s="166"/>
      <c r="S625" s="166"/>
      <c r="T625" s="167"/>
      <c r="AT625" s="162" t="s">
        <v>251</v>
      </c>
      <c r="AU625" s="162" t="s">
        <v>89</v>
      </c>
      <c r="AV625" s="160" t="s">
        <v>89</v>
      </c>
      <c r="AW625" s="160" t="s">
        <v>34</v>
      </c>
      <c r="AX625" s="160" t="s">
        <v>79</v>
      </c>
      <c r="AY625" s="162" t="s">
        <v>149</v>
      </c>
    </row>
    <row r="626" spans="2:51" s="160" customFormat="1" ht="11.25">
      <c r="B626" s="161"/>
      <c r="D626" s="150" t="s">
        <v>251</v>
      </c>
      <c r="E626" s="162" t="s">
        <v>1</v>
      </c>
      <c r="F626" s="163" t="s">
        <v>1319</v>
      </c>
      <c r="H626" s="164">
        <v>94.4</v>
      </c>
      <c r="L626" s="161"/>
      <c r="M626" s="165"/>
      <c r="N626" s="166"/>
      <c r="O626" s="166"/>
      <c r="P626" s="166"/>
      <c r="Q626" s="166"/>
      <c r="R626" s="166"/>
      <c r="S626" s="166"/>
      <c r="T626" s="167"/>
      <c r="AT626" s="162" t="s">
        <v>251</v>
      </c>
      <c r="AU626" s="162" t="s">
        <v>89</v>
      </c>
      <c r="AV626" s="160" t="s">
        <v>89</v>
      </c>
      <c r="AW626" s="160" t="s">
        <v>34</v>
      </c>
      <c r="AX626" s="160" t="s">
        <v>79</v>
      </c>
      <c r="AY626" s="162" t="s">
        <v>149</v>
      </c>
    </row>
    <row r="627" spans="2:51" s="160" customFormat="1" ht="11.25">
      <c r="B627" s="161"/>
      <c r="D627" s="150" t="s">
        <v>251</v>
      </c>
      <c r="E627" s="162" t="s">
        <v>1</v>
      </c>
      <c r="F627" s="163" t="s">
        <v>1320</v>
      </c>
      <c r="H627" s="164">
        <v>187</v>
      </c>
      <c r="L627" s="161"/>
      <c r="M627" s="165"/>
      <c r="N627" s="166"/>
      <c r="O627" s="166"/>
      <c r="P627" s="166"/>
      <c r="Q627" s="166"/>
      <c r="R627" s="166"/>
      <c r="S627" s="166"/>
      <c r="T627" s="167"/>
      <c r="AT627" s="162" t="s">
        <v>251</v>
      </c>
      <c r="AU627" s="162" t="s">
        <v>89</v>
      </c>
      <c r="AV627" s="160" t="s">
        <v>89</v>
      </c>
      <c r="AW627" s="160" t="s">
        <v>34</v>
      </c>
      <c r="AX627" s="160" t="s">
        <v>79</v>
      </c>
      <c r="AY627" s="162" t="s">
        <v>149</v>
      </c>
    </row>
    <row r="628" spans="2:51" s="168" customFormat="1" ht="11.25">
      <c r="B628" s="169"/>
      <c r="D628" s="150" t="s">
        <v>251</v>
      </c>
      <c r="E628" s="170" t="s">
        <v>1</v>
      </c>
      <c r="F628" s="171" t="s">
        <v>254</v>
      </c>
      <c r="H628" s="172">
        <v>595.65</v>
      </c>
      <c r="L628" s="169"/>
      <c r="M628" s="173"/>
      <c r="N628" s="174"/>
      <c r="O628" s="174"/>
      <c r="P628" s="174"/>
      <c r="Q628" s="174"/>
      <c r="R628" s="174"/>
      <c r="S628" s="174"/>
      <c r="T628" s="175"/>
      <c r="AT628" s="170" t="s">
        <v>251</v>
      </c>
      <c r="AU628" s="170" t="s">
        <v>89</v>
      </c>
      <c r="AV628" s="168" t="s">
        <v>167</v>
      </c>
      <c r="AW628" s="168" t="s">
        <v>34</v>
      </c>
      <c r="AX628" s="168" t="s">
        <v>87</v>
      </c>
      <c r="AY628" s="170" t="s">
        <v>149</v>
      </c>
    </row>
    <row r="629" spans="1:65" s="56" customFormat="1" ht="21.75" customHeight="1">
      <c r="A629" s="53"/>
      <c r="B629" s="54"/>
      <c r="C629" s="138" t="s">
        <v>776</v>
      </c>
      <c r="D629" s="138" t="s">
        <v>152</v>
      </c>
      <c r="E629" s="139" t="s">
        <v>1321</v>
      </c>
      <c r="F629" s="140" t="s">
        <v>1322</v>
      </c>
      <c r="G629" s="141" t="s">
        <v>268</v>
      </c>
      <c r="H629" s="40">
        <v>595.65</v>
      </c>
      <c r="I629" s="24"/>
      <c r="J629" s="142">
        <f>ROUND(I629*H629,2)</f>
        <v>0</v>
      </c>
      <c r="K629" s="140" t="s">
        <v>257</v>
      </c>
      <c r="L629" s="54"/>
      <c r="M629" s="143" t="s">
        <v>1</v>
      </c>
      <c r="N629" s="144" t="s">
        <v>44</v>
      </c>
      <c r="O629" s="145"/>
      <c r="P629" s="146">
        <f>O629*H629</f>
        <v>0</v>
      </c>
      <c r="Q629" s="146">
        <v>0</v>
      </c>
      <c r="R629" s="146">
        <f>Q629*H629</f>
        <v>0</v>
      </c>
      <c r="S629" s="146">
        <v>0</v>
      </c>
      <c r="T629" s="147">
        <f>S629*H629</f>
        <v>0</v>
      </c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R629" s="148" t="s">
        <v>167</v>
      </c>
      <c r="AT629" s="148" t="s">
        <v>152</v>
      </c>
      <c r="AU629" s="148" t="s">
        <v>89</v>
      </c>
      <c r="AY629" s="44" t="s">
        <v>149</v>
      </c>
      <c r="BE629" s="149">
        <f>IF(N629="základní",J629,0)</f>
        <v>0</v>
      </c>
      <c r="BF629" s="149">
        <f>IF(N629="snížená",J629,0)</f>
        <v>0</v>
      </c>
      <c r="BG629" s="149">
        <f>IF(N629="zákl. přenesená",J629,0)</f>
        <v>0</v>
      </c>
      <c r="BH629" s="149">
        <f>IF(N629="sníž. přenesená",J629,0)</f>
        <v>0</v>
      </c>
      <c r="BI629" s="149">
        <f>IF(N629="nulová",J629,0)</f>
        <v>0</v>
      </c>
      <c r="BJ629" s="44" t="s">
        <v>87</v>
      </c>
      <c r="BK629" s="149">
        <f>ROUND(I629*H629,2)</f>
        <v>0</v>
      </c>
      <c r="BL629" s="44" t="s">
        <v>167</v>
      </c>
      <c r="BM629" s="148" t="s">
        <v>1323</v>
      </c>
    </row>
    <row r="630" spans="1:47" s="56" customFormat="1" ht="19.5">
      <c r="A630" s="53"/>
      <c r="B630" s="54"/>
      <c r="C630" s="53"/>
      <c r="D630" s="150" t="s">
        <v>158</v>
      </c>
      <c r="E630" s="53"/>
      <c r="F630" s="151" t="s">
        <v>1324</v>
      </c>
      <c r="G630" s="53"/>
      <c r="H630" s="53"/>
      <c r="I630" s="53"/>
      <c r="J630" s="53"/>
      <c r="K630" s="53"/>
      <c r="L630" s="54"/>
      <c r="M630" s="152"/>
      <c r="N630" s="153"/>
      <c r="O630" s="145"/>
      <c r="P630" s="145"/>
      <c r="Q630" s="145"/>
      <c r="R630" s="145"/>
      <c r="S630" s="145"/>
      <c r="T630" s="154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T630" s="44" t="s">
        <v>158</v>
      </c>
      <c r="AU630" s="44" t="s">
        <v>89</v>
      </c>
    </row>
    <row r="631" spans="1:65" s="56" customFormat="1" ht="24.2" customHeight="1">
      <c r="A631" s="53"/>
      <c r="B631" s="54"/>
      <c r="C631" s="138" t="s">
        <v>783</v>
      </c>
      <c r="D631" s="138" t="s">
        <v>152</v>
      </c>
      <c r="E631" s="139" t="s">
        <v>1325</v>
      </c>
      <c r="F631" s="140" t="s">
        <v>1326</v>
      </c>
      <c r="G631" s="141" t="s">
        <v>268</v>
      </c>
      <c r="H631" s="40">
        <v>595.65</v>
      </c>
      <c r="I631" s="24"/>
      <c r="J631" s="142">
        <f aca="true" t="shared" si="20" ref="J631:J637">ROUND(I631*H631,2)</f>
        <v>0</v>
      </c>
      <c r="K631" s="140" t="s">
        <v>257</v>
      </c>
      <c r="L631" s="54"/>
      <c r="M631" s="143" t="s">
        <v>1</v>
      </c>
      <c r="N631" s="144" t="s">
        <v>44</v>
      </c>
      <c r="O631" s="145"/>
      <c r="P631" s="146">
        <f aca="true" t="shared" si="21" ref="P631:P637">O631*H631</f>
        <v>0</v>
      </c>
      <c r="Q631" s="146">
        <v>0</v>
      </c>
      <c r="R631" s="146">
        <f aca="true" t="shared" si="22" ref="R631:R637">Q631*H631</f>
        <v>0</v>
      </c>
      <c r="S631" s="146">
        <v>0</v>
      </c>
      <c r="T631" s="147">
        <f aca="true" t="shared" si="23" ref="T631:T637">S631*H631</f>
        <v>0</v>
      </c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R631" s="148" t="s">
        <v>167</v>
      </c>
      <c r="AT631" s="148" t="s">
        <v>152</v>
      </c>
      <c r="AU631" s="148" t="s">
        <v>89</v>
      </c>
      <c r="AY631" s="44" t="s">
        <v>149</v>
      </c>
      <c r="BE631" s="149">
        <f aca="true" t="shared" si="24" ref="BE631:BE637">IF(N631="základní",J631,0)</f>
        <v>0</v>
      </c>
      <c r="BF631" s="149">
        <f aca="true" t="shared" si="25" ref="BF631:BF637">IF(N631="snížená",J631,0)</f>
        <v>0</v>
      </c>
      <c r="BG631" s="149">
        <f aca="true" t="shared" si="26" ref="BG631:BG637">IF(N631="zákl. přenesená",J631,0)</f>
        <v>0</v>
      </c>
      <c r="BH631" s="149">
        <f aca="true" t="shared" si="27" ref="BH631:BH637">IF(N631="sníž. přenesená",J631,0)</f>
        <v>0</v>
      </c>
      <c r="BI631" s="149">
        <f aca="true" t="shared" si="28" ref="BI631:BI637">IF(N631="nulová",J631,0)</f>
        <v>0</v>
      </c>
      <c r="BJ631" s="44" t="s">
        <v>87</v>
      </c>
      <c r="BK631" s="149">
        <f aca="true" t="shared" si="29" ref="BK631:BK637">ROUND(I631*H631,2)</f>
        <v>0</v>
      </c>
      <c r="BL631" s="44" t="s">
        <v>167</v>
      </c>
      <c r="BM631" s="148" t="s">
        <v>1327</v>
      </c>
    </row>
    <row r="632" spans="1:65" s="56" customFormat="1" ht="21.75" customHeight="1">
      <c r="A632" s="53"/>
      <c r="B632" s="54"/>
      <c r="C632" s="138" t="s">
        <v>790</v>
      </c>
      <c r="D632" s="138" t="s">
        <v>152</v>
      </c>
      <c r="E632" s="139" t="s">
        <v>1328</v>
      </c>
      <c r="F632" s="140" t="s">
        <v>1329</v>
      </c>
      <c r="G632" s="141" t="s">
        <v>268</v>
      </c>
      <c r="H632" s="40">
        <v>500</v>
      </c>
      <c r="I632" s="24"/>
      <c r="J632" s="142">
        <f t="shared" si="20"/>
        <v>0</v>
      </c>
      <c r="K632" s="140" t="s">
        <v>257</v>
      </c>
      <c r="L632" s="54"/>
      <c r="M632" s="143" t="s">
        <v>1</v>
      </c>
      <c r="N632" s="144" t="s">
        <v>44</v>
      </c>
      <c r="O632" s="145"/>
      <c r="P632" s="146">
        <f t="shared" si="21"/>
        <v>0</v>
      </c>
      <c r="Q632" s="146">
        <v>0.00013</v>
      </c>
      <c r="R632" s="146">
        <f t="shared" si="22"/>
        <v>0.06499999999999999</v>
      </c>
      <c r="S632" s="146">
        <v>0</v>
      </c>
      <c r="T632" s="147">
        <f t="shared" si="23"/>
        <v>0</v>
      </c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R632" s="148" t="s">
        <v>167</v>
      </c>
      <c r="AT632" s="148" t="s">
        <v>152</v>
      </c>
      <c r="AU632" s="148" t="s">
        <v>89</v>
      </c>
      <c r="AY632" s="44" t="s">
        <v>149</v>
      </c>
      <c r="BE632" s="149">
        <f t="shared" si="24"/>
        <v>0</v>
      </c>
      <c r="BF632" s="149">
        <f t="shared" si="25"/>
        <v>0</v>
      </c>
      <c r="BG632" s="149">
        <f t="shared" si="26"/>
        <v>0</v>
      </c>
      <c r="BH632" s="149">
        <f t="shared" si="27"/>
        <v>0</v>
      </c>
      <c r="BI632" s="149">
        <f t="shared" si="28"/>
        <v>0</v>
      </c>
      <c r="BJ632" s="44" t="s">
        <v>87</v>
      </c>
      <c r="BK632" s="149">
        <f t="shared" si="29"/>
        <v>0</v>
      </c>
      <c r="BL632" s="44" t="s">
        <v>167</v>
      </c>
      <c r="BM632" s="148" t="s">
        <v>1330</v>
      </c>
    </row>
    <row r="633" spans="1:65" s="56" customFormat="1" ht="16.5" customHeight="1">
      <c r="A633" s="53"/>
      <c r="B633" s="54"/>
      <c r="C633" s="138" t="s">
        <v>1331</v>
      </c>
      <c r="D633" s="138" t="s">
        <v>152</v>
      </c>
      <c r="E633" s="139" t="s">
        <v>1332</v>
      </c>
      <c r="F633" s="140" t="s">
        <v>1333</v>
      </c>
      <c r="G633" s="141" t="s">
        <v>339</v>
      </c>
      <c r="H633" s="40">
        <v>1</v>
      </c>
      <c r="I633" s="24"/>
      <c r="J633" s="142">
        <f t="shared" si="20"/>
        <v>0</v>
      </c>
      <c r="K633" s="140" t="s">
        <v>1</v>
      </c>
      <c r="L633" s="54"/>
      <c r="M633" s="143" t="s">
        <v>1</v>
      </c>
      <c r="N633" s="144" t="s">
        <v>44</v>
      </c>
      <c r="O633" s="145"/>
      <c r="P633" s="146">
        <f t="shared" si="21"/>
        <v>0</v>
      </c>
      <c r="Q633" s="146">
        <v>4E-05</v>
      </c>
      <c r="R633" s="146">
        <f t="shared" si="22"/>
        <v>4E-05</v>
      </c>
      <c r="S633" s="146">
        <v>0</v>
      </c>
      <c r="T633" s="147">
        <f t="shared" si="23"/>
        <v>0</v>
      </c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R633" s="148" t="s">
        <v>167</v>
      </c>
      <c r="AT633" s="148" t="s">
        <v>152</v>
      </c>
      <c r="AU633" s="148" t="s">
        <v>89</v>
      </c>
      <c r="AY633" s="44" t="s">
        <v>149</v>
      </c>
      <c r="BE633" s="149">
        <f t="shared" si="24"/>
        <v>0</v>
      </c>
      <c r="BF633" s="149">
        <f t="shared" si="25"/>
        <v>0</v>
      </c>
      <c r="BG633" s="149">
        <f t="shared" si="26"/>
        <v>0</v>
      </c>
      <c r="BH633" s="149">
        <f t="shared" si="27"/>
        <v>0</v>
      </c>
      <c r="BI633" s="149">
        <f t="shared" si="28"/>
        <v>0</v>
      </c>
      <c r="BJ633" s="44" t="s">
        <v>87</v>
      </c>
      <c r="BK633" s="149">
        <f t="shared" si="29"/>
        <v>0</v>
      </c>
      <c r="BL633" s="44" t="s">
        <v>167</v>
      </c>
      <c r="BM633" s="148" t="s">
        <v>1334</v>
      </c>
    </row>
    <row r="634" spans="1:65" s="56" customFormat="1" ht="16.5" customHeight="1">
      <c r="A634" s="53"/>
      <c r="B634" s="54"/>
      <c r="C634" s="138" t="s">
        <v>1335</v>
      </c>
      <c r="D634" s="138" t="s">
        <v>152</v>
      </c>
      <c r="E634" s="139" t="s">
        <v>1336</v>
      </c>
      <c r="F634" s="140" t="s">
        <v>1337</v>
      </c>
      <c r="G634" s="141" t="s">
        <v>339</v>
      </c>
      <c r="H634" s="40">
        <v>1</v>
      </c>
      <c r="I634" s="24"/>
      <c r="J634" s="142">
        <f t="shared" si="20"/>
        <v>0</v>
      </c>
      <c r="K634" s="140" t="s">
        <v>1</v>
      </c>
      <c r="L634" s="54"/>
      <c r="M634" s="143" t="s">
        <v>1</v>
      </c>
      <c r="N634" s="144" t="s">
        <v>44</v>
      </c>
      <c r="O634" s="145"/>
      <c r="P634" s="146">
        <f t="shared" si="21"/>
        <v>0</v>
      </c>
      <c r="Q634" s="146">
        <v>4E-05</v>
      </c>
      <c r="R634" s="146">
        <f t="shared" si="22"/>
        <v>4E-05</v>
      </c>
      <c r="S634" s="146">
        <v>0</v>
      </c>
      <c r="T634" s="147">
        <f t="shared" si="23"/>
        <v>0</v>
      </c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R634" s="148" t="s">
        <v>167</v>
      </c>
      <c r="AT634" s="148" t="s">
        <v>152</v>
      </c>
      <c r="AU634" s="148" t="s">
        <v>89</v>
      </c>
      <c r="AY634" s="44" t="s">
        <v>149</v>
      </c>
      <c r="BE634" s="149">
        <f t="shared" si="24"/>
        <v>0</v>
      </c>
      <c r="BF634" s="149">
        <f t="shared" si="25"/>
        <v>0</v>
      </c>
      <c r="BG634" s="149">
        <f t="shared" si="26"/>
        <v>0</v>
      </c>
      <c r="BH634" s="149">
        <f t="shared" si="27"/>
        <v>0</v>
      </c>
      <c r="BI634" s="149">
        <f t="shared" si="28"/>
        <v>0</v>
      </c>
      <c r="BJ634" s="44" t="s">
        <v>87</v>
      </c>
      <c r="BK634" s="149">
        <f t="shared" si="29"/>
        <v>0</v>
      </c>
      <c r="BL634" s="44" t="s">
        <v>167</v>
      </c>
      <c r="BM634" s="148" t="s">
        <v>1338</v>
      </c>
    </row>
    <row r="635" spans="1:65" s="56" customFormat="1" ht="16.5" customHeight="1">
      <c r="A635" s="53"/>
      <c r="B635" s="54"/>
      <c r="C635" s="138" t="s">
        <v>1339</v>
      </c>
      <c r="D635" s="138" t="s">
        <v>152</v>
      </c>
      <c r="E635" s="139" t="s">
        <v>1340</v>
      </c>
      <c r="F635" s="140" t="s">
        <v>1341</v>
      </c>
      <c r="G635" s="141" t="s">
        <v>339</v>
      </c>
      <c r="H635" s="40">
        <v>1</v>
      </c>
      <c r="I635" s="24"/>
      <c r="J635" s="142">
        <f t="shared" si="20"/>
        <v>0</v>
      </c>
      <c r="K635" s="140" t="s">
        <v>1</v>
      </c>
      <c r="L635" s="54"/>
      <c r="M635" s="143" t="s">
        <v>1</v>
      </c>
      <c r="N635" s="144" t="s">
        <v>44</v>
      </c>
      <c r="O635" s="145"/>
      <c r="P635" s="146">
        <f t="shared" si="21"/>
        <v>0</v>
      </c>
      <c r="Q635" s="146">
        <v>4E-05</v>
      </c>
      <c r="R635" s="146">
        <f t="shared" si="22"/>
        <v>4E-05</v>
      </c>
      <c r="S635" s="146">
        <v>0</v>
      </c>
      <c r="T635" s="147">
        <f t="shared" si="23"/>
        <v>0</v>
      </c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R635" s="148" t="s">
        <v>167</v>
      </c>
      <c r="AT635" s="148" t="s">
        <v>152</v>
      </c>
      <c r="AU635" s="148" t="s">
        <v>89</v>
      </c>
      <c r="AY635" s="44" t="s">
        <v>149</v>
      </c>
      <c r="BE635" s="149">
        <f t="shared" si="24"/>
        <v>0</v>
      </c>
      <c r="BF635" s="149">
        <f t="shared" si="25"/>
        <v>0</v>
      </c>
      <c r="BG635" s="149">
        <f t="shared" si="26"/>
        <v>0</v>
      </c>
      <c r="BH635" s="149">
        <f t="shared" si="27"/>
        <v>0</v>
      </c>
      <c r="BI635" s="149">
        <f t="shared" si="28"/>
        <v>0</v>
      </c>
      <c r="BJ635" s="44" t="s">
        <v>87</v>
      </c>
      <c r="BK635" s="149">
        <f t="shared" si="29"/>
        <v>0</v>
      </c>
      <c r="BL635" s="44" t="s">
        <v>167</v>
      </c>
      <c r="BM635" s="148" t="s">
        <v>1342</v>
      </c>
    </row>
    <row r="636" spans="1:65" s="56" customFormat="1" ht="16.5" customHeight="1">
      <c r="A636" s="53"/>
      <c r="B636" s="54"/>
      <c r="C636" s="138" t="s">
        <v>1343</v>
      </c>
      <c r="D636" s="138" t="s">
        <v>152</v>
      </c>
      <c r="E636" s="139" t="s">
        <v>1344</v>
      </c>
      <c r="F636" s="140" t="s">
        <v>1345</v>
      </c>
      <c r="G636" s="141" t="s">
        <v>331</v>
      </c>
      <c r="H636" s="40">
        <v>50</v>
      </c>
      <c r="I636" s="24"/>
      <c r="J636" s="142">
        <f t="shared" si="20"/>
        <v>0</v>
      </c>
      <c r="K636" s="140" t="s">
        <v>1</v>
      </c>
      <c r="L636" s="54"/>
      <c r="M636" s="143" t="s">
        <v>1</v>
      </c>
      <c r="N636" s="144" t="s">
        <v>44</v>
      </c>
      <c r="O636" s="145"/>
      <c r="P636" s="146">
        <f t="shared" si="21"/>
        <v>0</v>
      </c>
      <c r="Q636" s="146">
        <v>4E-05</v>
      </c>
      <c r="R636" s="146">
        <f t="shared" si="22"/>
        <v>0.002</v>
      </c>
      <c r="S636" s="146">
        <v>0</v>
      </c>
      <c r="T636" s="147">
        <f t="shared" si="23"/>
        <v>0</v>
      </c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R636" s="148" t="s">
        <v>167</v>
      </c>
      <c r="AT636" s="148" t="s">
        <v>152</v>
      </c>
      <c r="AU636" s="148" t="s">
        <v>89</v>
      </c>
      <c r="AY636" s="44" t="s">
        <v>149</v>
      </c>
      <c r="BE636" s="149">
        <f t="shared" si="24"/>
        <v>0</v>
      </c>
      <c r="BF636" s="149">
        <f t="shared" si="25"/>
        <v>0</v>
      </c>
      <c r="BG636" s="149">
        <f t="shared" si="26"/>
        <v>0</v>
      </c>
      <c r="BH636" s="149">
        <f t="shared" si="27"/>
        <v>0</v>
      </c>
      <c r="BI636" s="149">
        <f t="shared" si="28"/>
        <v>0</v>
      </c>
      <c r="BJ636" s="44" t="s">
        <v>87</v>
      </c>
      <c r="BK636" s="149">
        <f t="shared" si="29"/>
        <v>0</v>
      </c>
      <c r="BL636" s="44" t="s">
        <v>167</v>
      </c>
      <c r="BM636" s="148" t="s">
        <v>1346</v>
      </c>
    </row>
    <row r="637" spans="1:65" s="56" customFormat="1" ht="16.5" customHeight="1">
      <c r="A637" s="53"/>
      <c r="B637" s="54"/>
      <c r="C637" s="138" t="s">
        <v>1347</v>
      </c>
      <c r="D637" s="138" t="s">
        <v>152</v>
      </c>
      <c r="E637" s="139" t="s">
        <v>1348</v>
      </c>
      <c r="F637" s="140" t="s">
        <v>1349</v>
      </c>
      <c r="G637" s="141" t="s">
        <v>268</v>
      </c>
      <c r="H637" s="40">
        <v>580.92</v>
      </c>
      <c r="I637" s="24"/>
      <c r="J637" s="142">
        <f t="shared" si="20"/>
        <v>0</v>
      </c>
      <c r="K637" s="140" t="s">
        <v>257</v>
      </c>
      <c r="L637" s="54"/>
      <c r="M637" s="143" t="s">
        <v>1</v>
      </c>
      <c r="N637" s="144" t="s">
        <v>44</v>
      </c>
      <c r="O637" s="145"/>
      <c r="P637" s="146">
        <f t="shared" si="21"/>
        <v>0</v>
      </c>
      <c r="Q637" s="146">
        <v>4E-05</v>
      </c>
      <c r="R637" s="146">
        <f t="shared" si="22"/>
        <v>0.023236800000000002</v>
      </c>
      <c r="S637" s="146">
        <v>0</v>
      </c>
      <c r="T637" s="147">
        <f t="shared" si="23"/>
        <v>0</v>
      </c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R637" s="148" t="s">
        <v>167</v>
      </c>
      <c r="AT637" s="148" t="s">
        <v>152</v>
      </c>
      <c r="AU637" s="148" t="s">
        <v>89</v>
      </c>
      <c r="AY637" s="44" t="s">
        <v>149</v>
      </c>
      <c r="BE637" s="149">
        <f t="shared" si="24"/>
        <v>0</v>
      </c>
      <c r="BF637" s="149">
        <f t="shared" si="25"/>
        <v>0</v>
      </c>
      <c r="BG637" s="149">
        <f t="shared" si="26"/>
        <v>0</v>
      </c>
      <c r="BH637" s="149">
        <f t="shared" si="27"/>
        <v>0</v>
      </c>
      <c r="BI637" s="149">
        <f t="shared" si="28"/>
        <v>0</v>
      </c>
      <c r="BJ637" s="44" t="s">
        <v>87</v>
      </c>
      <c r="BK637" s="149">
        <f t="shared" si="29"/>
        <v>0</v>
      </c>
      <c r="BL637" s="44" t="s">
        <v>167</v>
      </c>
      <c r="BM637" s="148" t="s">
        <v>1350</v>
      </c>
    </row>
    <row r="638" spans="2:51" s="160" customFormat="1" ht="11.25">
      <c r="B638" s="161"/>
      <c r="D638" s="150" t="s">
        <v>251</v>
      </c>
      <c r="E638" s="162" t="s">
        <v>1</v>
      </c>
      <c r="F638" s="163" t="s">
        <v>1351</v>
      </c>
      <c r="H638" s="164">
        <v>156.02</v>
      </c>
      <c r="L638" s="161"/>
      <c r="M638" s="165"/>
      <c r="N638" s="166"/>
      <c r="O638" s="166"/>
      <c r="P638" s="166"/>
      <c r="Q638" s="166"/>
      <c r="R638" s="166"/>
      <c r="S638" s="166"/>
      <c r="T638" s="167"/>
      <c r="AT638" s="162" t="s">
        <v>251</v>
      </c>
      <c r="AU638" s="162" t="s">
        <v>89</v>
      </c>
      <c r="AV638" s="160" t="s">
        <v>89</v>
      </c>
      <c r="AW638" s="160" t="s">
        <v>34</v>
      </c>
      <c r="AX638" s="160" t="s">
        <v>79</v>
      </c>
      <c r="AY638" s="162" t="s">
        <v>149</v>
      </c>
    </row>
    <row r="639" spans="2:51" s="160" customFormat="1" ht="11.25">
      <c r="B639" s="161"/>
      <c r="D639" s="150" t="s">
        <v>251</v>
      </c>
      <c r="E639" s="162" t="s">
        <v>1</v>
      </c>
      <c r="F639" s="163" t="s">
        <v>1352</v>
      </c>
      <c r="H639" s="164">
        <v>162.58</v>
      </c>
      <c r="L639" s="161"/>
      <c r="M639" s="165"/>
      <c r="N639" s="166"/>
      <c r="O639" s="166"/>
      <c r="P639" s="166"/>
      <c r="Q639" s="166"/>
      <c r="R639" s="166"/>
      <c r="S639" s="166"/>
      <c r="T639" s="167"/>
      <c r="AT639" s="162" t="s">
        <v>251</v>
      </c>
      <c r="AU639" s="162" t="s">
        <v>89</v>
      </c>
      <c r="AV639" s="160" t="s">
        <v>89</v>
      </c>
      <c r="AW639" s="160" t="s">
        <v>34</v>
      </c>
      <c r="AX639" s="160" t="s">
        <v>79</v>
      </c>
      <c r="AY639" s="162" t="s">
        <v>149</v>
      </c>
    </row>
    <row r="640" spans="2:51" s="160" customFormat="1" ht="11.25">
      <c r="B640" s="161"/>
      <c r="D640" s="150" t="s">
        <v>251</v>
      </c>
      <c r="E640" s="162" t="s">
        <v>1</v>
      </c>
      <c r="F640" s="163" t="s">
        <v>1353</v>
      </c>
      <c r="H640" s="164">
        <v>162.58</v>
      </c>
      <c r="L640" s="161"/>
      <c r="M640" s="165"/>
      <c r="N640" s="166"/>
      <c r="O640" s="166"/>
      <c r="P640" s="166"/>
      <c r="Q640" s="166"/>
      <c r="R640" s="166"/>
      <c r="S640" s="166"/>
      <c r="T640" s="167"/>
      <c r="AT640" s="162" t="s">
        <v>251</v>
      </c>
      <c r="AU640" s="162" t="s">
        <v>89</v>
      </c>
      <c r="AV640" s="160" t="s">
        <v>89</v>
      </c>
      <c r="AW640" s="160" t="s">
        <v>34</v>
      </c>
      <c r="AX640" s="160" t="s">
        <v>79</v>
      </c>
      <c r="AY640" s="162" t="s">
        <v>149</v>
      </c>
    </row>
    <row r="641" spans="2:51" s="160" customFormat="1" ht="11.25">
      <c r="B641" s="161"/>
      <c r="D641" s="150" t="s">
        <v>251</v>
      </c>
      <c r="E641" s="162" t="s">
        <v>1</v>
      </c>
      <c r="F641" s="163" t="s">
        <v>1354</v>
      </c>
      <c r="H641" s="164">
        <v>99.74</v>
      </c>
      <c r="L641" s="161"/>
      <c r="M641" s="165"/>
      <c r="N641" s="166"/>
      <c r="O641" s="166"/>
      <c r="P641" s="166"/>
      <c r="Q641" s="166"/>
      <c r="R641" s="166"/>
      <c r="S641" s="166"/>
      <c r="T641" s="167"/>
      <c r="AT641" s="162" t="s">
        <v>251</v>
      </c>
      <c r="AU641" s="162" t="s">
        <v>89</v>
      </c>
      <c r="AV641" s="160" t="s">
        <v>89</v>
      </c>
      <c r="AW641" s="160" t="s">
        <v>34</v>
      </c>
      <c r="AX641" s="160" t="s">
        <v>79</v>
      </c>
      <c r="AY641" s="162" t="s">
        <v>149</v>
      </c>
    </row>
    <row r="642" spans="2:51" s="168" customFormat="1" ht="11.25">
      <c r="B642" s="169"/>
      <c r="D642" s="150" t="s">
        <v>251</v>
      </c>
      <c r="E642" s="170" t="s">
        <v>1</v>
      </c>
      <c r="F642" s="171" t="s">
        <v>254</v>
      </c>
      <c r="H642" s="172">
        <v>580.9200000000001</v>
      </c>
      <c r="L642" s="169"/>
      <c r="M642" s="173"/>
      <c r="N642" s="174"/>
      <c r="O642" s="174"/>
      <c r="P642" s="174"/>
      <c r="Q642" s="174"/>
      <c r="R642" s="174"/>
      <c r="S642" s="174"/>
      <c r="T642" s="175"/>
      <c r="AT642" s="170" t="s">
        <v>251</v>
      </c>
      <c r="AU642" s="170" t="s">
        <v>89</v>
      </c>
      <c r="AV642" s="168" t="s">
        <v>167</v>
      </c>
      <c r="AW642" s="168" t="s">
        <v>34</v>
      </c>
      <c r="AX642" s="168" t="s">
        <v>87</v>
      </c>
      <c r="AY642" s="170" t="s">
        <v>149</v>
      </c>
    </row>
    <row r="643" spans="1:65" s="56" customFormat="1" ht="16.5" customHeight="1">
      <c r="A643" s="53"/>
      <c r="B643" s="54"/>
      <c r="C643" s="138" t="s">
        <v>1355</v>
      </c>
      <c r="D643" s="138" t="s">
        <v>152</v>
      </c>
      <c r="E643" s="139" t="s">
        <v>1356</v>
      </c>
      <c r="F643" s="140" t="s">
        <v>1357</v>
      </c>
      <c r="G643" s="141" t="s">
        <v>331</v>
      </c>
      <c r="H643" s="40">
        <v>30</v>
      </c>
      <c r="I643" s="24"/>
      <c r="J643" s="142">
        <f>ROUND(I643*H643,2)</f>
        <v>0</v>
      </c>
      <c r="K643" s="140" t="s">
        <v>1</v>
      </c>
      <c r="L643" s="54"/>
      <c r="M643" s="143" t="s">
        <v>1</v>
      </c>
      <c r="N643" s="144" t="s">
        <v>44</v>
      </c>
      <c r="O643" s="145"/>
      <c r="P643" s="146">
        <f>O643*H643</f>
        <v>0</v>
      </c>
      <c r="Q643" s="146">
        <v>4E-05</v>
      </c>
      <c r="R643" s="146">
        <f>Q643*H643</f>
        <v>0.0012000000000000001</v>
      </c>
      <c r="S643" s="146">
        <v>0</v>
      </c>
      <c r="T643" s="147">
        <f>S643*H643</f>
        <v>0</v>
      </c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R643" s="148" t="s">
        <v>167</v>
      </c>
      <c r="AT643" s="148" t="s">
        <v>152</v>
      </c>
      <c r="AU643" s="148" t="s">
        <v>89</v>
      </c>
      <c r="AY643" s="44" t="s">
        <v>149</v>
      </c>
      <c r="BE643" s="149">
        <f>IF(N643="základní",J643,0)</f>
        <v>0</v>
      </c>
      <c r="BF643" s="149">
        <f>IF(N643="snížená",J643,0)</f>
        <v>0</v>
      </c>
      <c r="BG643" s="149">
        <f>IF(N643="zákl. přenesená",J643,0)</f>
        <v>0</v>
      </c>
      <c r="BH643" s="149">
        <f>IF(N643="sníž. přenesená",J643,0)</f>
        <v>0</v>
      </c>
      <c r="BI643" s="149">
        <f>IF(N643="nulová",J643,0)</f>
        <v>0</v>
      </c>
      <c r="BJ643" s="44" t="s">
        <v>87</v>
      </c>
      <c r="BK643" s="149">
        <f>ROUND(I643*H643,2)</f>
        <v>0</v>
      </c>
      <c r="BL643" s="44" t="s">
        <v>167</v>
      </c>
      <c r="BM643" s="148" t="s">
        <v>1358</v>
      </c>
    </row>
    <row r="644" spans="1:65" s="56" customFormat="1" ht="16.5" customHeight="1">
      <c r="A644" s="53"/>
      <c r="B644" s="54"/>
      <c r="C644" s="138" t="s">
        <v>1359</v>
      </c>
      <c r="D644" s="138" t="s">
        <v>152</v>
      </c>
      <c r="E644" s="139" t="s">
        <v>1360</v>
      </c>
      <c r="F644" s="140" t="s">
        <v>1361</v>
      </c>
      <c r="G644" s="141" t="s">
        <v>155</v>
      </c>
      <c r="H644" s="40">
        <v>1</v>
      </c>
      <c r="I644" s="24"/>
      <c r="J644" s="142">
        <f>ROUND(I644*H644,2)</f>
        <v>0</v>
      </c>
      <c r="K644" s="140" t="s">
        <v>1</v>
      </c>
      <c r="L644" s="54"/>
      <c r="M644" s="143" t="s">
        <v>1</v>
      </c>
      <c r="N644" s="144" t="s">
        <v>44</v>
      </c>
      <c r="O644" s="145"/>
      <c r="P644" s="146">
        <f>O644*H644</f>
        <v>0</v>
      </c>
      <c r="Q644" s="146">
        <v>4E-05</v>
      </c>
      <c r="R644" s="146">
        <f>Q644*H644</f>
        <v>4E-05</v>
      </c>
      <c r="S644" s="146">
        <v>0</v>
      </c>
      <c r="T644" s="147">
        <f>S644*H644</f>
        <v>0</v>
      </c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R644" s="148" t="s">
        <v>167</v>
      </c>
      <c r="AT644" s="148" t="s">
        <v>152</v>
      </c>
      <c r="AU644" s="148" t="s">
        <v>89</v>
      </c>
      <c r="AY644" s="44" t="s">
        <v>149</v>
      </c>
      <c r="BE644" s="149">
        <f>IF(N644="základní",J644,0)</f>
        <v>0</v>
      </c>
      <c r="BF644" s="149">
        <f>IF(N644="snížená",J644,0)</f>
        <v>0</v>
      </c>
      <c r="BG644" s="149">
        <f>IF(N644="zákl. přenesená",J644,0)</f>
        <v>0</v>
      </c>
      <c r="BH644" s="149">
        <f>IF(N644="sníž. přenesená",J644,0)</f>
        <v>0</v>
      </c>
      <c r="BI644" s="149">
        <f>IF(N644="nulová",J644,0)</f>
        <v>0</v>
      </c>
      <c r="BJ644" s="44" t="s">
        <v>87</v>
      </c>
      <c r="BK644" s="149">
        <f>ROUND(I644*H644,2)</f>
        <v>0</v>
      </c>
      <c r="BL644" s="44" t="s">
        <v>167</v>
      </c>
      <c r="BM644" s="148" t="s">
        <v>1362</v>
      </c>
    </row>
    <row r="645" spans="1:65" s="56" customFormat="1" ht="21.75" customHeight="1">
      <c r="A645" s="53"/>
      <c r="B645" s="54"/>
      <c r="C645" s="138" t="s">
        <v>1363</v>
      </c>
      <c r="D645" s="138" t="s">
        <v>152</v>
      </c>
      <c r="E645" s="139" t="s">
        <v>1364</v>
      </c>
      <c r="F645" s="140" t="s">
        <v>1365</v>
      </c>
      <c r="G645" s="141" t="s">
        <v>268</v>
      </c>
      <c r="H645" s="40">
        <v>15</v>
      </c>
      <c r="I645" s="24"/>
      <c r="J645" s="142">
        <f>ROUND(I645*H645,2)</f>
        <v>0</v>
      </c>
      <c r="K645" s="140" t="s">
        <v>1</v>
      </c>
      <c r="L645" s="54"/>
      <c r="M645" s="143" t="s">
        <v>1</v>
      </c>
      <c r="N645" s="144" t="s">
        <v>44</v>
      </c>
      <c r="O645" s="145"/>
      <c r="P645" s="146">
        <f>O645*H645</f>
        <v>0</v>
      </c>
      <c r="Q645" s="146">
        <v>4E-05</v>
      </c>
      <c r="R645" s="146">
        <f>Q645*H645</f>
        <v>0.0006000000000000001</v>
      </c>
      <c r="S645" s="146">
        <v>0</v>
      </c>
      <c r="T645" s="147">
        <f>S645*H645</f>
        <v>0</v>
      </c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R645" s="148" t="s">
        <v>167</v>
      </c>
      <c r="AT645" s="148" t="s">
        <v>152</v>
      </c>
      <c r="AU645" s="148" t="s">
        <v>89</v>
      </c>
      <c r="AY645" s="44" t="s">
        <v>149</v>
      </c>
      <c r="BE645" s="149">
        <f>IF(N645="základní",J645,0)</f>
        <v>0</v>
      </c>
      <c r="BF645" s="149">
        <f>IF(N645="snížená",J645,0)</f>
        <v>0</v>
      </c>
      <c r="BG645" s="149">
        <f>IF(N645="zákl. přenesená",J645,0)</f>
        <v>0</v>
      </c>
      <c r="BH645" s="149">
        <f>IF(N645="sníž. přenesená",J645,0)</f>
        <v>0</v>
      </c>
      <c r="BI645" s="149">
        <f>IF(N645="nulová",J645,0)</f>
        <v>0</v>
      </c>
      <c r="BJ645" s="44" t="s">
        <v>87</v>
      </c>
      <c r="BK645" s="149">
        <f>ROUND(I645*H645,2)</f>
        <v>0</v>
      </c>
      <c r="BL645" s="44" t="s">
        <v>167</v>
      </c>
      <c r="BM645" s="148" t="s">
        <v>1366</v>
      </c>
    </row>
    <row r="646" spans="2:63" s="125" customFormat="1" ht="22.9" customHeight="1">
      <c r="B646" s="126"/>
      <c r="D646" s="127" t="s">
        <v>78</v>
      </c>
      <c r="E646" s="136" t="s">
        <v>1367</v>
      </c>
      <c r="F646" s="136" t="s">
        <v>1368</v>
      </c>
      <c r="J646" s="137">
        <f>BK646</f>
        <v>0</v>
      </c>
      <c r="L646" s="126"/>
      <c r="M646" s="130"/>
      <c r="N646" s="131"/>
      <c r="O646" s="131"/>
      <c r="P646" s="132">
        <f>P647</f>
        <v>0</v>
      </c>
      <c r="Q646" s="131"/>
      <c r="R646" s="132">
        <f>R647</f>
        <v>0</v>
      </c>
      <c r="S646" s="131"/>
      <c r="T646" s="133">
        <f>T647</f>
        <v>0</v>
      </c>
      <c r="AR646" s="127" t="s">
        <v>87</v>
      </c>
      <c r="AT646" s="134" t="s">
        <v>78</v>
      </c>
      <c r="AU646" s="134" t="s">
        <v>87</v>
      </c>
      <c r="AY646" s="127" t="s">
        <v>149</v>
      </c>
      <c r="BK646" s="135">
        <f>BK647</f>
        <v>0</v>
      </c>
    </row>
    <row r="647" spans="1:65" s="56" customFormat="1" ht="16.5" customHeight="1">
      <c r="A647" s="53"/>
      <c r="B647" s="54"/>
      <c r="C647" s="138" t="s">
        <v>1369</v>
      </c>
      <c r="D647" s="138" t="s">
        <v>152</v>
      </c>
      <c r="E647" s="139" t="s">
        <v>1370</v>
      </c>
      <c r="F647" s="140" t="s">
        <v>1371</v>
      </c>
      <c r="G647" s="141" t="s">
        <v>655</v>
      </c>
      <c r="H647" s="40">
        <v>273.128</v>
      </c>
      <c r="I647" s="24"/>
      <c r="J647" s="142">
        <f>ROUND(I647*H647,2)</f>
        <v>0</v>
      </c>
      <c r="K647" s="140" t="s">
        <v>257</v>
      </c>
      <c r="L647" s="54"/>
      <c r="M647" s="143" t="s">
        <v>1</v>
      </c>
      <c r="N647" s="144" t="s">
        <v>44</v>
      </c>
      <c r="O647" s="145"/>
      <c r="P647" s="146">
        <f>O647*H647</f>
        <v>0</v>
      </c>
      <c r="Q647" s="146">
        <v>0</v>
      </c>
      <c r="R647" s="146">
        <f>Q647*H647</f>
        <v>0</v>
      </c>
      <c r="S647" s="146">
        <v>0</v>
      </c>
      <c r="T647" s="147">
        <f>S647*H647</f>
        <v>0</v>
      </c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R647" s="148" t="s">
        <v>167</v>
      </c>
      <c r="AT647" s="148" t="s">
        <v>152</v>
      </c>
      <c r="AU647" s="148" t="s">
        <v>89</v>
      </c>
      <c r="AY647" s="44" t="s">
        <v>149</v>
      </c>
      <c r="BE647" s="149">
        <f>IF(N647="základní",J647,0)</f>
        <v>0</v>
      </c>
      <c r="BF647" s="149">
        <f>IF(N647="snížená",J647,0)</f>
        <v>0</v>
      </c>
      <c r="BG647" s="149">
        <f>IF(N647="zákl. přenesená",J647,0)</f>
        <v>0</v>
      </c>
      <c r="BH647" s="149">
        <f>IF(N647="sníž. přenesená",J647,0)</f>
        <v>0</v>
      </c>
      <c r="BI647" s="149">
        <f>IF(N647="nulová",J647,0)</f>
        <v>0</v>
      </c>
      <c r="BJ647" s="44" t="s">
        <v>87</v>
      </c>
      <c r="BK647" s="149">
        <f>ROUND(I647*H647,2)</f>
        <v>0</v>
      </c>
      <c r="BL647" s="44" t="s">
        <v>167</v>
      </c>
      <c r="BM647" s="148" t="s">
        <v>1372</v>
      </c>
    </row>
    <row r="648" spans="2:63" s="125" customFormat="1" ht="25.9" customHeight="1">
      <c r="B648" s="126"/>
      <c r="D648" s="127" t="s">
        <v>78</v>
      </c>
      <c r="E648" s="128" t="s">
        <v>704</v>
      </c>
      <c r="F648" s="128" t="s">
        <v>705</v>
      </c>
      <c r="J648" s="129">
        <f>BK648</f>
        <v>0</v>
      </c>
      <c r="L648" s="126"/>
      <c r="M648" s="130"/>
      <c r="N648" s="131"/>
      <c r="O648" s="131"/>
      <c r="P648" s="132">
        <f>P649+P663+P680+P767+P773+P859+P876+P957+P1028+P1090+P1097+P1120+P1124+P1172+P1188+P1233</f>
        <v>0</v>
      </c>
      <c r="Q648" s="131"/>
      <c r="R648" s="132">
        <f>R649+R663+R680+R767+R773+R859+R876+R957+R1028+R1090+R1097+R1120+R1124+R1172+R1188+R1233</f>
        <v>47.743787080000004</v>
      </c>
      <c r="S648" s="131"/>
      <c r="T648" s="133">
        <f>T649+T663+T680+T767+T773+T859+T876+T957+T1028+T1090+T1097+T1120+T1124+T1172+T1188+T1233</f>
        <v>0</v>
      </c>
      <c r="AR648" s="127" t="s">
        <v>89</v>
      </c>
      <c r="AT648" s="134" t="s">
        <v>78</v>
      </c>
      <c r="AU648" s="134" t="s">
        <v>79</v>
      </c>
      <c r="AY648" s="127" t="s">
        <v>149</v>
      </c>
      <c r="BK648" s="135">
        <f>BK649+BK663+BK680+BK767+BK773+BK859+BK876+BK957+BK1028+BK1090+BK1097+BK1120+BK1124+BK1172+BK1188+BK1233</f>
        <v>0</v>
      </c>
    </row>
    <row r="649" spans="2:63" s="125" customFormat="1" ht="22.9" customHeight="1">
      <c r="B649" s="126"/>
      <c r="D649" s="127" t="s">
        <v>78</v>
      </c>
      <c r="E649" s="136" t="s">
        <v>706</v>
      </c>
      <c r="F649" s="136" t="s">
        <v>707</v>
      </c>
      <c r="J649" s="137">
        <f>BK649</f>
        <v>0</v>
      </c>
      <c r="L649" s="126"/>
      <c r="M649" s="130"/>
      <c r="N649" s="131"/>
      <c r="O649" s="131"/>
      <c r="P649" s="132">
        <f>SUM(P650:P662)</f>
        <v>0</v>
      </c>
      <c r="Q649" s="131"/>
      <c r="R649" s="132">
        <f>SUM(R650:R662)</f>
        <v>0</v>
      </c>
      <c r="S649" s="131"/>
      <c r="T649" s="133">
        <f>SUM(T650:T662)</f>
        <v>0</v>
      </c>
      <c r="AR649" s="127" t="s">
        <v>89</v>
      </c>
      <c r="AT649" s="134" t="s">
        <v>78</v>
      </c>
      <c r="AU649" s="134" t="s">
        <v>87</v>
      </c>
      <c r="AY649" s="127" t="s">
        <v>149</v>
      </c>
      <c r="BK649" s="135">
        <f>SUM(BK650:BK662)</f>
        <v>0</v>
      </c>
    </row>
    <row r="650" spans="1:65" s="56" customFormat="1" ht="24.2" customHeight="1">
      <c r="A650" s="53"/>
      <c r="B650" s="54"/>
      <c r="C650" s="138" t="s">
        <v>1373</v>
      </c>
      <c r="D650" s="138" t="s">
        <v>152</v>
      </c>
      <c r="E650" s="139" t="s">
        <v>1374</v>
      </c>
      <c r="F650" s="140" t="s">
        <v>1375</v>
      </c>
      <c r="G650" s="141" t="s">
        <v>268</v>
      </c>
      <c r="H650" s="40">
        <v>53.94</v>
      </c>
      <c r="I650" s="24"/>
      <c r="J650" s="142">
        <f>ROUND(I650*H650,2)</f>
        <v>0</v>
      </c>
      <c r="K650" s="140" t="s">
        <v>1</v>
      </c>
      <c r="L650" s="54"/>
      <c r="M650" s="143" t="s">
        <v>1</v>
      </c>
      <c r="N650" s="144" t="s">
        <v>44</v>
      </c>
      <c r="O650" s="145"/>
      <c r="P650" s="146">
        <f>O650*H650</f>
        <v>0</v>
      </c>
      <c r="Q650" s="146">
        <v>0</v>
      </c>
      <c r="R650" s="146">
        <f>Q650*H650</f>
        <v>0</v>
      </c>
      <c r="S650" s="146">
        <v>0</v>
      </c>
      <c r="T650" s="147">
        <f>S650*H650</f>
        <v>0</v>
      </c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R650" s="148" t="s">
        <v>219</v>
      </c>
      <c r="AT650" s="148" t="s">
        <v>152</v>
      </c>
      <c r="AU650" s="148" t="s">
        <v>89</v>
      </c>
      <c r="AY650" s="44" t="s">
        <v>149</v>
      </c>
      <c r="BE650" s="149">
        <f>IF(N650="základní",J650,0)</f>
        <v>0</v>
      </c>
      <c r="BF650" s="149">
        <f>IF(N650="snížená",J650,0)</f>
        <v>0</v>
      </c>
      <c r="BG650" s="149">
        <f>IF(N650="zákl. přenesená",J650,0)</f>
        <v>0</v>
      </c>
      <c r="BH650" s="149">
        <f>IF(N650="sníž. přenesená",J650,0)</f>
        <v>0</v>
      </c>
      <c r="BI650" s="149">
        <f>IF(N650="nulová",J650,0)</f>
        <v>0</v>
      </c>
      <c r="BJ650" s="44" t="s">
        <v>87</v>
      </c>
      <c r="BK650" s="149">
        <f>ROUND(I650*H650,2)</f>
        <v>0</v>
      </c>
      <c r="BL650" s="44" t="s">
        <v>219</v>
      </c>
      <c r="BM650" s="148" t="s">
        <v>1376</v>
      </c>
    </row>
    <row r="651" spans="1:47" s="56" customFormat="1" ht="39">
      <c r="A651" s="53"/>
      <c r="B651" s="54"/>
      <c r="C651" s="53"/>
      <c r="D651" s="150" t="s">
        <v>158</v>
      </c>
      <c r="E651" s="53"/>
      <c r="F651" s="151" t="s">
        <v>1377</v>
      </c>
      <c r="G651" s="53"/>
      <c r="H651" s="53"/>
      <c r="I651" s="53"/>
      <c r="J651" s="53"/>
      <c r="K651" s="53"/>
      <c r="L651" s="54"/>
      <c r="M651" s="152"/>
      <c r="N651" s="153"/>
      <c r="O651" s="145"/>
      <c r="P651" s="145"/>
      <c r="Q651" s="145"/>
      <c r="R651" s="145"/>
      <c r="S651" s="145"/>
      <c r="T651" s="154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T651" s="44" t="s">
        <v>158</v>
      </c>
      <c r="AU651" s="44" t="s">
        <v>89</v>
      </c>
    </row>
    <row r="652" spans="2:51" s="160" customFormat="1" ht="11.25">
      <c r="B652" s="161"/>
      <c r="D652" s="150" t="s">
        <v>251</v>
      </c>
      <c r="E652" s="162" t="s">
        <v>1</v>
      </c>
      <c r="F652" s="163" t="s">
        <v>1378</v>
      </c>
      <c r="H652" s="164">
        <v>5.8</v>
      </c>
      <c r="L652" s="161"/>
      <c r="M652" s="165"/>
      <c r="N652" s="166"/>
      <c r="O652" s="166"/>
      <c r="P652" s="166"/>
      <c r="Q652" s="166"/>
      <c r="R652" s="166"/>
      <c r="S652" s="166"/>
      <c r="T652" s="167"/>
      <c r="AT652" s="162" t="s">
        <v>251</v>
      </c>
      <c r="AU652" s="162" t="s">
        <v>89</v>
      </c>
      <c r="AV652" s="160" t="s">
        <v>89</v>
      </c>
      <c r="AW652" s="160" t="s">
        <v>34</v>
      </c>
      <c r="AX652" s="160" t="s">
        <v>79</v>
      </c>
      <c r="AY652" s="162" t="s">
        <v>149</v>
      </c>
    </row>
    <row r="653" spans="2:51" s="160" customFormat="1" ht="11.25">
      <c r="B653" s="161"/>
      <c r="D653" s="150" t="s">
        <v>251</v>
      </c>
      <c r="E653" s="162" t="s">
        <v>1</v>
      </c>
      <c r="F653" s="163" t="s">
        <v>1379</v>
      </c>
      <c r="H653" s="164">
        <v>21.32</v>
      </c>
      <c r="L653" s="161"/>
      <c r="M653" s="165"/>
      <c r="N653" s="166"/>
      <c r="O653" s="166"/>
      <c r="P653" s="166"/>
      <c r="Q653" s="166"/>
      <c r="R653" s="166"/>
      <c r="S653" s="166"/>
      <c r="T653" s="167"/>
      <c r="AT653" s="162" t="s">
        <v>251</v>
      </c>
      <c r="AU653" s="162" t="s">
        <v>89</v>
      </c>
      <c r="AV653" s="160" t="s">
        <v>89</v>
      </c>
      <c r="AW653" s="160" t="s">
        <v>34</v>
      </c>
      <c r="AX653" s="160" t="s">
        <v>79</v>
      </c>
      <c r="AY653" s="162" t="s">
        <v>149</v>
      </c>
    </row>
    <row r="654" spans="2:51" s="160" customFormat="1" ht="11.25">
      <c r="B654" s="161"/>
      <c r="D654" s="150" t="s">
        <v>251</v>
      </c>
      <c r="E654" s="162" t="s">
        <v>1</v>
      </c>
      <c r="F654" s="163" t="s">
        <v>1380</v>
      </c>
      <c r="H654" s="164">
        <v>22.09</v>
      </c>
      <c r="L654" s="161"/>
      <c r="M654" s="165"/>
      <c r="N654" s="166"/>
      <c r="O654" s="166"/>
      <c r="P654" s="166"/>
      <c r="Q654" s="166"/>
      <c r="R654" s="166"/>
      <c r="S654" s="166"/>
      <c r="T654" s="167"/>
      <c r="AT654" s="162" t="s">
        <v>251</v>
      </c>
      <c r="AU654" s="162" t="s">
        <v>89</v>
      </c>
      <c r="AV654" s="160" t="s">
        <v>89</v>
      </c>
      <c r="AW654" s="160" t="s">
        <v>34</v>
      </c>
      <c r="AX654" s="160" t="s">
        <v>79</v>
      </c>
      <c r="AY654" s="162" t="s">
        <v>149</v>
      </c>
    </row>
    <row r="655" spans="2:51" s="160" customFormat="1" ht="11.25">
      <c r="B655" s="161"/>
      <c r="D655" s="150" t="s">
        <v>251</v>
      </c>
      <c r="E655" s="162" t="s">
        <v>1</v>
      </c>
      <c r="F655" s="163" t="s">
        <v>1381</v>
      </c>
      <c r="H655" s="164">
        <v>4.73</v>
      </c>
      <c r="L655" s="161"/>
      <c r="M655" s="165"/>
      <c r="N655" s="166"/>
      <c r="O655" s="166"/>
      <c r="P655" s="166"/>
      <c r="Q655" s="166"/>
      <c r="R655" s="166"/>
      <c r="S655" s="166"/>
      <c r="T655" s="167"/>
      <c r="AT655" s="162" t="s">
        <v>251</v>
      </c>
      <c r="AU655" s="162" t="s">
        <v>89</v>
      </c>
      <c r="AV655" s="160" t="s">
        <v>89</v>
      </c>
      <c r="AW655" s="160" t="s">
        <v>34</v>
      </c>
      <c r="AX655" s="160" t="s">
        <v>79</v>
      </c>
      <c r="AY655" s="162" t="s">
        <v>149</v>
      </c>
    </row>
    <row r="656" spans="2:51" s="168" customFormat="1" ht="11.25">
      <c r="B656" s="169"/>
      <c r="D656" s="150" t="s">
        <v>251</v>
      </c>
      <c r="E656" s="170" t="s">
        <v>1</v>
      </c>
      <c r="F656" s="171" t="s">
        <v>254</v>
      </c>
      <c r="H656" s="172">
        <v>53.94</v>
      </c>
      <c r="L656" s="169"/>
      <c r="M656" s="173"/>
      <c r="N656" s="174"/>
      <c r="O656" s="174"/>
      <c r="P656" s="174"/>
      <c r="Q656" s="174"/>
      <c r="R656" s="174"/>
      <c r="S656" s="174"/>
      <c r="T656" s="175"/>
      <c r="AT656" s="170" t="s">
        <v>251</v>
      </c>
      <c r="AU656" s="170" t="s">
        <v>89</v>
      </c>
      <c r="AV656" s="168" t="s">
        <v>167</v>
      </c>
      <c r="AW656" s="168" t="s">
        <v>34</v>
      </c>
      <c r="AX656" s="168" t="s">
        <v>87</v>
      </c>
      <c r="AY656" s="170" t="s">
        <v>149</v>
      </c>
    </row>
    <row r="657" spans="1:65" s="56" customFormat="1" ht="16.5" customHeight="1">
      <c r="A657" s="53"/>
      <c r="B657" s="54"/>
      <c r="C657" s="138" t="s">
        <v>1382</v>
      </c>
      <c r="D657" s="138" t="s">
        <v>152</v>
      </c>
      <c r="E657" s="139" t="s">
        <v>1383</v>
      </c>
      <c r="F657" s="140" t="s">
        <v>1384</v>
      </c>
      <c r="G657" s="141" t="s">
        <v>268</v>
      </c>
      <c r="H657" s="40">
        <v>13.38</v>
      </c>
      <c r="I657" s="24"/>
      <c r="J657" s="142">
        <f>ROUND(I657*H657,2)</f>
        <v>0</v>
      </c>
      <c r="K657" s="140" t="s">
        <v>1</v>
      </c>
      <c r="L657" s="54"/>
      <c r="M657" s="143" t="s">
        <v>1</v>
      </c>
      <c r="N657" s="144" t="s">
        <v>44</v>
      </c>
      <c r="O657" s="145"/>
      <c r="P657" s="146">
        <f>O657*H657</f>
        <v>0</v>
      </c>
      <c r="Q657" s="146">
        <v>0</v>
      </c>
      <c r="R657" s="146">
        <f>Q657*H657</f>
        <v>0</v>
      </c>
      <c r="S657" s="146">
        <v>0</v>
      </c>
      <c r="T657" s="147">
        <f>S657*H657</f>
        <v>0</v>
      </c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R657" s="148" t="s">
        <v>219</v>
      </c>
      <c r="AT657" s="148" t="s">
        <v>152</v>
      </c>
      <c r="AU657" s="148" t="s">
        <v>89</v>
      </c>
      <c r="AY657" s="44" t="s">
        <v>149</v>
      </c>
      <c r="BE657" s="149">
        <f>IF(N657="základní",J657,0)</f>
        <v>0</v>
      </c>
      <c r="BF657" s="149">
        <f>IF(N657="snížená",J657,0)</f>
        <v>0</v>
      </c>
      <c r="BG657" s="149">
        <f>IF(N657="zákl. přenesená",J657,0)</f>
        <v>0</v>
      </c>
      <c r="BH657" s="149">
        <f>IF(N657="sníž. přenesená",J657,0)</f>
        <v>0</v>
      </c>
      <c r="BI657" s="149">
        <f>IF(N657="nulová",J657,0)</f>
        <v>0</v>
      </c>
      <c r="BJ657" s="44" t="s">
        <v>87</v>
      </c>
      <c r="BK657" s="149">
        <f>ROUND(I657*H657,2)</f>
        <v>0</v>
      </c>
      <c r="BL657" s="44" t="s">
        <v>219</v>
      </c>
      <c r="BM657" s="148" t="s">
        <v>1385</v>
      </c>
    </row>
    <row r="658" spans="1:47" s="56" customFormat="1" ht="29.25">
      <c r="A658" s="53"/>
      <c r="B658" s="54"/>
      <c r="C658" s="53"/>
      <c r="D658" s="150" t="s">
        <v>158</v>
      </c>
      <c r="E658" s="53"/>
      <c r="F658" s="151" t="s">
        <v>1386</v>
      </c>
      <c r="G658" s="53"/>
      <c r="H658" s="53"/>
      <c r="I658" s="53"/>
      <c r="J658" s="53"/>
      <c r="K658" s="53"/>
      <c r="L658" s="54"/>
      <c r="M658" s="152"/>
      <c r="N658" s="153"/>
      <c r="O658" s="145"/>
      <c r="P658" s="145"/>
      <c r="Q658" s="145"/>
      <c r="R658" s="145"/>
      <c r="S658" s="145"/>
      <c r="T658" s="154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T658" s="44" t="s">
        <v>158</v>
      </c>
      <c r="AU658" s="44" t="s">
        <v>89</v>
      </c>
    </row>
    <row r="659" spans="2:51" s="160" customFormat="1" ht="11.25">
      <c r="B659" s="161"/>
      <c r="D659" s="150" t="s">
        <v>251</v>
      </c>
      <c r="E659" s="162" t="s">
        <v>1</v>
      </c>
      <c r="F659" s="163" t="s">
        <v>1387</v>
      </c>
      <c r="H659" s="164">
        <v>6.38</v>
      </c>
      <c r="L659" s="161"/>
      <c r="M659" s="165"/>
      <c r="N659" s="166"/>
      <c r="O659" s="166"/>
      <c r="P659" s="166"/>
      <c r="Q659" s="166"/>
      <c r="R659" s="166"/>
      <c r="S659" s="166"/>
      <c r="T659" s="167"/>
      <c r="AT659" s="162" t="s">
        <v>251</v>
      </c>
      <c r="AU659" s="162" t="s">
        <v>89</v>
      </c>
      <c r="AV659" s="160" t="s">
        <v>89</v>
      </c>
      <c r="AW659" s="160" t="s">
        <v>34</v>
      </c>
      <c r="AX659" s="160" t="s">
        <v>79</v>
      </c>
      <c r="AY659" s="162" t="s">
        <v>149</v>
      </c>
    </row>
    <row r="660" spans="2:51" s="160" customFormat="1" ht="11.25">
      <c r="B660" s="161"/>
      <c r="D660" s="150" t="s">
        <v>251</v>
      </c>
      <c r="E660" s="162" t="s">
        <v>1</v>
      </c>
      <c r="F660" s="163" t="s">
        <v>1388</v>
      </c>
      <c r="H660" s="164">
        <v>7</v>
      </c>
      <c r="L660" s="161"/>
      <c r="M660" s="165"/>
      <c r="N660" s="166"/>
      <c r="O660" s="166"/>
      <c r="P660" s="166"/>
      <c r="Q660" s="166"/>
      <c r="R660" s="166"/>
      <c r="S660" s="166"/>
      <c r="T660" s="167"/>
      <c r="AT660" s="162" t="s">
        <v>251</v>
      </c>
      <c r="AU660" s="162" t="s">
        <v>89</v>
      </c>
      <c r="AV660" s="160" t="s">
        <v>89</v>
      </c>
      <c r="AW660" s="160" t="s">
        <v>34</v>
      </c>
      <c r="AX660" s="160" t="s">
        <v>79</v>
      </c>
      <c r="AY660" s="162" t="s">
        <v>149</v>
      </c>
    </row>
    <row r="661" spans="2:51" s="168" customFormat="1" ht="11.25">
      <c r="B661" s="169"/>
      <c r="D661" s="150" t="s">
        <v>251</v>
      </c>
      <c r="E661" s="170" t="s">
        <v>1</v>
      </c>
      <c r="F661" s="171" t="s">
        <v>254</v>
      </c>
      <c r="H661" s="172">
        <v>13.379999999999999</v>
      </c>
      <c r="L661" s="169"/>
      <c r="M661" s="173"/>
      <c r="N661" s="174"/>
      <c r="O661" s="174"/>
      <c r="P661" s="174"/>
      <c r="Q661" s="174"/>
      <c r="R661" s="174"/>
      <c r="S661" s="174"/>
      <c r="T661" s="175"/>
      <c r="AT661" s="170" t="s">
        <v>251</v>
      </c>
      <c r="AU661" s="170" t="s">
        <v>89</v>
      </c>
      <c r="AV661" s="168" t="s">
        <v>167</v>
      </c>
      <c r="AW661" s="168" t="s">
        <v>34</v>
      </c>
      <c r="AX661" s="168" t="s">
        <v>87</v>
      </c>
      <c r="AY661" s="170" t="s">
        <v>149</v>
      </c>
    </row>
    <row r="662" spans="1:65" s="56" customFormat="1" ht="21.75" customHeight="1">
      <c r="A662" s="53"/>
      <c r="B662" s="54"/>
      <c r="C662" s="138" t="s">
        <v>1389</v>
      </c>
      <c r="D662" s="138" t="s">
        <v>152</v>
      </c>
      <c r="E662" s="139" t="s">
        <v>1390</v>
      </c>
      <c r="F662" s="140" t="s">
        <v>1391</v>
      </c>
      <c r="G662" s="141" t="s">
        <v>1392</v>
      </c>
      <c r="H662" s="27"/>
      <c r="I662" s="204">
        <f>SUM(J650:J657)/100</f>
        <v>0</v>
      </c>
      <c r="J662" s="142">
        <f>ROUND(I662*H662,2)</f>
        <v>0</v>
      </c>
      <c r="K662" s="140" t="s">
        <v>257</v>
      </c>
      <c r="L662" s="54"/>
      <c r="M662" s="143" t="s">
        <v>1</v>
      </c>
      <c r="N662" s="144" t="s">
        <v>44</v>
      </c>
      <c r="O662" s="145"/>
      <c r="P662" s="146">
        <f>O662*H662</f>
        <v>0</v>
      </c>
      <c r="Q662" s="146">
        <v>0</v>
      </c>
      <c r="R662" s="146">
        <f>Q662*H662</f>
        <v>0</v>
      </c>
      <c r="S662" s="146">
        <v>0</v>
      </c>
      <c r="T662" s="147">
        <f>S662*H662</f>
        <v>0</v>
      </c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R662" s="148" t="s">
        <v>219</v>
      </c>
      <c r="AT662" s="148" t="s">
        <v>152</v>
      </c>
      <c r="AU662" s="148" t="s">
        <v>89</v>
      </c>
      <c r="AY662" s="44" t="s">
        <v>149</v>
      </c>
      <c r="BE662" s="149">
        <f>IF(N662="základní",J662,0)</f>
        <v>0</v>
      </c>
      <c r="BF662" s="149">
        <f>IF(N662="snížená",J662,0)</f>
        <v>0</v>
      </c>
      <c r="BG662" s="149">
        <f>IF(N662="zákl. přenesená",J662,0)</f>
        <v>0</v>
      </c>
      <c r="BH662" s="149">
        <f>IF(N662="sníž. přenesená",J662,0)</f>
        <v>0</v>
      </c>
      <c r="BI662" s="149">
        <f>IF(N662="nulová",J662,0)</f>
        <v>0</v>
      </c>
      <c r="BJ662" s="44" t="s">
        <v>87</v>
      </c>
      <c r="BK662" s="149">
        <f>ROUND(I662*H662,2)</f>
        <v>0</v>
      </c>
      <c r="BL662" s="44" t="s">
        <v>219</v>
      </c>
      <c r="BM662" s="148" t="s">
        <v>1393</v>
      </c>
    </row>
    <row r="663" spans="2:63" s="125" customFormat="1" ht="22.9" customHeight="1">
      <c r="B663" s="126"/>
      <c r="D663" s="127" t="s">
        <v>78</v>
      </c>
      <c r="E663" s="136" t="s">
        <v>1394</v>
      </c>
      <c r="F663" s="136" t="s">
        <v>1395</v>
      </c>
      <c r="J663" s="137">
        <f>BK663</f>
        <v>0</v>
      </c>
      <c r="L663" s="126"/>
      <c r="M663" s="130"/>
      <c r="N663" s="131"/>
      <c r="O663" s="131"/>
      <c r="P663" s="132">
        <f>SUM(P664:P679)</f>
        <v>0</v>
      </c>
      <c r="Q663" s="131"/>
      <c r="R663" s="132">
        <f>SUM(R664:R679)</f>
        <v>0.18521040000000003</v>
      </c>
      <c r="S663" s="131"/>
      <c r="T663" s="133">
        <f>SUM(T664:T679)</f>
        <v>0</v>
      </c>
      <c r="AR663" s="127" t="s">
        <v>89</v>
      </c>
      <c r="AT663" s="134" t="s">
        <v>78</v>
      </c>
      <c r="AU663" s="134" t="s">
        <v>87</v>
      </c>
      <c r="AY663" s="127" t="s">
        <v>149</v>
      </c>
      <c r="BK663" s="135">
        <f>SUM(BK664:BK679)</f>
        <v>0</v>
      </c>
    </row>
    <row r="664" spans="1:65" s="56" customFormat="1" ht="16.5" customHeight="1">
      <c r="A664" s="53"/>
      <c r="B664" s="54"/>
      <c r="C664" s="138" t="s">
        <v>1396</v>
      </c>
      <c r="D664" s="138" t="s">
        <v>152</v>
      </c>
      <c r="E664" s="139" t="s">
        <v>1397</v>
      </c>
      <c r="F664" s="140" t="s">
        <v>1398</v>
      </c>
      <c r="G664" s="141" t="s">
        <v>268</v>
      </c>
      <c r="H664" s="40">
        <v>21.37</v>
      </c>
      <c r="I664" s="24"/>
      <c r="J664" s="142">
        <f>ROUND(I664*H664,2)</f>
        <v>0</v>
      </c>
      <c r="K664" s="140" t="s">
        <v>257</v>
      </c>
      <c r="L664" s="54"/>
      <c r="M664" s="143" t="s">
        <v>1</v>
      </c>
      <c r="N664" s="144" t="s">
        <v>44</v>
      </c>
      <c r="O664" s="145"/>
      <c r="P664" s="146">
        <f>O664*H664</f>
        <v>0</v>
      </c>
      <c r="Q664" s="146">
        <v>0</v>
      </c>
      <c r="R664" s="146">
        <f>Q664*H664</f>
        <v>0</v>
      </c>
      <c r="S664" s="146">
        <v>0</v>
      </c>
      <c r="T664" s="147">
        <f>S664*H664</f>
        <v>0</v>
      </c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R664" s="148" t="s">
        <v>219</v>
      </c>
      <c r="AT664" s="148" t="s">
        <v>152</v>
      </c>
      <c r="AU664" s="148" t="s">
        <v>89</v>
      </c>
      <c r="AY664" s="44" t="s">
        <v>149</v>
      </c>
      <c r="BE664" s="149">
        <f>IF(N664="základní",J664,0)</f>
        <v>0</v>
      </c>
      <c r="BF664" s="149">
        <f>IF(N664="snížená",J664,0)</f>
        <v>0</v>
      </c>
      <c r="BG664" s="149">
        <f>IF(N664="zákl. přenesená",J664,0)</f>
        <v>0</v>
      </c>
      <c r="BH664" s="149">
        <f>IF(N664="sníž. přenesená",J664,0)</f>
        <v>0</v>
      </c>
      <c r="BI664" s="149">
        <f>IF(N664="nulová",J664,0)</f>
        <v>0</v>
      </c>
      <c r="BJ664" s="44" t="s">
        <v>87</v>
      </c>
      <c r="BK664" s="149">
        <f>ROUND(I664*H664,2)</f>
        <v>0</v>
      </c>
      <c r="BL664" s="44" t="s">
        <v>219</v>
      </c>
      <c r="BM664" s="148" t="s">
        <v>1399</v>
      </c>
    </row>
    <row r="665" spans="2:51" s="176" customFormat="1" ht="11.25">
      <c r="B665" s="177"/>
      <c r="D665" s="150" t="s">
        <v>251</v>
      </c>
      <c r="E665" s="178" t="s">
        <v>1</v>
      </c>
      <c r="F665" s="179" t="s">
        <v>311</v>
      </c>
      <c r="H665" s="178" t="s">
        <v>1</v>
      </c>
      <c r="L665" s="177"/>
      <c r="M665" s="180"/>
      <c r="N665" s="181"/>
      <c r="O665" s="181"/>
      <c r="P665" s="181"/>
      <c r="Q665" s="181"/>
      <c r="R665" s="181"/>
      <c r="S665" s="181"/>
      <c r="T665" s="182"/>
      <c r="AT665" s="178" t="s">
        <v>251</v>
      </c>
      <c r="AU665" s="178" t="s">
        <v>89</v>
      </c>
      <c r="AV665" s="176" t="s">
        <v>87</v>
      </c>
      <c r="AW665" s="176" t="s">
        <v>34</v>
      </c>
      <c r="AX665" s="176" t="s">
        <v>79</v>
      </c>
      <c r="AY665" s="178" t="s">
        <v>149</v>
      </c>
    </row>
    <row r="666" spans="2:51" s="160" customFormat="1" ht="11.25">
      <c r="B666" s="161"/>
      <c r="D666" s="150" t="s">
        <v>251</v>
      </c>
      <c r="E666" s="162" t="s">
        <v>1</v>
      </c>
      <c r="F666" s="163" t="s">
        <v>1400</v>
      </c>
      <c r="H666" s="164">
        <v>5.3</v>
      </c>
      <c r="L666" s="161"/>
      <c r="M666" s="165"/>
      <c r="N666" s="166"/>
      <c r="O666" s="166"/>
      <c r="P666" s="166"/>
      <c r="Q666" s="166"/>
      <c r="R666" s="166"/>
      <c r="S666" s="166"/>
      <c r="T666" s="167"/>
      <c r="AT666" s="162" t="s">
        <v>251</v>
      </c>
      <c r="AU666" s="162" t="s">
        <v>89</v>
      </c>
      <c r="AV666" s="160" t="s">
        <v>89</v>
      </c>
      <c r="AW666" s="160" t="s">
        <v>34</v>
      </c>
      <c r="AX666" s="160" t="s">
        <v>79</v>
      </c>
      <c r="AY666" s="162" t="s">
        <v>149</v>
      </c>
    </row>
    <row r="667" spans="2:51" s="160" customFormat="1" ht="11.25">
      <c r="B667" s="161"/>
      <c r="D667" s="150" t="s">
        <v>251</v>
      </c>
      <c r="E667" s="162" t="s">
        <v>1</v>
      </c>
      <c r="F667" s="163" t="s">
        <v>1401</v>
      </c>
      <c r="H667" s="164">
        <v>0.9</v>
      </c>
      <c r="L667" s="161"/>
      <c r="M667" s="165"/>
      <c r="N667" s="166"/>
      <c r="O667" s="166"/>
      <c r="P667" s="166"/>
      <c r="Q667" s="166"/>
      <c r="R667" s="166"/>
      <c r="S667" s="166"/>
      <c r="T667" s="167"/>
      <c r="AT667" s="162" t="s">
        <v>251</v>
      </c>
      <c r="AU667" s="162" t="s">
        <v>89</v>
      </c>
      <c r="AV667" s="160" t="s">
        <v>89</v>
      </c>
      <c r="AW667" s="160" t="s">
        <v>34</v>
      </c>
      <c r="AX667" s="160" t="s">
        <v>79</v>
      </c>
      <c r="AY667" s="162" t="s">
        <v>149</v>
      </c>
    </row>
    <row r="668" spans="2:51" s="183" customFormat="1" ht="11.25">
      <c r="B668" s="184"/>
      <c r="D668" s="150" t="s">
        <v>251</v>
      </c>
      <c r="E668" s="185" t="s">
        <v>1</v>
      </c>
      <c r="F668" s="186" t="s">
        <v>305</v>
      </c>
      <c r="H668" s="187">
        <v>6.2</v>
      </c>
      <c r="L668" s="184"/>
      <c r="M668" s="188"/>
      <c r="N668" s="189"/>
      <c r="O668" s="189"/>
      <c r="P668" s="189"/>
      <c r="Q668" s="189"/>
      <c r="R668" s="189"/>
      <c r="S668" s="189"/>
      <c r="T668" s="190"/>
      <c r="AT668" s="185" t="s">
        <v>251</v>
      </c>
      <c r="AU668" s="185" t="s">
        <v>89</v>
      </c>
      <c r="AV668" s="183" t="s">
        <v>163</v>
      </c>
      <c r="AW668" s="183" t="s">
        <v>34</v>
      </c>
      <c r="AX668" s="183" t="s">
        <v>79</v>
      </c>
      <c r="AY668" s="185" t="s">
        <v>149</v>
      </c>
    </row>
    <row r="669" spans="2:51" s="176" customFormat="1" ht="11.25">
      <c r="B669" s="177"/>
      <c r="D669" s="150" t="s">
        <v>251</v>
      </c>
      <c r="E669" s="178" t="s">
        <v>1</v>
      </c>
      <c r="F669" s="179" t="s">
        <v>315</v>
      </c>
      <c r="H669" s="178" t="s">
        <v>1</v>
      </c>
      <c r="L669" s="177"/>
      <c r="M669" s="180"/>
      <c r="N669" s="181"/>
      <c r="O669" s="181"/>
      <c r="P669" s="181"/>
      <c r="Q669" s="181"/>
      <c r="R669" s="181"/>
      <c r="S669" s="181"/>
      <c r="T669" s="182"/>
      <c r="AT669" s="178" t="s">
        <v>251</v>
      </c>
      <c r="AU669" s="178" t="s">
        <v>89</v>
      </c>
      <c r="AV669" s="176" t="s">
        <v>87</v>
      </c>
      <c r="AW669" s="176" t="s">
        <v>34</v>
      </c>
      <c r="AX669" s="176" t="s">
        <v>79</v>
      </c>
      <c r="AY669" s="178" t="s">
        <v>149</v>
      </c>
    </row>
    <row r="670" spans="2:51" s="160" customFormat="1" ht="11.25">
      <c r="B670" s="161"/>
      <c r="D670" s="150" t="s">
        <v>251</v>
      </c>
      <c r="E670" s="162" t="s">
        <v>1</v>
      </c>
      <c r="F670" s="163" t="s">
        <v>1206</v>
      </c>
      <c r="H670" s="164">
        <v>13.47</v>
      </c>
      <c r="L670" s="161"/>
      <c r="M670" s="165"/>
      <c r="N670" s="166"/>
      <c r="O670" s="166"/>
      <c r="P670" s="166"/>
      <c r="Q670" s="166"/>
      <c r="R670" s="166"/>
      <c r="S670" s="166"/>
      <c r="T670" s="167"/>
      <c r="AT670" s="162" t="s">
        <v>251</v>
      </c>
      <c r="AU670" s="162" t="s">
        <v>89</v>
      </c>
      <c r="AV670" s="160" t="s">
        <v>89</v>
      </c>
      <c r="AW670" s="160" t="s">
        <v>34</v>
      </c>
      <c r="AX670" s="160" t="s">
        <v>79</v>
      </c>
      <c r="AY670" s="162" t="s">
        <v>149</v>
      </c>
    </row>
    <row r="671" spans="2:51" s="160" customFormat="1" ht="11.25">
      <c r="B671" s="161"/>
      <c r="D671" s="150" t="s">
        <v>251</v>
      </c>
      <c r="E671" s="162" t="s">
        <v>1</v>
      </c>
      <c r="F671" s="163" t="s">
        <v>1402</v>
      </c>
      <c r="H671" s="164">
        <v>1.7</v>
      </c>
      <c r="L671" s="161"/>
      <c r="M671" s="165"/>
      <c r="N671" s="166"/>
      <c r="O671" s="166"/>
      <c r="P671" s="166"/>
      <c r="Q671" s="166"/>
      <c r="R671" s="166"/>
      <c r="S671" s="166"/>
      <c r="T671" s="167"/>
      <c r="AT671" s="162" t="s">
        <v>251</v>
      </c>
      <c r="AU671" s="162" t="s">
        <v>89</v>
      </c>
      <c r="AV671" s="160" t="s">
        <v>89</v>
      </c>
      <c r="AW671" s="160" t="s">
        <v>34</v>
      </c>
      <c r="AX671" s="160" t="s">
        <v>79</v>
      </c>
      <c r="AY671" s="162" t="s">
        <v>149</v>
      </c>
    </row>
    <row r="672" spans="2:51" s="183" customFormat="1" ht="11.25">
      <c r="B672" s="184"/>
      <c r="D672" s="150" t="s">
        <v>251</v>
      </c>
      <c r="E672" s="185" t="s">
        <v>1</v>
      </c>
      <c r="F672" s="186" t="s">
        <v>305</v>
      </c>
      <c r="H672" s="187">
        <v>15.17</v>
      </c>
      <c r="L672" s="184"/>
      <c r="M672" s="188"/>
      <c r="N672" s="189"/>
      <c r="O672" s="189"/>
      <c r="P672" s="189"/>
      <c r="Q672" s="189"/>
      <c r="R672" s="189"/>
      <c r="S672" s="189"/>
      <c r="T672" s="190"/>
      <c r="AT672" s="185" t="s">
        <v>251</v>
      </c>
      <c r="AU672" s="185" t="s">
        <v>89</v>
      </c>
      <c r="AV672" s="183" t="s">
        <v>163</v>
      </c>
      <c r="AW672" s="183" t="s">
        <v>34</v>
      </c>
      <c r="AX672" s="183" t="s">
        <v>79</v>
      </c>
      <c r="AY672" s="185" t="s">
        <v>149</v>
      </c>
    </row>
    <row r="673" spans="2:51" s="168" customFormat="1" ht="11.25">
      <c r="B673" s="169"/>
      <c r="D673" s="150" t="s">
        <v>251</v>
      </c>
      <c r="E673" s="170" t="s">
        <v>1</v>
      </c>
      <c r="F673" s="171" t="s">
        <v>254</v>
      </c>
      <c r="H673" s="172">
        <v>21.37</v>
      </c>
      <c r="L673" s="169"/>
      <c r="M673" s="173"/>
      <c r="N673" s="174"/>
      <c r="O673" s="174"/>
      <c r="P673" s="174"/>
      <c r="Q673" s="174"/>
      <c r="R673" s="174"/>
      <c r="S673" s="174"/>
      <c r="T673" s="175"/>
      <c r="AT673" s="170" t="s">
        <v>251</v>
      </c>
      <c r="AU673" s="170" t="s">
        <v>89</v>
      </c>
      <c r="AV673" s="168" t="s">
        <v>167</v>
      </c>
      <c r="AW673" s="168" t="s">
        <v>34</v>
      </c>
      <c r="AX673" s="168" t="s">
        <v>87</v>
      </c>
      <c r="AY673" s="170" t="s">
        <v>149</v>
      </c>
    </row>
    <row r="674" spans="1:65" s="56" customFormat="1" ht="16.5" customHeight="1">
      <c r="A674" s="53"/>
      <c r="B674" s="54"/>
      <c r="C674" s="195" t="s">
        <v>1403</v>
      </c>
      <c r="D674" s="195" t="s">
        <v>1214</v>
      </c>
      <c r="E674" s="196" t="s">
        <v>1404</v>
      </c>
      <c r="F674" s="197" t="s">
        <v>1405</v>
      </c>
      <c r="G674" s="198" t="s">
        <v>655</v>
      </c>
      <c r="H674" s="199">
        <v>0.007</v>
      </c>
      <c r="I674" s="26"/>
      <c r="J674" s="200">
        <f>ROUND(I674*H674,2)</f>
        <v>0</v>
      </c>
      <c r="K674" s="197" t="s">
        <v>257</v>
      </c>
      <c r="L674" s="201"/>
      <c r="M674" s="202" t="s">
        <v>1</v>
      </c>
      <c r="N674" s="203" t="s">
        <v>44</v>
      </c>
      <c r="O674" s="145"/>
      <c r="P674" s="146">
        <f>O674*H674</f>
        <v>0</v>
      </c>
      <c r="Q674" s="146">
        <v>1</v>
      </c>
      <c r="R674" s="146">
        <f>Q674*H674</f>
        <v>0.007</v>
      </c>
      <c r="S674" s="146">
        <v>0</v>
      </c>
      <c r="T674" s="147">
        <f>S674*H674</f>
        <v>0</v>
      </c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R674" s="148" t="s">
        <v>419</v>
      </c>
      <c r="AT674" s="148" t="s">
        <v>1214</v>
      </c>
      <c r="AU674" s="148" t="s">
        <v>89</v>
      </c>
      <c r="AY674" s="44" t="s">
        <v>149</v>
      </c>
      <c r="BE674" s="149">
        <f>IF(N674="základní",J674,0)</f>
        <v>0</v>
      </c>
      <c r="BF674" s="149">
        <f>IF(N674="snížená",J674,0)</f>
        <v>0</v>
      </c>
      <c r="BG674" s="149">
        <f>IF(N674="zákl. přenesená",J674,0)</f>
        <v>0</v>
      </c>
      <c r="BH674" s="149">
        <f>IF(N674="sníž. přenesená",J674,0)</f>
        <v>0</v>
      </c>
      <c r="BI674" s="149">
        <f>IF(N674="nulová",J674,0)</f>
        <v>0</v>
      </c>
      <c r="BJ674" s="44" t="s">
        <v>87</v>
      </c>
      <c r="BK674" s="149">
        <f>ROUND(I674*H674,2)</f>
        <v>0</v>
      </c>
      <c r="BL674" s="44" t="s">
        <v>219</v>
      </c>
      <c r="BM674" s="148" t="s">
        <v>1406</v>
      </c>
    </row>
    <row r="675" spans="2:51" s="160" customFormat="1" ht="11.25">
      <c r="B675" s="161"/>
      <c r="D675" s="150" t="s">
        <v>251</v>
      </c>
      <c r="F675" s="163" t="s">
        <v>1407</v>
      </c>
      <c r="H675" s="164">
        <v>0.007</v>
      </c>
      <c r="L675" s="161"/>
      <c r="M675" s="165"/>
      <c r="N675" s="166"/>
      <c r="O675" s="166"/>
      <c r="P675" s="166"/>
      <c r="Q675" s="166"/>
      <c r="R675" s="166"/>
      <c r="S675" s="166"/>
      <c r="T675" s="167"/>
      <c r="AT675" s="162" t="s">
        <v>251</v>
      </c>
      <c r="AU675" s="162" t="s">
        <v>89</v>
      </c>
      <c r="AV675" s="160" t="s">
        <v>89</v>
      </c>
      <c r="AW675" s="160" t="s">
        <v>3</v>
      </c>
      <c r="AX675" s="160" t="s">
        <v>87</v>
      </c>
      <c r="AY675" s="162" t="s">
        <v>149</v>
      </c>
    </row>
    <row r="676" spans="1:65" s="56" customFormat="1" ht="16.5" customHeight="1">
      <c r="A676" s="53"/>
      <c r="B676" s="54"/>
      <c r="C676" s="138" t="s">
        <v>1408</v>
      </c>
      <c r="D676" s="138" t="s">
        <v>152</v>
      </c>
      <c r="E676" s="139" t="s">
        <v>1409</v>
      </c>
      <c r="F676" s="140" t="s">
        <v>1410</v>
      </c>
      <c r="G676" s="141" t="s">
        <v>268</v>
      </c>
      <c r="H676" s="40">
        <v>21.37</v>
      </c>
      <c r="I676" s="24"/>
      <c r="J676" s="142">
        <f>ROUND(I676*H676,2)</f>
        <v>0</v>
      </c>
      <c r="K676" s="140" t="s">
        <v>257</v>
      </c>
      <c r="L676" s="54"/>
      <c r="M676" s="143" t="s">
        <v>1</v>
      </c>
      <c r="N676" s="144" t="s">
        <v>44</v>
      </c>
      <c r="O676" s="145"/>
      <c r="P676" s="146">
        <f>O676*H676</f>
        <v>0</v>
      </c>
      <c r="Q676" s="146">
        <v>0.00088</v>
      </c>
      <c r="R676" s="146">
        <f>Q676*H676</f>
        <v>0.018805600000000002</v>
      </c>
      <c r="S676" s="146">
        <v>0</v>
      </c>
      <c r="T676" s="147">
        <f>S676*H676</f>
        <v>0</v>
      </c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R676" s="148" t="s">
        <v>219</v>
      </c>
      <c r="AT676" s="148" t="s">
        <v>152</v>
      </c>
      <c r="AU676" s="148" t="s">
        <v>89</v>
      </c>
      <c r="AY676" s="44" t="s">
        <v>149</v>
      </c>
      <c r="BE676" s="149">
        <f>IF(N676="základní",J676,0)</f>
        <v>0</v>
      </c>
      <c r="BF676" s="149">
        <f>IF(N676="snížená",J676,0)</f>
        <v>0</v>
      </c>
      <c r="BG676" s="149">
        <f>IF(N676="zákl. přenesená",J676,0)</f>
        <v>0</v>
      </c>
      <c r="BH676" s="149">
        <f>IF(N676="sníž. přenesená",J676,0)</f>
        <v>0</v>
      </c>
      <c r="BI676" s="149">
        <f>IF(N676="nulová",J676,0)</f>
        <v>0</v>
      </c>
      <c r="BJ676" s="44" t="s">
        <v>87</v>
      </c>
      <c r="BK676" s="149">
        <f>ROUND(I676*H676,2)</f>
        <v>0</v>
      </c>
      <c r="BL676" s="44" t="s">
        <v>219</v>
      </c>
      <c r="BM676" s="148" t="s">
        <v>1411</v>
      </c>
    </row>
    <row r="677" spans="1:65" s="56" customFormat="1" ht="24.2" customHeight="1">
      <c r="A677" s="53"/>
      <c r="B677" s="54"/>
      <c r="C677" s="195" t="s">
        <v>1412</v>
      </c>
      <c r="D677" s="195" t="s">
        <v>1214</v>
      </c>
      <c r="E677" s="196" t="s">
        <v>1413</v>
      </c>
      <c r="F677" s="197" t="s">
        <v>1414</v>
      </c>
      <c r="G677" s="198" t="s">
        <v>268</v>
      </c>
      <c r="H677" s="199">
        <v>24.907</v>
      </c>
      <c r="I677" s="26"/>
      <c r="J677" s="200">
        <f>ROUND(I677*H677,2)</f>
        <v>0</v>
      </c>
      <c r="K677" s="197" t="s">
        <v>257</v>
      </c>
      <c r="L677" s="201"/>
      <c r="M677" s="202" t="s">
        <v>1</v>
      </c>
      <c r="N677" s="203" t="s">
        <v>44</v>
      </c>
      <c r="O677" s="145"/>
      <c r="P677" s="146">
        <f>O677*H677</f>
        <v>0</v>
      </c>
      <c r="Q677" s="146">
        <v>0.0064</v>
      </c>
      <c r="R677" s="146">
        <f>Q677*H677</f>
        <v>0.1594048</v>
      </c>
      <c r="S677" s="146">
        <v>0</v>
      </c>
      <c r="T677" s="147">
        <f>S677*H677</f>
        <v>0</v>
      </c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R677" s="148" t="s">
        <v>419</v>
      </c>
      <c r="AT677" s="148" t="s">
        <v>1214</v>
      </c>
      <c r="AU677" s="148" t="s">
        <v>89</v>
      </c>
      <c r="AY677" s="44" t="s">
        <v>149</v>
      </c>
      <c r="BE677" s="149">
        <f>IF(N677="základní",J677,0)</f>
        <v>0</v>
      </c>
      <c r="BF677" s="149">
        <f>IF(N677="snížená",J677,0)</f>
        <v>0</v>
      </c>
      <c r="BG677" s="149">
        <f>IF(N677="zákl. přenesená",J677,0)</f>
        <v>0</v>
      </c>
      <c r="BH677" s="149">
        <f>IF(N677="sníž. přenesená",J677,0)</f>
        <v>0</v>
      </c>
      <c r="BI677" s="149">
        <f>IF(N677="nulová",J677,0)</f>
        <v>0</v>
      </c>
      <c r="BJ677" s="44" t="s">
        <v>87</v>
      </c>
      <c r="BK677" s="149">
        <f>ROUND(I677*H677,2)</f>
        <v>0</v>
      </c>
      <c r="BL677" s="44" t="s">
        <v>219</v>
      </c>
      <c r="BM677" s="148" t="s">
        <v>1415</v>
      </c>
    </row>
    <row r="678" spans="2:51" s="160" customFormat="1" ht="11.25">
      <c r="B678" s="161"/>
      <c r="D678" s="150" t="s">
        <v>251</v>
      </c>
      <c r="F678" s="163" t="s">
        <v>1416</v>
      </c>
      <c r="H678" s="164">
        <v>24.907</v>
      </c>
      <c r="L678" s="161"/>
      <c r="M678" s="165"/>
      <c r="N678" s="166"/>
      <c r="O678" s="166"/>
      <c r="P678" s="166"/>
      <c r="Q678" s="166"/>
      <c r="R678" s="166"/>
      <c r="S678" s="166"/>
      <c r="T678" s="167"/>
      <c r="AT678" s="162" t="s">
        <v>251</v>
      </c>
      <c r="AU678" s="162" t="s">
        <v>89</v>
      </c>
      <c r="AV678" s="160" t="s">
        <v>89</v>
      </c>
      <c r="AW678" s="160" t="s">
        <v>3</v>
      </c>
      <c r="AX678" s="160" t="s">
        <v>87</v>
      </c>
      <c r="AY678" s="162" t="s">
        <v>149</v>
      </c>
    </row>
    <row r="679" spans="1:65" s="56" customFormat="1" ht="16.5" customHeight="1">
      <c r="A679" s="53"/>
      <c r="B679" s="54"/>
      <c r="C679" s="138" t="s">
        <v>1417</v>
      </c>
      <c r="D679" s="138" t="s">
        <v>152</v>
      </c>
      <c r="E679" s="139" t="s">
        <v>1418</v>
      </c>
      <c r="F679" s="140" t="s">
        <v>1419</v>
      </c>
      <c r="G679" s="141" t="s">
        <v>1392</v>
      </c>
      <c r="H679" s="27"/>
      <c r="I679" s="204">
        <f>SUM(J664:J677)/100</f>
        <v>0</v>
      </c>
      <c r="J679" s="142">
        <f>ROUND(I679*H679,2)</f>
        <v>0</v>
      </c>
      <c r="K679" s="140" t="s">
        <v>257</v>
      </c>
      <c r="L679" s="54"/>
      <c r="M679" s="143" t="s">
        <v>1</v>
      </c>
      <c r="N679" s="144" t="s">
        <v>44</v>
      </c>
      <c r="O679" s="145"/>
      <c r="P679" s="146">
        <f>O679*H679</f>
        <v>0</v>
      </c>
      <c r="Q679" s="146">
        <v>0</v>
      </c>
      <c r="R679" s="146">
        <f>Q679*H679</f>
        <v>0</v>
      </c>
      <c r="S679" s="146">
        <v>0</v>
      </c>
      <c r="T679" s="147">
        <f>S679*H679</f>
        <v>0</v>
      </c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R679" s="148" t="s">
        <v>219</v>
      </c>
      <c r="AT679" s="148" t="s">
        <v>152</v>
      </c>
      <c r="AU679" s="148" t="s">
        <v>89</v>
      </c>
      <c r="AY679" s="44" t="s">
        <v>149</v>
      </c>
      <c r="BE679" s="149">
        <f>IF(N679="základní",J679,0)</f>
        <v>0</v>
      </c>
      <c r="BF679" s="149">
        <f>IF(N679="snížená",J679,0)</f>
        <v>0</v>
      </c>
      <c r="BG679" s="149">
        <f>IF(N679="zákl. přenesená",J679,0)</f>
        <v>0</v>
      </c>
      <c r="BH679" s="149">
        <f>IF(N679="sníž. přenesená",J679,0)</f>
        <v>0</v>
      </c>
      <c r="BI679" s="149">
        <f>IF(N679="nulová",J679,0)</f>
        <v>0</v>
      </c>
      <c r="BJ679" s="44" t="s">
        <v>87</v>
      </c>
      <c r="BK679" s="149">
        <f>ROUND(I679*H679,2)</f>
        <v>0</v>
      </c>
      <c r="BL679" s="44" t="s">
        <v>219</v>
      </c>
      <c r="BM679" s="148" t="s">
        <v>1420</v>
      </c>
    </row>
    <row r="680" spans="2:63" s="125" customFormat="1" ht="22.9" customHeight="1">
      <c r="B680" s="126"/>
      <c r="D680" s="127" t="s">
        <v>78</v>
      </c>
      <c r="E680" s="136" t="s">
        <v>720</v>
      </c>
      <c r="F680" s="136" t="s">
        <v>721</v>
      </c>
      <c r="J680" s="137">
        <f>BK680</f>
        <v>0</v>
      </c>
      <c r="L680" s="126"/>
      <c r="M680" s="130"/>
      <c r="N680" s="131"/>
      <c r="O680" s="131"/>
      <c r="P680" s="132">
        <f>SUM(P681:P766)</f>
        <v>0</v>
      </c>
      <c r="Q680" s="131"/>
      <c r="R680" s="132">
        <f>SUM(R681:R766)</f>
        <v>2.205111</v>
      </c>
      <c r="S680" s="131"/>
      <c r="T680" s="133">
        <f>SUM(T681:T766)</f>
        <v>0</v>
      </c>
      <c r="AR680" s="127" t="s">
        <v>89</v>
      </c>
      <c r="AT680" s="134" t="s">
        <v>78</v>
      </c>
      <c r="AU680" s="134" t="s">
        <v>87</v>
      </c>
      <c r="AY680" s="127" t="s">
        <v>149</v>
      </c>
      <c r="BK680" s="135">
        <f>SUM(BK681:BK766)</f>
        <v>0</v>
      </c>
    </row>
    <row r="681" spans="1:65" s="56" customFormat="1" ht="16.5" customHeight="1">
      <c r="A681" s="53"/>
      <c r="B681" s="54"/>
      <c r="C681" s="138" t="s">
        <v>1421</v>
      </c>
      <c r="D681" s="138" t="s">
        <v>152</v>
      </c>
      <c r="E681" s="139" t="s">
        <v>1422</v>
      </c>
      <c r="F681" s="140" t="s">
        <v>1423</v>
      </c>
      <c r="G681" s="141" t="s">
        <v>268</v>
      </c>
      <c r="H681" s="40">
        <v>30</v>
      </c>
      <c r="I681" s="24"/>
      <c r="J681" s="142">
        <f>ROUND(I681*H681,2)</f>
        <v>0</v>
      </c>
      <c r="K681" s="140" t="s">
        <v>1</v>
      </c>
      <c r="L681" s="54"/>
      <c r="M681" s="143" t="s">
        <v>1</v>
      </c>
      <c r="N681" s="144" t="s">
        <v>44</v>
      </c>
      <c r="O681" s="145"/>
      <c r="P681" s="146">
        <f>O681*H681</f>
        <v>0</v>
      </c>
      <c r="Q681" s="146">
        <v>0</v>
      </c>
      <c r="R681" s="146">
        <f>Q681*H681</f>
        <v>0</v>
      </c>
      <c r="S681" s="146">
        <v>0</v>
      </c>
      <c r="T681" s="147">
        <f>S681*H681</f>
        <v>0</v>
      </c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R681" s="148" t="s">
        <v>219</v>
      </c>
      <c r="AT681" s="148" t="s">
        <v>152</v>
      </c>
      <c r="AU681" s="148" t="s">
        <v>89</v>
      </c>
      <c r="AY681" s="44" t="s">
        <v>149</v>
      </c>
      <c r="BE681" s="149">
        <f>IF(N681="základní",J681,0)</f>
        <v>0</v>
      </c>
      <c r="BF681" s="149">
        <f>IF(N681="snížená",J681,0)</f>
        <v>0</v>
      </c>
      <c r="BG681" s="149">
        <f>IF(N681="zákl. přenesená",J681,0)</f>
        <v>0</v>
      </c>
      <c r="BH681" s="149">
        <f>IF(N681="sníž. přenesená",J681,0)</f>
        <v>0</v>
      </c>
      <c r="BI681" s="149">
        <f>IF(N681="nulová",J681,0)</f>
        <v>0</v>
      </c>
      <c r="BJ681" s="44" t="s">
        <v>87</v>
      </c>
      <c r="BK681" s="149">
        <f>ROUND(I681*H681,2)</f>
        <v>0</v>
      </c>
      <c r="BL681" s="44" t="s">
        <v>219</v>
      </c>
      <c r="BM681" s="148" t="s">
        <v>1424</v>
      </c>
    </row>
    <row r="682" spans="1:65" s="56" customFormat="1" ht="16.5" customHeight="1">
      <c r="A682" s="53"/>
      <c r="B682" s="54"/>
      <c r="C682" s="195" t="s">
        <v>1425</v>
      </c>
      <c r="D682" s="195" t="s">
        <v>1214</v>
      </c>
      <c r="E682" s="196" t="s">
        <v>1426</v>
      </c>
      <c r="F682" s="197" t="s">
        <v>1427</v>
      </c>
      <c r="G682" s="198" t="s">
        <v>268</v>
      </c>
      <c r="H682" s="199">
        <v>63</v>
      </c>
      <c r="I682" s="26"/>
      <c r="J682" s="200">
        <f>ROUND(I682*H682,2)</f>
        <v>0</v>
      </c>
      <c r="K682" s="197" t="s">
        <v>257</v>
      </c>
      <c r="L682" s="201"/>
      <c r="M682" s="202" t="s">
        <v>1</v>
      </c>
      <c r="N682" s="203" t="s">
        <v>44</v>
      </c>
      <c r="O682" s="145"/>
      <c r="P682" s="146">
        <f>O682*H682</f>
        <v>0</v>
      </c>
      <c r="Q682" s="146">
        <v>0.0028</v>
      </c>
      <c r="R682" s="146">
        <f>Q682*H682</f>
        <v>0.1764</v>
      </c>
      <c r="S682" s="146">
        <v>0</v>
      </c>
      <c r="T682" s="147">
        <f>S682*H682</f>
        <v>0</v>
      </c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R682" s="148" t="s">
        <v>419</v>
      </c>
      <c r="AT682" s="148" t="s">
        <v>1214</v>
      </c>
      <c r="AU682" s="148" t="s">
        <v>89</v>
      </c>
      <c r="AY682" s="44" t="s">
        <v>149</v>
      </c>
      <c r="BE682" s="149">
        <f>IF(N682="základní",J682,0)</f>
        <v>0</v>
      </c>
      <c r="BF682" s="149">
        <f>IF(N682="snížená",J682,0)</f>
        <v>0</v>
      </c>
      <c r="BG682" s="149">
        <f>IF(N682="zákl. přenesená",J682,0)</f>
        <v>0</v>
      </c>
      <c r="BH682" s="149">
        <f>IF(N682="sníž. přenesená",J682,0)</f>
        <v>0</v>
      </c>
      <c r="BI682" s="149">
        <f>IF(N682="nulová",J682,0)</f>
        <v>0</v>
      </c>
      <c r="BJ682" s="44" t="s">
        <v>87</v>
      </c>
      <c r="BK682" s="149">
        <f>ROUND(I682*H682,2)</f>
        <v>0</v>
      </c>
      <c r="BL682" s="44" t="s">
        <v>219</v>
      </c>
      <c r="BM682" s="148" t="s">
        <v>1428</v>
      </c>
    </row>
    <row r="683" spans="2:51" s="160" customFormat="1" ht="11.25">
      <c r="B683" s="161"/>
      <c r="D683" s="150" t="s">
        <v>251</v>
      </c>
      <c r="F683" s="163" t="s">
        <v>1429</v>
      </c>
      <c r="H683" s="164">
        <v>63</v>
      </c>
      <c r="L683" s="161"/>
      <c r="M683" s="165"/>
      <c r="N683" s="166"/>
      <c r="O683" s="166"/>
      <c r="P683" s="166"/>
      <c r="Q683" s="166"/>
      <c r="R683" s="166"/>
      <c r="S683" s="166"/>
      <c r="T683" s="167"/>
      <c r="AT683" s="162" t="s">
        <v>251</v>
      </c>
      <c r="AU683" s="162" t="s">
        <v>89</v>
      </c>
      <c r="AV683" s="160" t="s">
        <v>89</v>
      </c>
      <c r="AW683" s="160" t="s">
        <v>3</v>
      </c>
      <c r="AX683" s="160" t="s">
        <v>87</v>
      </c>
      <c r="AY683" s="162" t="s">
        <v>149</v>
      </c>
    </row>
    <row r="684" spans="1:65" s="56" customFormat="1" ht="16.5" customHeight="1">
      <c r="A684" s="53"/>
      <c r="B684" s="54"/>
      <c r="C684" s="138" t="s">
        <v>1430</v>
      </c>
      <c r="D684" s="138" t="s">
        <v>152</v>
      </c>
      <c r="E684" s="139" t="s">
        <v>1431</v>
      </c>
      <c r="F684" s="140" t="s">
        <v>1432</v>
      </c>
      <c r="G684" s="141" t="s">
        <v>268</v>
      </c>
      <c r="H684" s="40">
        <v>105.02</v>
      </c>
      <c r="I684" s="24"/>
      <c r="J684" s="142">
        <f>ROUND(I684*H684,2)</f>
        <v>0</v>
      </c>
      <c r="K684" s="140" t="s">
        <v>257</v>
      </c>
      <c r="L684" s="54"/>
      <c r="M684" s="143" t="s">
        <v>1</v>
      </c>
      <c r="N684" s="144" t="s">
        <v>44</v>
      </c>
      <c r="O684" s="145"/>
      <c r="P684" s="146">
        <f>O684*H684</f>
        <v>0</v>
      </c>
      <c r="Q684" s="146">
        <v>0.0003</v>
      </c>
      <c r="R684" s="146">
        <f>Q684*H684</f>
        <v>0.031506</v>
      </c>
      <c r="S684" s="146">
        <v>0</v>
      </c>
      <c r="T684" s="147">
        <f>S684*H684</f>
        <v>0</v>
      </c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R684" s="148" t="s">
        <v>219</v>
      </c>
      <c r="AT684" s="148" t="s">
        <v>152</v>
      </c>
      <c r="AU684" s="148" t="s">
        <v>89</v>
      </c>
      <c r="AY684" s="44" t="s">
        <v>149</v>
      </c>
      <c r="BE684" s="149">
        <f>IF(N684="základní",J684,0)</f>
        <v>0</v>
      </c>
      <c r="BF684" s="149">
        <f>IF(N684="snížená",J684,0)</f>
        <v>0</v>
      </c>
      <c r="BG684" s="149">
        <f>IF(N684="zákl. přenesená",J684,0)</f>
        <v>0</v>
      </c>
      <c r="BH684" s="149">
        <f>IF(N684="sníž. přenesená",J684,0)</f>
        <v>0</v>
      </c>
      <c r="BI684" s="149">
        <f>IF(N684="nulová",J684,0)</f>
        <v>0</v>
      </c>
      <c r="BJ684" s="44" t="s">
        <v>87</v>
      </c>
      <c r="BK684" s="149">
        <f>ROUND(I684*H684,2)</f>
        <v>0</v>
      </c>
      <c r="BL684" s="44" t="s">
        <v>219</v>
      </c>
      <c r="BM684" s="148" t="s">
        <v>1433</v>
      </c>
    </row>
    <row r="685" spans="2:51" s="160" customFormat="1" ht="11.25">
      <c r="B685" s="161"/>
      <c r="D685" s="150" t="s">
        <v>251</v>
      </c>
      <c r="E685" s="162" t="s">
        <v>1</v>
      </c>
      <c r="F685" s="163" t="s">
        <v>1434</v>
      </c>
      <c r="H685" s="164">
        <v>105.02</v>
      </c>
      <c r="L685" s="161"/>
      <c r="M685" s="165"/>
      <c r="N685" s="166"/>
      <c r="O685" s="166"/>
      <c r="P685" s="166"/>
      <c r="Q685" s="166"/>
      <c r="R685" s="166"/>
      <c r="S685" s="166"/>
      <c r="T685" s="167"/>
      <c r="AT685" s="162" t="s">
        <v>251</v>
      </c>
      <c r="AU685" s="162" t="s">
        <v>89</v>
      </c>
      <c r="AV685" s="160" t="s">
        <v>89</v>
      </c>
      <c r="AW685" s="160" t="s">
        <v>34</v>
      </c>
      <c r="AX685" s="160" t="s">
        <v>87</v>
      </c>
      <c r="AY685" s="162" t="s">
        <v>149</v>
      </c>
    </row>
    <row r="686" spans="1:65" s="56" customFormat="1" ht="16.5" customHeight="1">
      <c r="A686" s="53"/>
      <c r="B686" s="54"/>
      <c r="C686" s="195" t="s">
        <v>1435</v>
      </c>
      <c r="D686" s="195" t="s">
        <v>1214</v>
      </c>
      <c r="E686" s="196" t="s">
        <v>1436</v>
      </c>
      <c r="F686" s="197" t="s">
        <v>1437</v>
      </c>
      <c r="G686" s="198" t="s">
        <v>268</v>
      </c>
      <c r="H686" s="199">
        <v>110.271</v>
      </c>
      <c r="I686" s="26"/>
      <c r="J686" s="200">
        <f>ROUND(I686*H686,2)</f>
        <v>0</v>
      </c>
      <c r="K686" s="197" t="s">
        <v>257</v>
      </c>
      <c r="L686" s="201"/>
      <c r="M686" s="202" t="s">
        <v>1</v>
      </c>
      <c r="N686" s="203" t="s">
        <v>44</v>
      </c>
      <c r="O686" s="145"/>
      <c r="P686" s="146">
        <f>O686*H686</f>
        <v>0</v>
      </c>
      <c r="Q686" s="146">
        <v>0.0014</v>
      </c>
      <c r="R686" s="146">
        <f>Q686*H686</f>
        <v>0.1543794</v>
      </c>
      <c r="S686" s="146">
        <v>0</v>
      </c>
      <c r="T686" s="147">
        <f>S686*H686</f>
        <v>0</v>
      </c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R686" s="148" t="s">
        <v>419</v>
      </c>
      <c r="AT686" s="148" t="s">
        <v>1214</v>
      </c>
      <c r="AU686" s="148" t="s">
        <v>89</v>
      </c>
      <c r="AY686" s="44" t="s">
        <v>149</v>
      </c>
      <c r="BE686" s="149">
        <f>IF(N686="základní",J686,0)</f>
        <v>0</v>
      </c>
      <c r="BF686" s="149">
        <f>IF(N686="snížená",J686,0)</f>
        <v>0</v>
      </c>
      <c r="BG686" s="149">
        <f>IF(N686="zákl. přenesená",J686,0)</f>
        <v>0</v>
      </c>
      <c r="BH686" s="149">
        <f>IF(N686="sníž. přenesená",J686,0)</f>
        <v>0</v>
      </c>
      <c r="BI686" s="149">
        <f>IF(N686="nulová",J686,0)</f>
        <v>0</v>
      </c>
      <c r="BJ686" s="44" t="s">
        <v>87</v>
      </c>
      <c r="BK686" s="149">
        <f>ROUND(I686*H686,2)</f>
        <v>0</v>
      </c>
      <c r="BL686" s="44" t="s">
        <v>219</v>
      </c>
      <c r="BM686" s="148" t="s">
        <v>1438</v>
      </c>
    </row>
    <row r="687" spans="2:51" s="160" customFormat="1" ht="11.25">
      <c r="B687" s="161"/>
      <c r="D687" s="150" t="s">
        <v>251</v>
      </c>
      <c r="F687" s="163" t="s">
        <v>1439</v>
      </c>
      <c r="H687" s="164">
        <v>110.271</v>
      </c>
      <c r="L687" s="161"/>
      <c r="M687" s="165"/>
      <c r="N687" s="166"/>
      <c r="O687" s="166"/>
      <c r="P687" s="166"/>
      <c r="Q687" s="166"/>
      <c r="R687" s="166"/>
      <c r="S687" s="166"/>
      <c r="T687" s="167"/>
      <c r="AT687" s="162" t="s">
        <v>251</v>
      </c>
      <c r="AU687" s="162" t="s">
        <v>89</v>
      </c>
      <c r="AV687" s="160" t="s">
        <v>89</v>
      </c>
      <c r="AW687" s="160" t="s">
        <v>3</v>
      </c>
      <c r="AX687" s="160" t="s">
        <v>87</v>
      </c>
      <c r="AY687" s="162" t="s">
        <v>149</v>
      </c>
    </row>
    <row r="688" spans="1:65" s="56" customFormat="1" ht="16.5" customHeight="1">
      <c r="A688" s="53"/>
      <c r="B688" s="54"/>
      <c r="C688" s="138" t="s">
        <v>1440</v>
      </c>
      <c r="D688" s="138" t="s">
        <v>152</v>
      </c>
      <c r="E688" s="139" t="s">
        <v>1441</v>
      </c>
      <c r="F688" s="140" t="s">
        <v>1442</v>
      </c>
      <c r="G688" s="141" t="s">
        <v>268</v>
      </c>
      <c r="H688" s="40">
        <v>92.72</v>
      </c>
      <c r="I688" s="24"/>
      <c r="J688" s="142">
        <f>ROUND(I688*H688,2)</f>
        <v>0</v>
      </c>
      <c r="K688" s="140" t="s">
        <v>257</v>
      </c>
      <c r="L688" s="54"/>
      <c r="M688" s="143" t="s">
        <v>1</v>
      </c>
      <c r="N688" s="144" t="s">
        <v>44</v>
      </c>
      <c r="O688" s="145"/>
      <c r="P688" s="146">
        <f>O688*H688</f>
        <v>0</v>
      </c>
      <c r="Q688" s="146">
        <v>0</v>
      </c>
      <c r="R688" s="146">
        <f>Q688*H688</f>
        <v>0</v>
      </c>
      <c r="S688" s="146">
        <v>0</v>
      </c>
      <c r="T688" s="147">
        <f>S688*H688</f>
        <v>0</v>
      </c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R688" s="148" t="s">
        <v>219</v>
      </c>
      <c r="AT688" s="148" t="s">
        <v>152</v>
      </c>
      <c r="AU688" s="148" t="s">
        <v>89</v>
      </c>
      <c r="AY688" s="44" t="s">
        <v>149</v>
      </c>
      <c r="BE688" s="149">
        <f>IF(N688="základní",J688,0)</f>
        <v>0</v>
      </c>
      <c r="BF688" s="149">
        <f>IF(N688="snížená",J688,0)</f>
        <v>0</v>
      </c>
      <c r="BG688" s="149">
        <f>IF(N688="zákl. přenesená",J688,0)</f>
        <v>0</v>
      </c>
      <c r="BH688" s="149">
        <f>IF(N688="sníž. přenesená",J688,0)</f>
        <v>0</v>
      </c>
      <c r="BI688" s="149">
        <f>IF(N688="nulová",J688,0)</f>
        <v>0</v>
      </c>
      <c r="BJ688" s="44" t="s">
        <v>87</v>
      </c>
      <c r="BK688" s="149">
        <f>ROUND(I688*H688,2)</f>
        <v>0</v>
      </c>
      <c r="BL688" s="44" t="s">
        <v>219</v>
      </c>
      <c r="BM688" s="148" t="s">
        <v>1443</v>
      </c>
    </row>
    <row r="689" spans="2:51" s="160" customFormat="1" ht="11.25">
      <c r="B689" s="161"/>
      <c r="D689" s="150" t="s">
        <v>251</v>
      </c>
      <c r="E689" s="162" t="s">
        <v>1</v>
      </c>
      <c r="F689" s="163" t="s">
        <v>798</v>
      </c>
      <c r="H689" s="164">
        <v>92.72</v>
      </c>
      <c r="L689" s="161"/>
      <c r="M689" s="165"/>
      <c r="N689" s="166"/>
      <c r="O689" s="166"/>
      <c r="P689" s="166"/>
      <c r="Q689" s="166"/>
      <c r="R689" s="166"/>
      <c r="S689" s="166"/>
      <c r="T689" s="167"/>
      <c r="AT689" s="162" t="s">
        <v>251</v>
      </c>
      <c r="AU689" s="162" t="s">
        <v>89</v>
      </c>
      <c r="AV689" s="160" t="s">
        <v>89</v>
      </c>
      <c r="AW689" s="160" t="s">
        <v>34</v>
      </c>
      <c r="AX689" s="160" t="s">
        <v>87</v>
      </c>
      <c r="AY689" s="162" t="s">
        <v>149</v>
      </c>
    </row>
    <row r="690" spans="1:65" s="56" customFormat="1" ht="16.5" customHeight="1">
      <c r="A690" s="53"/>
      <c r="B690" s="54"/>
      <c r="C690" s="195" t="s">
        <v>1444</v>
      </c>
      <c r="D690" s="195" t="s">
        <v>1214</v>
      </c>
      <c r="E690" s="196" t="s">
        <v>1445</v>
      </c>
      <c r="F690" s="197" t="s">
        <v>1446</v>
      </c>
      <c r="G690" s="198" t="s">
        <v>268</v>
      </c>
      <c r="H690" s="199">
        <v>97.356</v>
      </c>
      <c r="I690" s="26"/>
      <c r="J690" s="200">
        <f>ROUND(I690*H690,2)</f>
        <v>0</v>
      </c>
      <c r="K690" s="197" t="s">
        <v>1</v>
      </c>
      <c r="L690" s="201"/>
      <c r="M690" s="202" t="s">
        <v>1</v>
      </c>
      <c r="N690" s="203" t="s">
        <v>44</v>
      </c>
      <c r="O690" s="145"/>
      <c r="P690" s="146">
        <f>O690*H690</f>
        <v>0</v>
      </c>
      <c r="Q690" s="146">
        <v>0.0012</v>
      </c>
      <c r="R690" s="146">
        <f>Q690*H690</f>
        <v>0.11682719999999998</v>
      </c>
      <c r="S690" s="146">
        <v>0</v>
      </c>
      <c r="T690" s="147">
        <f>S690*H690</f>
        <v>0</v>
      </c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R690" s="148" t="s">
        <v>419</v>
      </c>
      <c r="AT690" s="148" t="s">
        <v>1214</v>
      </c>
      <c r="AU690" s="148" t="s">
        <v>89</v>
      </c>
      <c r="AY690" s="44" t="s">
        <v>149</v>
      </c>
      <c r="BE690" s="149">
        <f>IF(N690="základní",J690,0)</f>
        <v>0</v>
      </c>
      <c r="BF690" s="149">
        <f>IF(N690="snížená",J690,0)</f>
        <v>0</v>
      </c>
      <c r="BG690" s="149">
        <f>IF(N690="zákl. přenesená",J690,0)</f>
        <v>0</v>
      </c>
      <c r="BH690" s="149">
        <f>IF(N690="sníž. přenesená",J690,0)</f>
        <v>0</v>
      </c>
      <c r="BI690" s="149">
        <f>IF(N690="nulová",J690,0)</f>
        <v>0</v>
      </c>
      <c r="BJ690" s="44" t="s">
        <v>87</v>
      </c>
      <c r="BK690" s="149">
        <f>ROUND(I690*H690,2)</f>
        <v>0</v>
      </c>
      <c r="BL690" s="44" t="s">
        <v>219</v>
      </c>
      <c r="BM690" s="148" t="s">
        <v>1447</v>
      </c>
    </row>
    <row r="691" spans="2:51" s="160" customFormat="1" ht="11.25">
      <c r="B691" s="161"/>
      <c r="D691" s="150" t="s">
        <v>251</v>
      </c>
      <c r="F691" s="163" t="s">
        <v>1448</v>
      </c>
      <c r="H691" s="164">
        <v>97.356</v>
      </c>
      <c r="L691" s="161"/>
      <c r="M691" s="165"/>
      <c r="N691" s="166"/>
      <c r="O691" s="166"/>
      <c r="P691" s="166"/>
      <c r="Q691" s="166"/>
      <c r="R691" s="166"/>
      <c r="S691" s="166"/>
      <c r="T691" s="167"/>
      <c r="AT691" s="162" t="s">
        <v>251</v>
      </c>
      <c r="AU691" s="162" t="s">
        <v>89</v>
      </c>
      <c r="AV691" s="160" t="s">
        <v>89</v>
      </c>
      <c r="AW691" s="160" t="s">
        <v>3</v>
      </c>
      <c r="AX691" s="160" t="s">
        <v>87</v>
      </c>
      <c r="AY691" s="162" t="s">
        <v>149</v>
      </c>
    </row>
    <row r="692" spans="1:65" s="56" customFormat="1" ht="16.5" customHeight="1">
      <c r="A692" s="53"/>
      <c r="B692" s="54"/>
      <c r="C692" s="138" t="s">
        <v>1449</v>
      </c>
      <c r="D692" s="138" t="s">
        <v>152</v>
      </c>
      <c r="E692" s="139" t="s">
        <v>1450</v>
      </c>
      <c r="F692" s="140" t="s">
        <v>1451</v>
      </c>
      <c r="G692" s="141" t="s">
        <v>268</v>
      </c>
      <c r="H692" s="40">
        <v>9.68</v>
      </c>
      <c r="I692" s="24"/>
      <c r="J692" s="142">
        <f>ROUND(I692*H692,2)</f>
        <v>0</v>
      </c>
      <c r="K692" s="140" t="s">
        <v>1</v>
      </c>
      <c r="L692" s="54"/>
      <c r="M692" s="143" t="s">
        <v>1</v>
      </c>
      <c r="N692" s="144" t="s">
        <v>44</v>
      </c>
      <c r="O692" s="145"/>
      <c r="P692" s="146">
        <f>O692*H692</f>
        <v>0</v>
      </c>
      <c r="Q692" s="146">
        <v>0</v>
      </c>
      <c r="R692" s="146">
        <f>Q692*H692</f>
        <v>0</v>
      </c>
      <c r="S692" s="146">
        <v>0</v>
      </c>
      <c r="T692" s="147">
        <f>S692*H692</f>
        <v>0</v>
      </c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R692" s="148" t="s">
        <v>219</v>
      </c>
      <c r="AT692" s="148" t="s">
        <v>152</v>
      </c>
      <c r="AU692" s="148" t="s">
        <v>89</v>
      </c>
      <c r="AY692" s="44" t="s">
        <v>149</v>
      </c>
      <c r="BE692" s="149">
        <f>IF(N692="základní",J692,0)</f>
        <v>0</v>
      </c>
      <c r="BF692" s="149">
        <f>IF(N692="snížená",J692,0)</f>
        <v>0</v>
      </c>
      <c r="BG692" s="149">
        <f>IF(N692="zákl. přenesená",J692,0)</f>
        <v>0</v>
      </c>
      <c r="BH692" s="149">
        <f>IF(N692="sníž. přenesená",J692,0)</f>
        <v>0</v>
      </c>
      <c r="BI692" s="149">
        <f>IF(N692="nulová",J692,0)</f>
        <v>0</v>
      </c>
      <c r="BJ692" s="44" t="s">
        <v>87</v>
      </c>
      <c r="BK692" s="149">
        <f>ROUND(I692*H692,2)</f>
        <v>0</v>
      </c>
      <c r="BL692" s="44" t="s">
        <v>219</v>
      </c>
      <c r="BM692" s="148" t="s">
        <v>1452</v>
      </c>
    </row>
    <row r="693" spans="2:51" s="176" customFormat="1" ht="11.25">
      <c r="B693" s="177"/>
      <c r="D693" s="150" t="s">
        <v>251</v>
      </c>
      <c r="E693" s="178" t="s">
        <v>1</v>
      </c>
      <c r="F693" s="179" t="s">
        <v>298</v>
      </c>
      <c r="H693" s="178" t="s">
        <v>1</v>
      </c>
      <c r="L693" s="177"/>
      <c r="M693" s="180"/>
      <c r="N693" s="181"/>
      <c r="O693" s="181"/>
      <c r="P693" s="181"/>
      <c r="Q693" s="181"/>
      <c r="R693" s="181"/>
      <c r="S693" s="181"/>
      <c r="T693" s="182"/>
      <c r="AT693" s="178" t="s">
        <v>251</v>
      </c>
      <c r="AU693" s="178" t="s">
        <v>89</v>
      </c>
      <c r="AV693" s="176" t="s">
        <v>87</v>
      </c>
      <c r="AW693" s="176" t="s">
        <v>34</v>
      </c>
      <c r="AX693" s="176" t="s">
        <v>79</v>
      </c>
      <c r="AY693" s="178" t="s">
        <v>149</v>
      </c>
    </row>
    <row r="694" spans="2:51" s="160" customFormat="1" ht="11.25">
      <c r="B694" s="161"/>
      <c r="D694" s="150" t="s">
        <v>251</v>
      </c>
      <c r="E694" s="162" t="s">
        <v>1</v>
      </c>
      <c r="F694" s="163" t="s">
        <v>1453</v>
      </c>
      <c r="H694" s="164">
        <v>4.675</v>
      </c>
      <c r="L694" s="161"/>
      <c r="M694" s="165"/>
      <c r="N694" s="166"/>
      <c r="O694" s="166"/>
      <c r="P694" s="166"/>
      <c r="Q694" s="166"/>
      <c r="R694" s="166"/>
      <c r="S694" s="166"/>
      <c r="T694" s="167"/>
      <c r="AT694" s="162" t="s">
        <v>251</v>
      </c>
      <c r="AU694" s="162" t="s">
        <v>89</v>
      </c>
      <c r="AV694" s="160" t="s">
        <v>89</v>
      </c>
      <c r="AW694" s="160" t="s">
        <v>34</v>
      </c>
      <c r="AX694" s="160" t="s">
        <v>79</v>
      </c>
      <c r="AY694" s="162" t="s">
        <v>149</v>
      </c>
    </row>
    <row r="695" spans="2:51" s="160" customFormat="1" ht="11.25">
      <c r="B695" s="161"/>
      <c r="D695" s="150" t="s">
        <v>251</v>
      </c>
      <c r="E695" s="162" t="s">
        <v>1</v>
      </c>
      <c r="F695" s="163" t="s">
        <v>1454</v>
      </c>
      <c r="H695" s="164">
        <v>2.505</v>
      </c>
      <c r="L695" s="161"/>
      <c r="M695" s="165"/>
      <c r="N695" s="166"/>
      <c r="O695" s="166"/>
      <c r="P695" s="166"/>
      <c r="Q695" s="166"/>
      <c r="R695" s="166"/>
      <c r="S695" s="166"/>
      <c r="T695" s="167"/>
      <c r="AT695" s="162" t="s">
        <v>251</v>
      </c>
      <c r="AU695" s="162" t="s">
        <v>89</v>
      </c>
      <c r="AV695" s="160" t="s">
        <v>89</v>
      </c>
      <c r="AW695" s="160" t="s">
        <v>34</v>
      </c>
      <c r="AX695" s="160" t="s">
        <v>79</v>
      </c>
      <c r="AY695" s="162" t="s">
        <v>149</v>
      </c>
    </row>
    <row r="696" spans="2:51" s="160" customFormat="1" ht="11.25">
      <c r="B696" s="161"/>
      <c r="D696" s="150" t="s">
        <v>251</v>
      </c>
      <c r="E696" s="162" t="s">
        <v>1</v>
      </c>
      <c r="F696" s="163" t="s">
        <v>1455</v>
      </c>
      <c r="H696" s="164">
        <v>2.5</v>
      </c>
      <c r="L696" s="161"/>
      <c r="M696" s="165"/>
      <c r="N696" s="166"/>
      <c r="O696" s="166"/>
      <c r="P696" s="166"/>
      <c r="Q696" s="166"/>
      <c r="R696" s="166"/>
      <c r="S696" s="166"/>
      <c r="T696" s="167"/>
      <c r="AT696" s="162" t="s">
        <v>251</v>
      </c>
      <c r="AU696" s="162" t="s">
        <v>89</v>
      </c>
      <c r="AV696" s="160" t="s">
        <v>89</v>
      </c>
      <c r="AW696" s="160" t="s">
        <v>34</v>
      </c>
      <c r="AX696" s="160" t="s">
        <v>79</v>
      </c>
      <c r="AY696" s="162" t="s">
        <v>149</v>
      </c>
    </row>
    <row r="697" spans="2:51" s="168" customFormat="1" ht="11.25">
      <c r="B697" s="169"/>
      <c r="D697" s="150" t="s">
        <v>251</v>
      </c>
      <c r="E697" s="170" t="s">
        <v>1</v>
      </c>
      <c r="F697" s="171" t="s">
        <v>254</v>
      </c>
      <c r="H697" s="172">
        <v>9.68</v>
      </c>
      <c r="L697" s="169"/>
      <c r="M697" s="173"/>
      <c r="N697" s="174"/>
      <c r="O697" s="174"/>
      <c r="P697" s="174"/>
      <c r="Q697" s="174"/>
      <c r="R697" s="174"/>
      <c r="S697" s="174"/>
      <c r="T697" s="175"/>
      <c r="AT697" s="170" t="s">
        <v>251</v>
      </c>
      <c r="AU697" s="170" t="s">
        <v>89</v>
      </c>
      <c r="AV697" s="168" t="s">
        <v>167</v>
      </c>
      <c r="AW697" s="168" t="s">
        <v>34</v>
      </c>
      <c r="AX697" s="168" t="s">
        <v>87</v>
      </c>
      <c r="AY697" s="170" t="s">
        <v>149</v>
      </c>
    </row>
    <row r="698" spans="1:65" s="56" customFormat="1" ht="16.5" customHeight="1">
      <c r="A698" s="53"/>
      <c r="B698" s="54"/>
      <c r="C698" s="195" t="s">
        <v>1456</v>
      </c>
      <c r="D698" s="195" t="s">
        <v>1214</v>
      </c>
      <c r="E698" s="196" t="s">
        <v>1445</v>
      </c>
      <c r="F698" s="197" t="s">
        <v>1446</v>
      </c>
      <c r="G698" s="198" t="s">
        <v>268</v>
      </c>
      <c r="H698" s="199">
        <v>10.164</v>
      </c>
      <c r="I698" s="26"/>
      <c r="J698" s="200">
        <f>ROUND(I698*H698,2)</f>
        <v>0</v>
      </c>
      <c r="K698" s="197" t="s">
        <v>1</v>
      </c>
      <c r="L698" s="201"/>
      <c r="M698" s="202" t="s">
        <v>1</v>
      </c>
      <c r="N698" s="203" t="s">
        <v>44</v>
      </c>
      <c r="O698" s="145"/>
      <c r="P698" s="146">
        <f>O698*H698</f>
        <v>0</v>
      </c>
      <c r="Q698" s="146">
        <v>0.0012</v>
      </c>
      <c r="R698" s="146">
        <f>Q698*H698</f>
        <v>0.012196799999999999</v>
      </c>
      <c r="S698" s="146">
        <v>0</v>
      </c>
      <c r="T698" s="147">
        <f>S698*H698</f>
        <v>0</v>
      </c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R698" s="148" t="s">
        <v>419</v>
      </c>
      <c r="AT698" s="148" t="s">
        <v>1214</v>
      </c>
      <c r="AU698" s="148" t="s">
        <v>89</v>
      </c>
      <c r="AY698" s="44" t="s">
        <v>149</v>
      </c>
      <c r="BE698" s="149">
        <f>IF(N698="základní",J698,0)</f>
        <v>0</v>
      </c>
      <c r="BF698" s="149">
        <f>IF(N698="snížená",J698,0)</f>
        <v>0</v>
      </c>
      <c r="BG698" s="149">
        <f>IF(N698="zákl. přenesená",J698,0)</f>
        <v>0</v>
      </c>
      <c r="BH698" s="149">
        <f>IF(N698="sníž. přenesená",J698,0)</f>
        <v>0</v>
      </c>
      <c r="BI698" s="149">
        <f>IF(N698="nulová",J698,0)</f>
        <v>0</v>
      </c>
      <c r="BJ698" s="44" t="s">
        <v>87</v>
      </c>
      <c r="BK698" s="149">
        <f>ROUND(I698*H698,2)</f>
        <v>0</v>
      </c>
      <c r="BL698" s="44" t="s">
        <v>219</v>
      </c>
      <c r="BM698" s="148" t="s">
        <v>1457</v>
      </c>
    </row>
    <row r="699" spans="2:51" s="160" customFormat="1" ht="11.25">
      <c r="B699" s="161"/>
      <c r="D699" s="150" t="s">
        <v>251</v>
      </c>
      <c r="F699" s="163" t="s">
        <v>1458</v>
      </c>
      <c r="H699" s="164">
        <v>10.164</v>
      </c>
      <c r="L699" s="161"/>
      <c r="M699" s="165"/>
      <c r="N699" s="166"/>
      <c r="O699" s="166"/>
      <c r="P699" s="166"/>
      <c r="Q699" s="166"/>
      <c r="R699" s="166"/>
      <c r="S699" s="166"/>
      <c r="T699" s="167"/>
      <c r="AT699" s="162" t="s">
        <v>251</v>
      </c>
      <c r="AU699" s="162" t="s">
        <v>89</v>
      </c>
      <c r="AV699" s="160" t="s">
        <v>89</v>
      </c>
      <c r="AW699" s="160" t="s">
        <v>3</v>
      </c>
      <c r="AX699" s="160" t="s">
        <v>87</v>
      </c>
      <c r="AY699" s="162" t="s">
        <v>149</v>
      </c>
    </row>
    <row r="700" spans="1:65" s="56" customFormat="1" ht="16.5" customHeight="1">
      <c r="A700" s="53"/>
      <c r="B700" s="54"/>
      <c r="C700" s="138" t="s">
        <v>1459</v>
      </c>
      <c r="D700" s="138" t="s">
        <v>152</v>
      </c>
      <c r="E700" s="139" t="s">
        <v>1460</v>
      </c>
      <c r="F700" s="140" t="s">
        <v>1461</v>
      </c>
      <c r="G700" s="141" t="s">
        <v>268</v>
      </c>
      <c r="H700" s="40">
        <v>223.24</v>
      </c>
      <c r="I700" s="24"/>
      <c r="J700" s="142">
        <f>ROUND(I700*H700,2)</f>
        <v>0</v>
      </c>
      <c r="K700" s="140" t="s">
        <v>257</v>
      </c>
      <c r="L700" s="54"/>
      <c r="M700" s="143" t="s">
        <v>1</v>
      </c>
      <c r="N700" s="144" t="s">
        <v>44</v>
      </c>
      <c r="O700" s="145"/>
      <c r="P700" s="146">
        <f>O700*H700</f>
        <v>0</v>
      </c>
      <c r="Q700" s="146">
        <v>0</v>
      </c>
      <c r="R700" s="146">
        <f>Q700*H700</f>
        <v>0</v>
      </c>
      <c r="S700" s="146">
        <v>0</v>
      </c>
      <c r="T700" s="147">
        <f>S700*H700</f>
        <v>0</v>
      </c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R700" s="148" t="s">
        <v>219</v>
      </c>
      <c r="AT700" s="148" t="s">
        <v>152</v>
      </c>
      <c r="AU700" s="148" t="s">
        <v>89</v>
      </c>
      <c r="AY700" s="44" t="s">
        <v>149</v>
      </c>
      <c r="BE700" s="149">
        <f>IF(N700="základní",J700,0)</f>
        <v>0</v>
      </c>
      <c r="BF700" s="149">
        <f>IF(N700="snížená",J700,0)</f>
        <v>0</v>
      </c>
      <c r="BG700" s="149">
        <f>IF(N700="zákl. přenesená",J700,0)</f>
        <v>0</v>
      </c>
      <c r="BH700" s="149">
        <f>IF(N700="sníž. přenesená",J700,0)</f>
        <v>0</v>
      </c>
      <c r="BI700" s="149">
        <f>IF(N700="nulová",J700,0)</f>
        <v>0</v>
      </c>
      <c r="BJ700" s="44" t="s">
        <v>87</v>
      </c>
      <c r="BK700" s="149">
        <f>ROUND(I700*H700,2)</f>
        <v>0</v>
      </c>
      <c r="BL700" s="44" t="s">
        <v>219</v>
      </c>
      <c r="BM700" s="148" t="s">
        <v>1462</v>
      </c>
    </row>
    <row r="701" spans="2:51" s="160" customFormat="1" ht="11.25">
      <c r="B701" s="161"/>
      <c r="D701" s="150" t="s">
        <v>251</v>
      </c>
      <c r="E701" s="162" t="s">
        <v>1</v>
      </c>
      <c r="F701" s="163" t="s">
        <v>1463</v>
      </c>
      <c r="H701" s="164">
        <v>223.24</v>
      </c>
      <c r="L701" s="161"/>
      <c r="M701" s="165"/>
      <c r="N701" s="166"/>
      <c r="O701" s="166"/>
      <c r="P701" s="166"/>
      <c r="Q701" s="166"/>
      <c r="R701" s="166"/>
      <c r="S701" s="166"/>
      <c r="T701" s="167"/>
      <c r="AT701" s="162" t="s">
        <v>251</v>
      </c>
      <c r="AU701" s="162" t="s">
        <v>89</v>
      </c>
      <c r="AV701" s="160" t="s">
        <v>89</v>
      </c>
      <c r="AW701" s="160" t="s">
        <v>34</v>
      </c>
      <c r="AX701" s="160" t="s">
        <v>87</v>
      </c>
      <c r="AY701" s="162" t="s">
        <v>149</v>
      </c>
    </row>
    <row r="702" spans="1:65" s="56" customFormat="1" ht="16.5" customHeight="1">
      <c r="A702" s="53"/>
      <c r="B702" s="54"/>
      <c r="C702" s="195" t="s">
        <v>1464</v>
      </c>
      <c r="D702" s="195" t="s">
        <v>1214</v>
      </c>
      <c r="E702" s="196" t="s">
        <v>1465</v>
      </c>
      <c r="F702" s="197" t="s">
        <v>1466</v>
      </c>
      <c r="G702" s="198" t="s">
        <v>268</v>
      </c>
      <c r="H702" s="199">
        <v>234.402</v>
      </c>
      <c r="I702" s="26"/>
      <c r="J702" s="200">
        <f>ROUND(I702*H702,2)</f>
        <v>0</v>
      </c>
      <c r="K702" s="197" t="s">
        <v>257</v>
      </c>
      <c r="L702" s="201"/>
      <c r="M702" s="202" t="s">
        <v>1</v>
      </c>
      <c r="N702" s="203" t="s">
        <v>44</v>
      </c>
      <c r="O702" s="145"/>
      <c r="P702" s="146">
        <f>O702*H702</f>
        <v>0</v>
      </c>
      <c r="Q702" s="146">
        <v>0.0014</v>
      </c>
      <c r="R702" s="146">
        <f>Q702*H702</f>
        <v>0.3281628</v>
      </c>
      <c r="S702" s="146">
        <v>0</v>
      </c>
      <c r="T702" s="147">
        <f>S702*H702</f>
        <v>0</v>
      </c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R702" s="148" t="s">
        <v>419</v>
      </c>
      <c r="AT702" s="148" t="s">
        <v>1214</v>
      </c>
      <c r="AU702" s="148" t="s">
        <v>89</v>
      </c>
      <c r="AY702" s="44" t="s">
        <v>149</v>
      </c>
      <c r="BE702" s="149">
        <f>IF(N702="základní",J702,0)</f>
        <v>0</v>
      </c>
      <c r="BF702" s="149">
        <f>IF(N702="snížená",J702,0)</f>
        <v>0</v>
      </c>
      <c r="BG702" s="149">
        <f>IF(N702="zákl. přenesená",J702,0)</f>
        <v>0</v>
      </c>
      <c r="BH702" s="149">
        <f>IF(N702="sníž. přenesená",J702,0)</f>
        <v>0</v>
      </c>
      <c r="BI702" s="149">
        <f>IF(N702="nulová",J702,0)</f>
        <v>0</v>
      </c>
      <c r="BJ702" s="44" t="s">
        <v>87</v>
      </c>
      <c r="BK702" s="149">
        <f>ROUND(I702*H702,2)</f>
        <v>0</v>
      </c>
      <c r="BL702" s="44" t="s">
        <v>219</v>
      </c>
      <c r="BM702" s="148" t="s">
        <v>1467</v>
      </c>
    </row>
    <row r="703" spans="2:51" s="160" customFormat="1" ht="11.25">
      <c r="B703" s="161"/>
      <c r="D703" s="150" t="s">
        <v>251</v>
      </c>
      <c r="F703" s="163" t="s">
        <v>1468</v>
      </c>
      <c r="H703" s="164">
        <v>234.402</v>
      </c>
      <c r="L703" s="161"/>
      <c r="M703" s="165"/>
      <c r="N703" s="166"/>
      <c r="O703" s="166"/>
      <c r="P703" s="166"/>
      <c r="Q703" s="166"/>
      <c r="R703" s="166"/>
      <c r="S703" s="166"/>
      <c r="T703" s="167"/>
      <c r="AT703" s="162" t="s">
        <v>251</v>
      </c>
      <c r="AU703" s="162" t="s">
        <v>89</v>
      </c>
      <c r="AV703" s="160" t="s">
        <v>89</v>
      </c>
      <c r="AW703" s="160" t="s">
        <v>3</v>
      </c>
      <c r="AX703" s="160" t="s">
        <v>87</v>
      </c>
      <c r="AY703" s="162" t="s">
        <v>149</v>
      </c>
    </row>
    <row r="704" spans="1:65" s="56" customFormat="1" ht="16.5" customHeight="1">
      <c r="A704" s="53"/>
      <c r="B704" s="54"/>
      <c r="C704" s="195" t="s">
        <v>1469</v>
      </c>
      <c r="D704" s="195" t="s">
        <v>1214</v>
      </c>
      <c r="E704" s="196" t="s">
        <v>1470</v>
      </c>
      <c r="F704" s="197" t="s">
        <v>1471</v>
      </c>
      <c r="G704" s="198" t="s">
        <v>268</v>
      </c>
      <c r="H704" s="199">
        <v>234.402</v>
      </c>
      <c r="I704" s="26"/>
      <c r="J704" s="200">
        <f>ROUND(I704*H704,2)</f>
        <v>0</v>
      </c>
      <c r="K704" s="197" t="s">
        <v>257</v>
      </c>
      <c r="L704" s="201"/>
      <c r="M704" s="202" t="s">
        <v>1</v>
      </c>
      <c r="N704" s="203" t="s">
        <v>44</v>
      </c>
      <c r="O704" s="145"/>
      <c r="P704" s="146">
        <f>O704*H704</f>
        <v>0</v>
      </c>
      <c r="Q704" s="146">
        <v>0.002</v>
      </c>
      <c r="R704" s="146">
        <f>Q704*H704</f>
        <v>0.468804</v>
      </c>
      <c r="S704" s="146">
        <v>0</v>
      </c>
      <c r="T704" s="147">
        <f>S704*H704</f>
        <v>0</v>
      </c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R704" s="148" t="s">
        <v>419</v>
      </c>
      <c r="AT704" s="148" t="s">
        <v>1214</v>
      </c>
      <c r="AU704" s="148" t="s">
        <v>89</v>
      </c>
      <c r="AY704" s="44" t="s">
        <v>149</v>
      </c>
      <c r="BE704" s="149">
        <f>IF(N704="základní",J704,0)</f>
        <v>0</v>
      </c>
      <c r="BF704" s="149">
        <f>IF(N704="snížená",J704,0)</f>
        <v>0</v>
      </c>
      <c r="BG704" s="149">
        <f>IF(N704="zákl. přenesená",J704,0)</f>
        <v>0</v>
      </c>
      <c r="BH704" s="149">
        <f>IF(N704="sníž. přenesená",J704,0)</f>
        <v>0</v>
      </c>
      <c r="BI704" s="149">
        <f>IF(N704="nulová",J704,0)</f>
        <v>0</v>
      </c>
      <c r="BJ704" s="44" t="s">
        <v>87</v>
      </c>
      <c r="BK704" s="149">
        <f>ROUND(I704*H704,2)</f>
        <v>0</v>
      </c>
      <c r="BL704" s="44" t="s">
        <v>219</v>
      </c>
      <c r="BM704" s="148" t="s">
        <v>1472</v>
      </c>
    </row>
    <row r="705" spans="2:51" s="160" customFormat="1" ht="11.25">
      <c r="B705" s="161"/>
      <c r="D705" s="150" t="s">
        <v>251</v>
      </c>
      <c r="F705" s="163" t="s">
        <v>1468</v>
      </c>
      <c r="H705" s="164">
        <v>234.402</v>
      </c>
      <c r="L705" s="161"/>
      <c r="M705" s="165"/>
      <c r="N705" s="166"/>
      <c r="O705" s="166"/>
      <c r="P705" s="166"/>
      <c r="Q705" s="166"/>
      <c r="R705" s="166"/>
      <c r="S705" s="166"/>
      <c r="T705" s="167"/>
      <c r="AT705" s="162" t="s">
        <v>251</v>
      </c>
      <c r="AU705" s="162" t="s">
        <v>89</v>
      </c>
      <c r="AV705" s="160" t="s">
        <v>89</v>
      </c>
      <c r="AW705" s="160" t="s">
        <v>3</v>
      </c>
      <c r="AX705" s="160" t="s">
        <v>87</v>
      </c>
      <c r="AY705" s="162" t="s">
        <v>149</v>
      </c>
    </row>
    <row r="706" spans="1:65" s="56" customFormat="1" ht="16.5" customHeight="1">
      <c r="A706" s="53"/>
      <c r="B706" s="54"/>
      <c r="C706" s="138" t="s">
        <v>1473</v>
      </c>
      <c r="D706" s="138" t="s">
        <v>152</v>
      </c>
      <c r="E706" s="139" t="s">
        <v>1474</v>
      </c>
      <c r="F706" s="140" t="s">
        <v>1475</v>
      </c>
      <c r="G706" s="141" t="s">
        <v>331</v>
      </c>
      <c r="H706" s="40">
        <v>406</v>
      </c>
      <c r="I706" s="24"/>
      <c r="J706" s="142">
        <f>ROUND(I706*H706,2)</f>
        <v>0</v>
      </c>
      <c r="K706" s="140" t="s">
        <v>257</v>
      </c>
      <c r="L706" s="54"/>
      <c r="M706" s="143" t="s">
        <v>1</v>
      </c>
      <c r="N706" s="144" t="s">
        <v>44</v>
      </c>
      <c r="O706" s="145"/>
      <c r="P706" s="146">
        <f>O706*H706</f>
        <v>0</v>
      </c>
      <c r="Q706" s="146">
        <v>0</v>
      </c>
      <c r="R706" s="146">
        <f>Q706*H706</f>
        <v>0</v>
      </c>
      <c r="S706" s="146">
        <v>0</v>
      </c>
      <c r="T706" s="147">
        <f>S706*H706</f>
        <v>0</v>
      </c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R706" s="148" t="s">
        <v>219</v>
      </c>
      <c r="AT706" s="148" t="s">
        <v>152</v>
      </c>
      <c r="AU706" s="148" t="s">
        <v>89</v>
      </c>
      <c r="AY706" s="44" t="s">
        <v>149</v>
      </c>
      <c r="BE706" s="149">
        <f>IF(N706="základní",J706,0)</f>
        <v>0</v>
      </c>
      <c r="BF706" s="149">
        <f>IF(N706="snížená",J706,0)</f>
        <v>0</v>
      </c>
      <c r="BG706" s="149">
        <f>IF(N706="zákl. přenesená",J706,0)</f>
        <v>0</v>
      </c>
      <c r="BH706" s="149">
        <f>IF(N706="sníž. přenesená",J706,0)</f>
        <v>0</v>
      </c>
      <c r="BI706" s="149">
        <f>IF(N706="nulová",J706,0)</f>
        <v>0</v>
      </c>
      <c r="BJ706" s="44" t="s">
        <v>87</v>
      </c>
      <c r="BK706" s="149">
        <f>ROUND(I706*H706,2)</f>
        <v>0</v>
      </c>
      <c r="BL706" s="44" t="s">
        <v>219</v>
      </c>
      <c r="BM706" s="148" t="s">
        <v>1476</v>
      </c>
    </row>
    <row r="707" spans="2:51" s="176" customFormat="1" ht="11.25">
      <c r="B707" s="177"/>
      <c r="D707" s="150" t="s">
        <v>251</v>
      </c>
      <c r="E707" s="178" t="s">
        <v>1</v>
      </c>
      <c r="F707" s="179" t="s">
        <v>298</v>
      </c>
      <c r="H707" s="178" t="s">
        <v>1</v>
      </c>
      <c r="L707" s="177"/>
      <c r="M707" s="180"/>
      <c r="N707" s="181"/>
      <c r="O707" s="181"/>
      <c r="P707" s="181"/>
      <c r="Q707" s="181"/>
      <c r="R707" s="181"/>
      <c r="S707" s="181"/>
      <c r="T707" s="182"/>
      <c r="AT707" s="178" t="s">
        <v>251</v>
      </c>
      <c r="AU707" s="178" t="s">
        <v>89</v>
      </c>
      <c r="AV707" s="176" t="s">
        <v>87</v>
      </c>
      <c r="AW707" s="176" t="s">
        <v>34</v>
      </c>
      <c r="AX707" s="176" t="s">
        <v>79</v>
      </c>
      <c r="AY707" s="178" t="s">
        <v>149</v>
      </c>
    </row>
    <row r="708" spans="2:51" s="160" customFormat="1" ht="11.25">
      <c r="B708" s="161"/>
      <c r="D708" s="150" t="s">
        <v>251</v>
      </c>
      <c r="E708" s="162" t="s">
        <v>1</v>
      </c>
      <c r="F708" s="163" t="s">
        <v>1477</v>
      </c>
      <c r="H708" s="164">
        <v>24</v>
      </c>
      <c r="L708" s="161"/>
      <c r="M708" s="165"/>
      <c r="N708" s="166"/>
      <c r="O708" s="166"/>
      <c r="P708" s="166"/>
      <c r="Q708" s="166"/>
      <c r="R708" s="166"/>
      <c r="S708" s="166"/>
      <c r="T708" s="167"/>
      <c r="AT708" s="162" t="s">
        <v>251</v>
      </c>
      <c r="AU708" s="162" t="s">
        <v>89</v>
      </c>
      <c r="AV708" s="160" t="s">
        <v>89</v>
      </c>
      <c r="AW708" s="160" t="s">
        <v>34</v>
      </c>
      <c r="AX708" s="160" t="s">
        <v>79</v>
      </c>
      <c r="AY708" s="162" t="s">
        <v>149</v>
      </c>
    </row>
    <row r="709" spans="2:51" s="160" customFormat="1" ht="11.25">
      <c r="B709" s="161"/>
      <c r="D709" s="150" t="s">
        <v>251</v>
      </c>
      <c r="E709" s="162" t="s">
        <v>1</v>
      </c>
      <c r="F709" s="163" t="s">
        <v>1478</v>
      </c>
      <c r="H709" s="164">
        <v>9</v>
      </c>
      <c r="L709" s="161"/>
      <c r="M709" s="165"/>
      <c r="N709" s="166"/>
      <c r="O709" s="166"/>
      <c r="P709" s="166"/>
      <c r="Q709" s="166"/>
      <c r="R709" s="166"/>
      <c r="S709" s="166"/>
      <c r="T709" s="167"/>
      <c r="AT709" s="162" t="s">
        <v>251</v>
      </c>
      <c r="AU709" s="162" t="s">
        <v>89</v>
      </c>
      <c r="AV709" s="160" t="s">
        <v>89</v>
      </c>
      <c r="AW709" s="160" t="s">
        <v>34</v>
      </c>
      <c r="AX709" s="160" t="s">
        <v>79</v>
      </c>
      <c r="AY709" s="162" t="s">
        <v>149</v>
      </c>
    </row>
    <row r="710" spans="2:51" s="160" customFormat="1" ht="11.25">
      <c r="B710" s="161"/>
      <c r="D710" s="150" t="s">
        <v>251</v>
      </c>
      <c r="E710" s="162" t="s">
        <v>1</v>
      </c>
      <c r="F710" s="163" t="s">
        <v>1479</v>
      </c>
      <c r="H710" s="164">
        <v>13.4</v>
      </c>
      <c r="L710" s="161"/>
      <c r="M710" s="165"/>
      <c r="N710" s="166"/>
      <c r="O710" s="166"/>
      <c r="P710" s="166"/>
      <c r="Q710" s="166"/>
      <c r="R710" s="166"/>
      <c r="S710" s="166"/>
      <c r="T710" s="167"/>
      <c r="AT710" s="162" t="s">
        <v>251</v>
      </c>
      <c r="AU710" s="162" t="s">
        <v>89</v>
      </c>
      <c r="AV710" s="160" t="s">
        <v>89</v>
      </c>
      <c r="AW710" s="160" t="s">
        <v>34</v>
      </c>
      <c r="AX710" s="160" t="s">
        <v>79</v>
      </c>
      <c r="AY710" s="162" t="s">
        <v>149</v>
      </c>
    </row>
    <row r="711" spans="2:51" s="160" customFormat="1" ht="11.25">
      <c r="B711" s="161"/>
      <c r="D711" s="150" t="s">
        <v>251</v>
      </c>
      <c r="E711" s="162" t="s">
        <v>1</v>
      </c>
      <c r="F711" s="163" t="s">
        <v>1480</v>
      </c>
      <c r="H711" s="164">
        <v>16.2</v>
      </c>
      <c r="L711" s="161"/>
      <c r="M711" s="165"/>
      <c r="N711" s="166"/>
      <c r="O711" s="166"/>
      <c r="P711" s="166"/>
      <c r="Q711" s="166"/>
      <c r="R711" s="166"/>
      <c r="S711" s="166"/>
      <c r="T711" s="167"/>
      <c r="AT711" s="162" t="s">
        <v>251</v>
      </c>
      <c r="AU711" s="162" t="s">
        <v>89</v>
      </c>
      <c r="AV711" s="160" t="s">
        <v>89</v>
      </c>
      <c r="AW711" s="160" t="s">
        <v>34</v>
      </c>
      <c r="AX711" s="160" t="s">
        <v>79</v>
      </c>
      <c r="AY711" s="162" t="s">
        <v>149</v>
      </c>
    </row>
    <row r="712" spans="2:51" s="160" customFormat="1" ht="11.25">
      <c r="B712" s="161"/>
      <c r="D712" s="150" t="s">
        <v>251</v>
      </c>
      <c r="E712" s="162" t="s">
        <v>1</v>
      </c>
      <c r="F712" s="163" t="s">
        <v>1481</v>
      </c>
      <c r="H712" s="164">
        <v>21</v>
      </c>
      <c r="L712" s="161"/>
      <c r="M712" s="165"/>
      <c r="N712" s="166"/>
      <c r="O712" s="166"/>
      <c r="P712" s="166"/>
      <c r="Q712" s="166"/>
      <c r="R712" s="166"/>
      <c r="S712" s="166"/>
      <c r="T712" s="167"/>
      <c r="AT712" s="162" t="s">
        <v>251</v>
      </c>
      <c r="AU712" s="162" t="s">
        <v>89</v>
      </c>
      <c r="AV712" s="160" t="s">
        <v>89</v>
      </c>
      <c r="AW712" s="160" t="s">
        <v>34</v>
      </c>
      <c r="AX712" s="160" t="s">
        <v>79</v>
      </c>
      <c r="AY712" s="162" t="s">
        <v>149</v>
      </c>
    </row>
    <row r="713" spans="2:51" s="160" customFormat="1" ht="11.25">
      <c r="B713" s="161"/>
      <c r="D713" s="150" t="s">
        <v>251</v>
      </c>
      <c r="E713" s="162" t="s">
        <v>1</v>
      </c>
      <c r="F713" s="163" t="s">
        <v>1482</v>
      </c>
      <c r="H713" s="164">
        <v>16</v>
      </c>
      <c r="L713" s="161"/>
      <c r="M713" s="165"/>
      <c r="N713" s="166"/>
      <c r="O713" s="166"/>
      <c r="P713" s="166"/>
      <c r="Q713" s="166"/>
      <c r="R713" s="166"/>
      <c r="S713" s="166"/>
      <c r="T713" s="167"/>
      <c r="AT713" s="162" t="s">
        <v>251</v>
      </c>
      <c r="AU713" s="162" t="s">
        <v>89</v>
      </c>
      <c r="AV713" s="160" t="s">
        <v>89</v>
      </c>
      <c r="AW713" s="160" t="s">
        <v>34</v>
      </c>
      <c r="AX713" s="160" t="s">
        <v>79</v>
      </c>
      <c r="AY713" s="162" t="s">
        <v>149</v>
      </c>
    </row>
    <row r="714" spans="2:51" s="160" customFormat="1" ht="11.25">
      <c r="B714" s="161"/>
      <c r="D714" s="150" t="s">
        <v>251</v>
      </c>
      <c r="E714" s="162" t="s">
        <v>1</v>
      </c>
      <c r="F714" s="163" t="s">
        <v>1483</v>
      </c>
      <c r="H714" s="164">
        <v>19.6</v>
      </c>
      <c r="L714" s="161"/>
      <c r="M714" s="165"/>
      <c r="N714" s="166"/>
      <c r="O714" s="166"/>
      <c r="P714" s="166"/>
      <c r="Q714" s="166"/>
      <c r="R714" s="166"/>
      <c r="S714" s="166"/>
      <c r="T714" s="167"/>
      <c r="AT714" s="162" t="s">
        <v>251</v>
      </c>
      <c r="AU714" s="162" t="s">
        <v>89</v>
      </c>
      <c r="AV714" s="160" t="s">
        <v>89</v>
      </c>
      <c r="AW714" s="160" t="s">
        <v>34</v>
      </c>
      <c r="AX714" s="160" t="s">
        <v>79</v>
      </c>
      <c r="AY714" s="162" t="s">
        <v>149</v>
      </c>
    </row>
    <row r="715" spans="2:51" s="160" customFormat="1" ht="11.25">
      <c r="B715" s="161"/>
      <c r="D715" s="150" t="s">
        <v>251</v>
      </c>
      <c r="E715" s="162" t="s">
        <v>1</v>
      </c>
      <c r="F715" s="163" t="s">
        <v>1484</v>
      </c>
      <c r="H715" s="164">
        <v>10.1</v>
      </c>
      <c r="L715" s="161"/>
      <c r="M715" s="165"/>
      <c r="N715" s="166"/>
      <c r="O715" s="166"/>
      <c r="P715" s="166"/>
      <c r="Q715" s="166"/>
      <c r="R715" s="166"/>
      <c r="S715" s="166"/>
      <c r="T715" s="167"/>
      <c r="AT715" s="162" t="s">
        <v>251</v>
      </c>
      <c r="AU715" s="162" t="s">
        <v>89</v>
      </c>
      <c r="AV715" s="160" t="s">
        <v>89</v>
      </c>
      <c r="AW715" s="160" t="s">
        <v>34</v>
      </c>
      <c r="AX715" s="160" t="s">
        <v>79</v>
      </c>
      <c r="AY715" s="162" t="s">
        <v>149</v>
      </c>
    </row>
    <row r="716" spans="2:51" s="160" customFormat="1" ht="11.25">
      <c r="B716" s="161"/>
      <c r="D716" s="150" t="s">
        <v>251</v>
      </c>
      <c r="E716" s="162" t="s">
        <v>1</v>
      </c>
      <c r="F716" s="163" t="s">
        <v>1485</v>
      </c>
      <c r="H716" s="164">
        <v>14.6</v>
      </c>
      <c r="L716" s="161"/>
      <c r="M716" s="165"/>
      <c r="N716" s="166"/>
      <c r="O716" s="166"/>
      <c r="P716" s="166"/>
      <c r="Q716" s="166"/>
      <c r="R716" s="166"/>
      <c r="S716" s="166"/>
      <c r="T716" s="167"/>
      <c r="AT716" s="162" t="s">
        <v>251</v>
      </c>
      <c r="AU716" s="162" t="s">
        <v>89</v>
      </c>
      <c r="AV716" s="160" t="s">
        <v>89</v>
      </c>
      <c r="AW716" s="160" t="s">
        <v>34</v>
      </c>
      <c r="AX716" s="160" t="s">
        <v>79</v>
      </c>
      <c r="AY716" s="162" t="s">
        <v>149</v>
      </c>
    </row>
    <row r="717" spans="2:51" s="183" customFormat="1" ht="11.25">
      <c r="B717" s="184"/>
      <c r="D717" s="150" t="s">
        <v>251</v>
      </c>
      <c r="E717" s="185" t="s">
        <v>1</v>
      </c>
      <c r="F717" s="186" t="s">
        <v>305</v>
      </c>
      <c r="H717" s="187">
        <v>143.89999999999998</v>
      </c>
      <c r="L717" s="184"/>
      <c r="M717" s="188"/>
      <c r="N717" s="189"/>
      <c r="O717" s="189"/>
      <c r="P717" s="189"/>
      <c r="Q717" s="189"/>
      <c r="R717" s="189"/>
      <c r="S717" s="189"/>
      <c r="T717" s="190"/>
      <c r="AT717" s="185" t="s">
        <v>251</v>
      </c>
      <c r="AU717" s="185" t="s">
        <v>89</v>
      </c>
      <c r="AV717" s="183" t="s">
        <v>163</v>
      </c>
      <c r="AW717" s="183" t="s">
        <v>34</v>
      </c>
      <c r="AX717" s="183" t="s">
        <v>79</v>
      </c>
      <c r="AY717" s="185" t="s">
        <v>149</v>
      </c>
    </row>
    <row r="718" spans="2:51" s="176" customFormat="1" ht="11.25">
      <c r="B718" s="177"/>
      <c r="D718" s="150" t="s">
        <v>251</v>
      </c>
      <c r="E718" s="178" t="s">
        <v>1</v>
      </c>
      <c r="F718" s="179" t="s">
        <v>306</v>
      </c>
      <c r="H718" s="178" t="s">
        <v>1</v>
      </c>
      <c r="L718" s="177"/>
      <c r="M718" s="180"/>
      <c r="N718" s="181"/>
      <c r="O718" s="181"/>
      <c r="P718" s="181"/>
      <c r="Q718" s="181"/>
      <c r="R718" s="181"/>
      <c r="S718" s="181"/>
      <c r="T718" s="182"/>
      <c r="AT718" s="178" t="s">
        <v>251</v>
      </c>
      <c r="AU718" s="178" t="s">
        <v>89</v>
      </c>
      <c r="AV718" s="176" t="s">
        <v>87</v>
      </c>
      <c r="AW718" s="176" t="s">
        <v>34</v>
      </c>
      <c r="AX718" s="176" t="s">
        <v>79</v>
      </c>
      <c r="AY718" s="178" t="s">
        <v>149</v>
      </c>
    </row>
    <row r="719" spans="2:51" s="160" customFormat="1" ht="11.25">
      <c r="B719" s="161"/>
      <c r="D719" s="150" t="s">
        <v>251</v>
      </c>
      <c r="E719" s="162" t="s">
        <v>1</v>
      </c>
      <c r="F719" s="163" t="s">
        <v>1486</v>
      </c>
      <c r="H719" s="164">
        <v>5.5</v>
      </c>
      <c r="L719" s="161"/>
      <c r="M719" s="165"/>
      <c r="N719" s="166"/>
      <c r="O719" s="166"/>
      <c r="P719" s="166"/>
      <c r="Q719" s="166"/>
      <c r="R719" s="166"/>
      <c r="S719" s="166"/>
      <c r="T719" s="167"/>
      <c r="AT719" s="162" t="s">
        <v>251</v>
      </c>
      <c r="AU719" s="162" t="s">
        <v>89</v>
      </c>
      <c r="AV719" s="160" t="s">
        <v>89</v>
      </c>
      <c r="AW719" s="160" t="s">
        <v>34</v>
      </c>
      <c r="AX719" s="160" t="s">
        <v>79</v>
      </c>
      <c r="AY719" s="162" t="s">
        <v>149</v>
      </c>
    </row>
    <row r="720" spans="2:51" s="160" customFormat="1" ht="11.25">
      <c r="B720" s="161"/>
      <c r="D720" s="150" t="s">
        <v>251</v>
      </c>
      <c r="E720" s="162" t="s">
        <v>1</v>
      </c>
      <c r="F720" s="163" t="s">
        <v>1487</v>
      </c>
      <c r="H720" s="164">
        <v>6.8</v>
      </c>
      <c r="L720" s="161"/>
      <c r="M720" s="165"/>
      <c r="N720" s="166"/>
      <c r="O720" s="166"/>
      <c r="P720" s="166"/>
      <c r="Q720" s="166"/>
      <c r="R720" s="166"/>
      <c r="S720" s="166"/>
      <c r="T720" s="167"/>
      <c r="AT720" s="162" t="s">
        <v>251</v>
      </c>
      <c r="AU720" s="162" t="s">
        <v>89</v>
      </c>
      <c r="AV720" s="160" t="s">
        <v>89</v>
      </c>
      <c r="AW720" s="160" t="s">
        <v>34</v>
      </c>
      <c r="AX720" s="160" t="s">
        <v>79</v>
      </c>
      <c r="AY720" s="162" t="s">
        <v>149</v>
      </c>
    </row>
    <row r="721" spans="2:51" s="160" customFormat="1" ht="11.25">
      <c r="B721" s="161"/>
      <c r="D721" s="150" t="s">
        <v>251</v>
      </c>
      <c r="E721" s="162" t="s">
        <v>1</v>
      </c>
      <c r="F721" s="163" t="s">
        <v>1488</v>
      </c>
      <c r="H721" s="164">
        <v>11.8</v>
      </c>
      <c r="L721" s="161"/>
      <c r="M721" s="165"/>
      <c r="N721" s="166"/>
      <c r="O721" s="166"/>
      <c r="P721" s="166"/>
      <c r="Q721" s="166"/>
      <c r="R721" s="166"/>
      <c r="S721" s="166"/>
      <c r="T721" s="167"/>
      <c r="AT721" s="162" t="s">
        <v>251</v>
      </c>
      <c r="AU721" s="162" t="s">
        <v>89</v>
      </c>
      <c r="AV721" s="160" t="s">
        <v>89</v>
      </c>
      <c r="AW721" s="160" t="s">
        <v>34</v>
      </c>
      <c r="AX721" s="160" t="s">
        <v>79</v>
      </c>
      <c r="AY721" s="162" t="s">
        <v>149</v>
      </c>
    </row>
    <row r="722" spans="2:51" s="160" customFormat="1" ht="11.25">
      <c r="B722" s="161"/>
      <c r="D722" s="150" t="s">
        <v>251</v>
      </c>
      <c r="E722" s="162" t="s">
        <v>1</v>
      </c>
      <c r="F722" s="163" t="s">
        <v>1489</v>
      </c>
      <c r="H722" s="164">
        <v>5.5</v>
      </c>
      <c r="L722" s="161"/>
      <c r="M722" s="165"/>
      <c r="N722" s="166"/>
      <c r="O722" s="166"/>
      <c r="P722" s="166"/>
      <c r="Q722" s="166"/>
      <c r="R722" s="166"/>
      <c r="S722" s="166"/>
      <c r="T722" s="167"/>
      <c r="AT722" s="162" t="s">
        <v>251</v>
      </c>
      <c r="AU722" s="162" t="s">
        <v>89</v>
      </c>
      <c r="AV722" s="160" t="s">
        <v>89</v>
      </c>
      <c r="AW722" s="160" t="s">
        <v>34</v>
      </c>
      <c r="AX722" s="160" t="s">
        <v>79</v>
      </c>
      <c r="AY722" s="162" t="s">
        <v>149</v>
      </c>
    </row>
    <row r="723" spans="2:51" s="160" customFormat="1" ht="11.25">
      <c r="B723" s="161"/>
      <c r="D723" s="150" t="s">
        <v>251</v>
      </c>
      <c r="E723" s="162" t="s">
        <v>1</v>
      </c>
      <c r="F723" s="163" t="s">
        <v>1490</v>
      </c>
      <c r="H723" s="164">
        <v>10.6</v>
      </c>
      <c r="L723" s="161"/>
      <c r="M723" s="165"/>
      <c r="N723" s="166"/>
      <c r="O723" s="166"/>
      <c r="P723" s="166"/>
      <c r="Q723" s="166"/>
      <c r="R723" s="166"/>
      <c r="S723" s="166"/>
      <c r="T723" s="167"/>
      <c r="AT723" s="162" t="s">
        <v>251</v>
      </c>
      <c r="AU723" s="162" t="s">
        <v>89</v>
      </c>
      <c r="AV723" s="160" t="s">
        <v>89</v>
      </c>
      <c r="AW723" s="160" t="s">
        <v>34</v>
      </c>
      <c r="AX723" s="160" t="s">
        <v>79</v>
      </c>
      <c r="AY723" s="162" t="s">
        <v>149</v>
      </c>
    </row>
    <row r="724" spans="2:51" s="160" customFormat="1" ht="11.25">
      <c r="B724" s="161"/>
      <c r="D724" s="150" t="s">
        <v>251</v>
      </c>
      <c r="E724" s="162" t="s">
        <v>1</v>
      </c>
      <c r="F724" s="163" t="s">
        <v>1491</v>
      </c>
      <c r="H724" s="164">
        <v>13</v>
      </c>
      <c r="L724" s="161"/>
      <c r="M724" s="165"/>
      <c r="N724" s="166"/>
      <c r="O724" s="166"/>
      <c r="P724" s="166"/>
      <c r="Q724" s="166"/>
      <c r="R724" s="166"/>
      <c r="S724" s="166"/>
      <c r="T724" s="167"/>
      <c r="AT724" s="162" t="s">
        <v>251</v>
      </c>
      <c r="AU724" s="162" t="s">
        <v>89</v>
      </c>
      <c r="AV724" s="160" t="s">
        <v>89</v>
      </c>
      <c r="AW724" s="160" t="s">
        <v>34</v>
      </c>
      <c r="AX724" s="160" t="s">
        <v>79</v>
      </c>
      <c r="AY724" s="162" t="s">
        <v>149</v>
      </c>
    </row>
    <row r="725" spans="2:51" s="160" customFormat="1" ht="11.25">
      <c r="B725" s="161"/>
      <c r="D725" s="150" t="s">
        <v>251</v>
      </c>
      <c r="E725" s="162" t="s">
        <v>1</v>
      </c>
      <c r="F725" s="163" t="s">
        <v>1492</v>
      </c>
      <c r="H725" s="164">
        <v>19.5</v>
      </c>
      <c r="L725" s="161"/>
      <c r="M725" s="165"/>
      <c r="N725" s="166"/>
      <c r="O725" s="166"/>
      <c r="P725" s="166"/>
      <c r="Q725" s="166"/>
      <c r="R725" s="166"/>
      <c r="S725" s="166"/>
      <c r="T725" s="167"/>
      <c r="AT725" s="162" t="s">
        <v>251</v>
      </c>
      <c r="AU725" s="162" t="s">
        <v>89</v>
      </c>
      <c r="AV725" s="160" t="s">
        <v>89</v>
      </c>
      <c r="AW725" s="160" t="s">
        <v>34</v>
      </c>
      <c r="AX725" s="160" t="s">
        <v>79</v>
      </c>
      <c r="AY725" s="162" t="s">
        <v>149</v>
      </c>
    </row>
    <row r="726" spans="2:51" s="160" customFormat="1" ht="11.25">
      <c r="B726" s="161"/>
      <c r="D726" s="150" t="s">
        <v>251</v>
      </c>
      <c r="E726" s="162" t="s">
        <v>1</v>
      </c>
      <c r="F726" s="163" t="s">
        <v>1493</v>
      </c>
      <c r="H726" s="164">
        <v>36.1</v>
      </c>
      <c r="L726" s="161"/>
      <c r="M726" s="165"/>
      <c r="N726" s="166"/>
      <c r="O726" s="166"/>
      <c r="P726" s="166"/>
      <c r="Q726" s="166"/>
      <c r="R726" s="166"/>
      <c r="S726" s="166"/>
      <c r="T726" s="167"/>
      <c r="AT726" s="162" t="s">
        <v>251</v>
      </c>
      <c r="AU726" s="162" t="s">
        <v>89</v>
      </c>
      <c r="AV726" s="160" t="s">
        <v>89</v>
      </c>
      <c r="AW726" s="160" t="s">
        <v>34</v>
      </c>
      <c r="AX726" s="160" t="s">
        <v>79</v>
      </c>
      <c r="AY726" s="162" t="s">
        <v>149</v>
      </c>
    </row>
    <row r="727" spans="2:51" s="160" customFormat="1" ht="11.25">
      <c r="B727" s="161"/>
      <c r="D727" s="150" t="s">
        <v>251</v>
      </c>
      <c r="E727" s="162" t="s">
        <v>1</v>
      </c>
      <c r="F727" s="163" t="s">
        <v>1494</v>
      </c>
      <c r="H727" s="164">
        <v>5.8</v>
      </c>
      <c r="L727" s="161"/>
      <c r="M727" s="165"/>
      <c r="N727" s="166"/>
      <c r="O727" s="166"/>
      <c r="P727" s="166"/>
      <c r="Q727" s="166"/>
      <c r="R727" s="166"/>
      <c r="S727" s="166"/>
      <c r="T727" s="167"/>
      <c r="AT727" s="162" t="s">
        <v>251</v>
      </c>
      <c r="AU727" s="162" t="s">
        <v>89</v>
      </c>
      <c r="AV727" s="160" t="s">
        <v>89</v>
      </c>
      <c r="AW727" s="160" t="s">
        <v>34</v>
      </c>
      <c r="AX727" s="160" t="s">
        <v>79</v>
      </c>
      <c r="AY727" s="162" t="s">
        <v>149</v>
      </c>
    </row>
    <row r="728" spans="2:51" s="160" customFormat="1" ht="11.25">
      <c r="B728" s="161"/>
      <c r="D728" s="150" t="s">
        <v>251</v>
      </c>
      <c r="E728" s="162" t="s">
        <v>1</v>
      </c>
      <c r="F728" s="163" t="s">
        <v>1495</v>
      </c>
      <c r="H728" s="164">
        <v>11</v>
      </c>
      <c r="L728" s="161"/>
      <c r="M728" s="165"/>
      <c r="N728" s="166"/>
      <c r="O728" s="166"/>
      <c r="P728" s="166"/>
      <c r="Q728" s="166"/>
      <c r="R728" s="166"/>
      <c r="S728" s="166"/>
      <c r="T728" s="167"/>
      <c r="AT728" s="162" t="s">
        <v>251</v>
      </c>
      <c r="AU728" s="162" t="s">
        <v>89</v>
      </c>
      <c r="AV728" s="160" t="s">
        <v>89</v>
      </c>
      <c r="AW728" s="160" t="s">
        <v>34</v>
      </c>
      <c r="AX728" s="160" t="s">
        <v>79</v>
      </c>
      <c r="AY728" s="162" t="s">
        <v>149</v>
      </c>
    </row>
    <row r="729" spans="2:51" s="160" customFormat="1" ht="11.25">
      <c r="B729" s="161"/>
      <c r="D729" s="150" t="s">
        <v>251</v>
      </c>
      <c r="E729" s="162" t="s">
        <v>1</v>
      </c>
      <c r="F729" s="163" t="s">
        <v>1496</v>
      </c>
      <c r="H729" s="164">
        <v>7</v>
      </c>
      <c r="L729" s="161"/>
      <c r="M729" s="165"/>
      <c r="N729" s="166"/>
      <c r="O729" s="166"/>
      <c r="P729" s="166"/>
      <c r="Q729" s="166"/>
      <c r="R729" s="166"/>
      <c r="S729" s="166"/>
      <c r="T729" s="167"/>
      <c r="AT729" s="162" t="s">
        <v>251</v>
      </c>
      <c r="AU729" s="162" t="s">
        <v>89</v>
      </c>
      <c r="AV729" s="160" t="s">
        <v>89</v>
      </c>
      <c r="AW729" s="160" t="s">
        <v>34</v>
      </c>
      <c r="AX729" s="160" t="s">
        <v>79</v>
      </c>
      <c r="AY729" s="162" t="s">
        <v>149</v>
      </c>
    </row>
    <row r="730" spans="2:51" s="183" customFormat="1" ht="11.25">
      <c r="B730" s="184"/>
      <c r="D730" s="150" t="s">
        <v>251</v>
      </c>
      <c r="E730" s="185" t="s">
        <v>1</v>
      </c>
      <c r="F730" s="186" t="s">
        <v>305</v>
      </c>
      <c r="H730" s="187">
        <v>132.60000000000002</v>
      </c>
      <c r="L730" s="184"/>
      <c r="M730" s="188"/>
      <c r="N730" s="189"/>
      <c r="O730" s="189"/>
      <c r="P730" s="189"/>
      <c r="Q730" s="189"/>
      <c r="R730" s="189"/>
      <c r="S730" s="189"/>
      <c r="T730" s="190"/>
      <c r="AT730" s="185" t="s">
        <v>251</v>
      </c>
      <c r="AU730" s="185" t="s">
        <v>89</v>
      </c>
      <c r="AV730" s="183" t="s">
        <v>163</v>
      </c>
      <c r="AW730" s="183" t="s">
        <v>34</v>
      </c>
      <c r="AX730" s="183" t="s">
        <v>79</v>
      </c>
      <c r="AY730" s="185" t="s">
        <v>149</v>
      </c>
    </row>
    <row r="731" spans="2:51" s="176" customFormat="1" ht="11.25">
      <c r="B731" s="177"/>
      <c r="D731" s="150" t="s">
        <v>251</v>
      </c>
      <c r="E731" s="178" t="s">
        <v>1</v>
      </c>
      <c r="F731" s="179" t="s">
        <v>311</v>
      </c>
      <c r="H731" s="178" t="s">
        <v>1</v>
      </c>
      <c r="L731" s="177"/>
      <c r="M731" s="180"/>
      <c r="N731" s="181"/>
      <c r="O731" s="181"/>
      <c r="P731" s="181"/>
      <c r="Q731" s="181"/>
      <c r="R731" s="181"/>
      <c r="S731" s="181"/>
      <c r="T731" s="182"/>
      <c r="AT731" s="178" t="s">
        <v>251</v>
      </c>
      <c r="AU731" s="178" t="s">
        <v>89</v>
      </c>
      <c r="AV731" s="176" t="s">
        <v>87</v>
      </c>
      <c r="AW731" s="176" t="s">
        <v>34</v>
      </c>
      <c r="AX731" s="176" t="s">
        <v>79</v>
      </c>
      <c r="AY731" s="178" t="s">
        <v>149</v>
      </c>
    </row>
    <row r="732" spans="2:51" s="160" customFormat="1" ht="11.25">
      <c r="B732" s="161"/>
      <c r="D732" s="150" t="s">
        <v>251</v>
      </c>
      <c r="E732" s="162" t="s">
        <v>1</v>
      </c>
      <c r="F732" s="163" t="s">
        <v>1497</v>
      </c>
      <c r="H732" s="164">
        <v>7.8</v>
      </c>
      <c r="L732" s="161"/>
      <c r="M732" s="165"/>
      <c r="N732" s="166"/>
      <c r="O732" s="166"/>
      <c r="P732" s="166"/>
      <c r="Q732" s="166"/>
      <c r="R732" s="166"/>
      <c r="S732" s="166"/>
      <c r="T732" s="167"/>
      <c r="AT732" s="162" t="s">
        <v>251</v>
      </c>
      <c r="AU732" s="162" t="s">
        <v>89</v>
      </c>
      <c r="AV732" s="160" t="s">
        <v>89</v>
      </c>
      <c r="AW732" s="160" t="s">
        <v>34</v>
      </c>
      <c r="AX732" s="160" t="s">
        <v>79</v>
      </c>
      <c r="AY732" s="162" t="s">
        <v>149</v>
      </c>
    </row>
    <row r="733" spans="2:51" s="160" customFormat="1" ht="11.25">
      <c r="B733" s="161"/>
      <c r="D733" s="150" t="s">
        <v>251</v>
      </c>
      <c r="E733" s="162" t="s">
        <v>1</v>
      </c>
      <c r="F733" s="163" t="s">
        <v>1498</v>
      </c>
      <c r="H733" s="164">
        <v>18.7</v>
      </c>
      <c r="L733" s="161"/>
      <c r="M733" s="165"/>
      <c r="N733" s="166"/>
      <c r="O733" s="166"/>
      <c r="P733" s="166"/>
      <c r="Q733" s="166"/>
      <c r="R733" s="166"/>
      <c r="S733" s="166"/>
      <c r="T733" s="167"/>
      <c r="AT733" s="162" t="s">
        <v>251</v>
      </c>
      <c r="AU733" s="162" t="s">
        <v>89</v>
      </c>
      <c r="AV733" s="160" t="s">
        <v>89</v>
      </c>
      <c r="AW733" s="160" t="s">
        <v>34</v>
      </c>
      <c r="AX733" s="160" t="s">
        <v>79</v>
      </c>
      <c r="AY733" s="162" t="s">
        <v>149</v>
      </c>
    </row>
    <row r="734" spans="2:51" s="160" customFormat="1" ht="11.25">
      <c r="B734" s="161"/>
      <c r="D734" s="150" t="s">
        <v>251</v>
      </c>
      <c r="E734" s="162" t="s">
        <v>1</v>
      </c>
      <c r="F734" s="163" t="s">
        <v>1499</v>
      </c>
      <c r="H734" s="164">
        <v>10.8</v>
      </c>
      <c r="L734" s="161"/>
      <c r="M734" s="165"/>
      <c r="N734" s="166"/>
      <c r="O734" s="166"/>
      <c r="P734" s="166"/>
      <c r="Q734" s="166"/>
      <c r="R734" s="166"/>
      <c r="S734" s="166"/>
      <c r="T734" s="167"/>
      <c r="AT734" s="162" t="s">
        <v>251</v>
      </c>
      <c r="AU734" s="162" t="s">
        <v>89</v>
      </c>
      <c r="AV734" s="160" t="s">
        <v>89</v>
      </c>
      <c r="AW734" s="160" t="s">
        <v>34</v>
      </c>
      <c r="AX734" s="160" t="s">
        <v>79</v>
      </c>
      <c r="AY734" s="162" t="s">
        <v>149</v>
      </c>
    </row>
    <row r="735" spans="2:51" s="160" customFormat="1" ht="11.25">
      <c r="B735" s="161"/>
      <c r="D735" s="150" t="s">
        <v>251</v>
      </c>
      <c r="E735" s="162" t="s">
        <v>1</v>
      </c>
      <c r="F735" s="163" t="s">
        <v>1500</v>
      </c>
      <c r="H735" s="164">
        <v>12.9</v>
      </c>
      <c r="L735" s="161"/>
      <c r="M735" s="165"/>
      <c r="N735" s="166"/>
      <c r="O735" s="166"/>
      <c r="P735" s="166"/>
      <c r="Q735" s="166"/>
      <c r="R735" s="166"/>
      <c r="S735" s="166"/>
      <c r="T735" s="167"/>
      <c r="AT735" s="162" t="s">
        <v>251</v>
      </c>
      <c r="AU735" s="162" t="s">
        <v>89</v>
      </c>
      <c r="AV735" s="160" t="s">
        <v>89</v>
      </c>
      <c r="AW735" s="160" t="s">
        <v>34</v>
      </c>
      <c r="AX735" s="160" t="s">
        <v>79</v>
      </c>
      <c r="AY735" s="162" t="s">
        <v>149</v>
      </c>
    </row>
    <row r="736" spans="2:51" s="160" customFormat="1" ht="11.25">
      <c r="B736" s="161"/>
      <c r="D736" s="150" t="s">
        <v>251</v>
      </c>
      <c r="E736" s="162" t="s">
        <v>1</v>
      </c>
      <c r="F736" s="163" t="s">
        <v>1501</v>
      </c>
      <c r="H736" s="164">
        <v>19.7</v>
      </c>
      <c r="L736" s="161"/>
      <c r="M736" s="165"/>
      <c r="N736" s="166"/>
      <c r="O736" s="166"/>
      <c r="P736" s="166"/>
      <c r="Q736" s="166"/>
      <c r="R736" s="166"/>
      <c r="S736" s="166"/>
      <c r="T736" s="167"/>
      <c r="AT736" s="162" t="s">
        <v>251</v>
      </c>
      <c r="AU736" s="162" t="s">
        <v>89</v>
      </c>
      <c r="AV736" s="160" t="s">
        <v>89</v>
      </c>
      <c r="AW736" s="160" t="s">
        <v>34</v>
      </c>
      <c r="AX736" s="160" t="s">
        <v>79</v>
      </c>
      <c r="AY736" s="162" t="s">
        <v>149</v>
      </c>
    </row>
    <row r="737" spans="2:51" s="160" customFormat="1" ht="11.25">
      <c r="B737" s="161"/>
      <c r="D737" s="150" t="s">
        <v>251</v>
      </c>
      <c r="E737" s="162" t="s">
        <v>1</v>
      </c>
      <c r="F737" s="163" t="s">
        <v>1502</v>
      </c>
      <c r="H737" s="164">
        <v>35.8</v>
      </c>
      <c r="L737" s="161"/>
      <c r="M737" s="165"/>
      <c r="N737" s="166"/>
      <c r="O737" s="166"/>
      <c r="P737" s="166"/>
      <c r="Q737" s="166"/>
      <c r="R737" s="166"/>
      <c r="S737" s="166"/>
      <c r="T737" s="167"/>
      <c r="AT737" s="162" t="s">
        <v>251</v>
      </c>
      <c r="AU737" s="162" t="s">
        <v>89</v>
      </c>
      <c r="AV737" s="160" t="s">
        <v>89</v>
      </c>
      <c r="AW737" s="160" t="s">
        <v>34</v>
      </c>
      <c r="AX737" s="160" t="s">
        <v>79</v>
      </c>
      <c r="AY737" s="162" t="s">
        <v>149</v>
      </c>
    </row>
    <row r="738" spans="2:51" s="160" customFormat="1" ht="11.25">
      <c r="B738" s="161"/>
      <c r="D738" s="150" t="s">
        <v>251</v>
      </c>
      <c r="E738" s="162" t="s">
        <v>1</v>
      </c>
      <c r="F738" s="163" t="s">
        <v>1503</v>
      </c>
      <c r="H738" s="164">
        <v>5.8</v>
      </c>
      <c r="L738" s="161"/>
      <c r="M738" s="165"/>
      <c r="N738" s="166"/>
      <c r="O738" s="166"/>
      <c r="P738" s="166"/>
      <c r="Q738" s="166"/>
      <c r="R738" s="166"/>
      <c r="S738" s="166"/>
      <c r="T738" s="167"/>
      <c r="AT738" s="162" t="s">
        <v>251</v>
      </c>
      <c r="AU738" s="162" t="s">
        <v>89</v>
      </c>
      <c r="AV738" s="160" t="s">
        <v>89</v>
      </c>
      <c r="AW738" s="160" t="s">
        <v>34</v>
      </c>
      <c r="AX738" s="160" t="s">
        <v>79</v>
      </c>
      <c r="AY738" s="162" t="s">
        <v>149</v>
      </c>
    </row>
    <row r="739" spans="2:51" s="160" customFormat="1" ht="11.25">
      <c r="B739" s="161"/>
      <c r="D739" s="150" t="s">
        <v>251</v>
      </c>
      <c r="E739" s="162" t="s">
        <v>1</v>
      </c>
      <c r="F739" s="163" t="s">
        <v>1504</v>
      </c>
      <c r="H739" s="164">
        <v>11.2</v>
      </c>
      <c r="L739" s="161"/>
      <c r="M739" s="165"/>
      <c r="N739" s="166"/>
      <c r="O739" s="166"/>
      <c r="P739" s="166"/>
      <c r="Q739" s="166"/>
      <c r="R739" s="166"/>
      <c r="S739" s="166"/>
      <c r="T739" s="167"/>
      <c r="AT739" s="162" t="s">
        <v>251</v>
      </c>
      <c r="AU739" s="162" t="s">
        <v>89</v>
      </c>
      <c r="AV739" s="160" t="s">
        <v>89</v>
      </c>
      <c r="AW739" s="160" t="s">
        <v>34</v>
      </c>
      <c r="AX739" s="160" t="s">
        <v>79</v>
      </c>
      <c r="AY739" s="162" t="s">
        <v>149</v>
      </c>
    </row>
    <row r="740" spans="2:51" s="160" customFormat="1" ht="11.25">
      <c r="B740" s="161"/>
      <c r="D740" s="150" t="s">
        <v>251</v>
      </c>
      <c r="E740" s="162" t="s">
        <v>1</v>
      </c>
      <c r="F740" s="163" t="s">
        <v>1505</v>
      </c>
      <c r="H740" s="164">
        <v>6.8</v>
      </c>
      <c r="L740" s="161"/>
      <c r="M740" s="165"/>
      <c r="N740" s="166"/>
      <c r="O740" s="166"/>
      <c r="P740" s="166"/>
      <c r="Q740" s="166"/>
      <c r="R740" s="166"/>
      <c r="S740" s="166"/>
      <c r="T740" s="167"/>
      <c r="AT740" s="162" t="s">
        <v>251</v>
      </c>
      <c r="AU740" s="162" t="s">
        <v>89</v>
      </c>
      <c r="AV740" s="160" t="s">
        <v>89</v>
      </c>
      <c r="AW740" s="160" t="s">
        <v>34</v>
      </c>
      <c r="AX740" s="160" t="s">
        <v>79</v>
      </c>
      <c r="AY740" s="162" t="s">
        <v>149</v>
      </c>
    </row>
    <row r="741" spans="2:51" s="183" customFormat="1" ht="11.25">
      <c r="B741" s="184"/>
      <c r="D741" s="150" t="s">
        <v>251</v>
      </c>
      <c r="E741" s="185" t="s">
        <v>1</v>
      </c>
      <c r="F741" s="186" t="s">
        <v>305</v>
      </c>
      <c r="H741" s="187">
        <v>129.5</v>
      </c>
      <c r="L741" s="184"/>
      <c r="M741" s="188"/>
      <c r="N741" s="189"/>
      <c r="O741" s="189"/>
      <c r="P741" s="189"/>
      <c r="Q741" s="189"/>
      <c r="R741" s="189"/>
      <c r="S741" s="189"/>
      <c r="T741" s="190"/>
      <c r="AT741" s="185" t="s">
        <v>251</v>
      </c>
      <c r="AU741" s="185" t="s">
        <v>89</v>
      </c>
      <c r="AV741" s="183" t="s">
        <v>163</v>
      </c>
      <c r="AW741" s="183" t="s">
        <v>34</v>
      </c>
      <c r="AX741" s="183" t="s">
        <v>79</v>
      </c>
      <c r="AY741" s="185" t="s">
        <v>149</v>
      </c>
    </row>
    <row r="742" spans="2:51" s="168" customFormat="1" ht="11.25">
      <c r="B742" s="169"/>
      <c r="D742" s="150" t="s">
        <v>251</v>
      </c>
      <c r="E742" s="170" t="s">
        <v>1</v>
      </c>
      <c r="F742" s="171" t="s">
        <v>254</v>
      </c>
      <c r="H742" s="172">
        <v>406</v>
      </c>
      <c r="L742" s="169"/>
      <c r="M742" s="173"/>
      <c r="N742" s="174"/>
      <c r="O742" s="174"/>
      <c r="P742" s="174"/>
      <c r="Q742" s="174"/>
      <c r="R742" s="174"/>
      <c r="S742" s="174"/>
      <c r="T742" s="175"/>
      <c r="AT742" s="170" t="s">
        <v>251</v>
      </c>
      <c r="AU742" s="170" t="s">
        <v>89</v>
      </c>
      <c r="AV742" s="168" t="s">
        <v>167</v>
      </c>
      <c r="AW742" s="168" t="s">
        <v>34</v>
      </c>
      <c r="AX742" s="168" t="s">
        <v>87</v>
      </c>
      <c r="AY742" s="170" t="s">
        <v>149</v>
      </c>
    </row>
    <row r="743" spans="1:65" s="56" customFormat="1" ht="16.5" customHeight="1">
      <c r="A743" s="53"/>
      <c r="B743" s="54"/>
      <c r="C743" s="195" t="s">
        <v>1506</v>
      </c>
      <c r="D743" s="195" t="s">
        <v>1214</v>
      </c>
      <c r="E743" s="196" t="s">
        <v>1507</v>
      </c>
      <c r="F743" s="197" t="s">
        <v>1508</v>
      </c>
      <c r="G743" s="198" t="s">
        <v>331</v>
      </c>
      <c r="H743" s="199">
        <v>426.3</v>
      </c>
      <c r="I743" s="26"/>
      <c r="J743" s="200">
        <f>ROUND(I743*H743,2)</f>
        <v>0</v>
      </c>
      <c r="K743" s="197" t="s">
        <v>257</v>
      </c>
      <c r="L743" s="201"/>
      <c r="M743" s="202" t="s">
        <v>1</v>
      </c>
      <c r="N743" s="203" t="s">
        <v>44</v>
      </c>
      <c r="O743" s="145"/>
      <c r="P743" s="146">
        <f>O743*H743</f>
        <v>0</v>
      </c>
      <c r="Q743" s="146">
        <v>0.0003</v>
      </c>
      <c r="R743" s="146">
        <f>Q743*H743</f>
        <v>0.12789</v>
      </c>
      <c r="S743" s="146">
        <v>0</v>
      </c>
      <c r="T743" s="147">
        <f>S743*H743</f>
        <v>0</v>
      </c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R743" s="148" t="s">
        <v>419</v>
      </c>
      <c r="AT743" s="148" t="s">
        <v>1214</v>
      </c>
      <c r="AU743" s="148" t="s">
        <v>89</v>
      </c>
      <c r="AY743" s="44" t="s">
        <v>149</v>
      </c>
      <c r="BE743" s="149">
        <f>IF(N743="základní",J743,0)</f>
        <v>0</v>
      </c>
      <c r="BF743" s="149">
        <f>IF(N743="snížená",J743,0)</f>
        <v>0</v>
      </c>
      <c r="BG743" s="149">
        <f>IF(N743="zákl. přenesená",J743,0)</f>
        <v>0</v>
      </c>
      <c r="BH743" s="149">
        <f>IF(N743="sníž. přenesená",J743,0)</f>
        <v>0</v>
      </c>
      <c r="BI743" s="149">
        <f>IF(N743="nulová",J743,0)</f>
        <v>0</v>
      </c>
      <c r="BJ743" s="44" t="s">
        <v>87</v>
      </c>
      <c r="BK743" s="149">
        <f>ROUND(I743*H743,2)</f>
        <v>0</v>
      </c>
      <c r="BL743" s="44" t="s">
        <v>219</v>
      </c>
      <c r="BM743" s="148" t="s">
        <v>1509</v>
      </c>
    </row>
    <row r="744" spans="2:51" s="160" customFormat="1" ht="11.25">
      <c r="B744" s="161"/>
      <c r="D744" s="150" t="s">
        <v>251</v>
      </c>
      <c r="F744" s="163" t="s">
        <v>1510</v>
      </c>
      <c r="H744" s="164">
        <v>426.3</v>
      </c>
      <c r="L744" s="161"/>
      <c r="M744" s="165"/>
      <c r="N744" s="166"/>
      <c r="O744" s="166"/>
      <c r="P744" s="166"/>
      <c r="Q744" s="166"/>
      <c r="R744" s="166"/>
      <c r="S744" s="166"/>
      <c r="T744" s="167"/>
      <c r="AT744" s="162" t="s">
        <v>251</v>
      </c>
      <c r="AU744" s="162" t="s">
        <v>89</v>
      </c>
      <c r="AV744" s="160" t="s">
        <v>89</v>
      </c>
      <c r="AW744" s="160" t="s">
        <v>3</v>
      </c>
      <c r="AX744" s="160" t="s">
        <v>87</v>
      </c>
      <c r="AY744" s="162" t="s">
        <v>149</v>
      </c>
    </row>
    <row r="745" spans="1:65" s="56" customFormat="1" ht="16.5" customHeight="1">
      <c r="A745" s="53"/>
      <c r="B745" s="54"/>
      <c r="C745" s="138" t="s">
        <v>1511</v>
      </c>
      <c r="D745" s="138" t="s">
        <v>152</v>
      </c>
      <c r="E745" s="139" t="s">
        <v>1512</v>
      </c>
      <c r="F745" s="140" t="s">
        <v>1513</v>
      </c>
      <c r="G745" s="141" t="s">
        <v>268</v>
      </c>
      <c r="H745" s="40">
        <v>22.8</v>
      </c>
      <c r="I745" s="24"/>
      <c r="J745" s="142">
        <f>ROUND(I745*H745,2)</f>
        <v>0</v>
      </c>
      <c r="K745" s="140" t="s">
        <v>257</v>
      </c>
      <c r="L745" s="54"/>
      <c r="M745" s="143" t="s">
        <v>1</v>
      </c>
      <c r="N745" s="144" t="s">
        <v>44</v>
      </c>
      <c r="O745" s="145"/>
      <c r="P745" s="146">
        <f>O745*H745</f>
        <v>0</v>
      </c>
      <c r="Q745" s="146">
        <v>0.0003</v>
      </c>
      <c r="R745" s="146">
        <f>Q745*H745</f>
        <v>0.00684</v>
      </c>
      <c r="S745" s="146">
        <v>0</v>
      </c>
      <c r="T745" s="147">
        <f>S745*H745</f>
        <v>0</v>
      </c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R745" s="148" t="s">
        <v>219</v>
      </c>
      <c r="AT745" s="148" t="s">
        <v>152</v>
      </c>
      <c r="AU745" s="148" t="s">
        <v>89</v>
      </c>
      <c r="AY745" s="44" t="s">
        <v>149</v>
      </c>
      <c r="BE745" s="149">
        <f>IF(N745="základní",J745,0)</f>
        <v>0</v>
      </c>
      <c r="BF745" s="149">
        <f>IF(N745="snížená",J745,0)</f>
        <v>0</v>
      </c>
      <c r="BG745" s="149">
        <f>IF(N745="zákl. přenesená",J745,0)</f>
        <v>0</v>
      </c>
      <c r="BH745" s="149">
        <f>IF(N745="sníž. přenesená",J745,0)</f>
        <v>0</v>
      </c>
      <c r="BI745" s="149">
        <f>IF(N745="nulová",J745,0)</f>
        <v>0</v>
      </c>
      <c r="BJ745" s="44" t="s">
        <v>87</v>
      </c>
      <c r="BK745" s="149">
        <f>ROUND(I745*H745,2)</f>
        <v>0</v>
      </c>
      <c r="BL745" s="44" t="s">
        <v>219</v>
      </c>
      <c r="BM745" s="148" t="s">
        <v>1514</v>
      </c>
    </row>
    <row r="746" spans="2:51" s="160" customFormat="1" ht="11.25">
      <c r="B746" s="161"/>
      <c r="D746" s="150" t="s">
        <v>251</v>
      </c>
      <c r="E746" s="162" t="s">
        <v>1</v>
      </c>
      <c r="F746" s="163" t="s">
        <v>1515</v>
      </c>
      <c r="H746" s="164">
        <v>16.32</v>
      </c>
      <c r="L746" s="161"/>
      <c r="M746" s="165"/>
      <c r="N746" s="166"/>
      <c r="O746" s="166"/>
      <c r="P746" s="166"/>
      <c r="Q746" s="166"/>
      <c r="R746" s="166"/>
      <c r="S746" s="166"/>
      <c r="T746" s="167"/>
      <c r="AT746" s="162" t="s">
        <v>251</v>
      </c>
      <c r="AU746" s="162" t="s">
        <v>89</v>
      </c>
      <c r="AV746" s="160" t="s">
        <v>89</v>
      </c>
      <c r="AW746" s="160" t="s">
        <v>34</v>
      </c>
      <c r="AX746" s="160" t="s">
        <v>79</v>
      </c>
      <c r="AY746" s="162" t="s">
        <v>149</v>
      </c>
    </row>
    <row r="747" spans="2:51" s="160" customFormat="1" ht="11.25">
      <c r="B747" s="161"/>
      <c r="D747" s="150" t="s">
        <v>251</v>
      </c>
      <c r="E747" s="162" t="s">
        <v>1</v>
      </c>
      <c r="F747" s="163" t="s">
        <v>1516</v>
      </c>
      <c r="H747" s="164">
        <v>6.48</v>
      </c>
      <c r="L747" s="161"/>
      <c r="M747" s="165"/>
      <c r="N747" s="166"/>
      <c r="O747" s="166"/>
      <c r="P747" s="166"/>
      <c r="Q747" s="166"/>
      <c r="R747" s="166"/>
      <c r="S747" s="166"/>
      <c r="T747" s="167"/>
      <c r="AT747" s="162" t="s">
        <v>251</v>
      </c>
      <c r="AU747" s="162" t="s">
        <v>89</v>
      </c>
      <c r="AV747" s="160" t="s">
        <v>89</v>
      </c>
      <c r="AW747" s="160" t="s">
        <v>34</v>
      </c>
      <c r="AX747" s="160" t="s">
        <v>79</v>
      </c>
      <c r="AY747" s="162" t="s">
        <v>149</v>
      </c>
    </row>
    <row r="748" spans="2:51" s="168" customFormat="1" ht="11.25">
      <c r="B748" s="169"/>
      <c r="D748" s="150" t="s">
        <v>251</v>
      </c>
      <c r="E748" s="170" t="s">
        <v>1</v>
      </c>
      <c r="F748" s="171" t="s">
        <v>254</v>
      </c>
      <c r="H748" s="172">
        <v>22.8</v>
      </c>
      <c r="L748" s="169"/>
      <c r="M748" s="173"/>
      <c r="N748" s="174"/>
      <c r="O748" s="174"/>
      <c r="P748" s="174"/>
      <c r="Q748" s="174"/>
      <c r="R748" s="174"/>
      <c r="S748" s="174"/>
      <c r="T748" s="175"/>
      <c r="AT748" s="170" t="s">
        <v>251</v>
      </c>
      <c r="AU748" s="170" t="s">
        <v>89</v>
      </c>
      <c r="AV748" s="168" t="s">
        <v>167</v>
      </c>
      <c r="AW748" s="168" t="s">
        <v>34</v>
      </c>
      <c r="AX748" s="168" t="s">
        <v>87</v>
      </c>
      <c r="AY748" s="170" t="s">
        <v>149</v>
      </c>
    </row>
    <row r="749" spans="1:65" s="56" customFormat="1" ht="16.5" customHeight="1">
      <c r="A749" s="53"/>
      <c r="B749" s="54"/>
      <c r="C749" s="195" t="s">
        <v>1517</v>
      </c>
      <c r="D749" s="195" t="s">
        <v>1214</v>
      </c>
      <c r="E749" s="196" t="s">
        <v>1518</v>
      </c>
      <c r="F749" s="197" t="s">
        <v>1519</v>
      </c>
      <c r="G749" s="198" t="s">
        <v>268</v>
      </c>
      <c r="H749" s="199">
        <v>17.136</v>
      </c>
      <c r="I749" s="26"/>
      <c r="J749" s="200">
        <f>ROUND(I749*H749,2)</f>
        <v>0</v>
      </c>
      <c r="K749" s="197" t="s">
        <v>257</v>
      </c>
      <c r="L749" s="201"/>
      <c r="M749" s="202" t="s">
        <v>1</v>
      </c>
      <c r="N749" s="203" t="s">
        <v>44</v>
      </c>
      <c r="O749" s="145"/>
      <c r="P749" s="146">
        <f>O749*H749</f>
        <v>0</v>
      </c>
      <c r="Q749" s="146">
        <v>0.0008</v>
      </c>
      <c r="R749" s="146">
        <f>Q749*H749</f>
        <v>0.0137088</v>
      </c>
      <c r="S749" s="146">
        <v>0</v>
      </c>
      <c r="T749" s="147">
        <f>S749*H749</f>
        <v>0</v>
      </c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R749" s="148" t="s">
        <v>419</v>
      </c>
      <c r="AT749" s="148" t="s">
        <v>1214</v>
      </c>
      <c r="AU749" s="148" t="s">
        <v>89</v>
      </c>
      <c r="AY749" s="44" t="s">
        <v>149</v>
      </c>
      <c r="BE749" s="149">
        <f>IF(N749="základní",J749,0)</f>
        <v>0</v>
      </c>
      <c r="BF749" s="149">
        <f>IF(N749="snížená",J749,0)</f>
        <v>0</v>
      </c>
      <c r="BG749" s="149">
        <f>IF(N749="zákl. přenesená",J749,0)</f>
        <v>0</v>
      </c>
      <c r="BH749" s="149">
        <f>IF(N749="sníž. přenesená",J749,0)</f>
        <v>0</v>
      </c>
      <c r="BI749" s="149">
        <f>IF(N749="nulová",J749,0)</f>
        <v>0</v>
      </c>
      <c r="BJ749" s="44" t="s">
        <v>87</v>
      </c>
      <c r="BK749" s="149">
        <f>ROUND(I749*H749,2)</f>
        <v>0</v>
      </c>
      <c r="BL749" s="44" t="s">
        <v>219</v>
      </c>
      <c r="BM749" s="148" t="s">
        <v>1520</v>
      </c>
    </row>
    <row r="750" spans="2:51" s="160" customFormat="1" ht="11.25">
      <c r="B750" s="161"/>
      <c r="D750" s="150" t="s">
        <v>251</v>
      </c>
      <c r="F750" s="163" t="s">
        <v>1521</v>
      </c>
      <c r="H750" s="164">
        <v>17.136</v>
      </c>
      <c r="L750" s="161"/>
      <c r="M750" s="165"/>
      <c r="N750" s="166"/>
      <c r="O750" s="166"/>
      <c r="P750" s="166"/>
      <c r="Q750" s="166"/>
      <c r="R750" s="166"/>
      <c r="S750" s="166"/>
      <c r="T750" s="167"/>
      <c r="AT750" s="162" t="s">
        <v>251</v>
      </c>
      <c r="AU750" s="162" t="s">
        <v>89</v>
      </c>
      <c r="AV750" s="160" t="s">
        <v>89</v>
      </c>
      <c r="AW750" s="160" t="s">
        <v>3</v>
      </c>
      <c r="AX750" s="160" t="s">
        <v>87</v>
      </c>
      <c r="AY750" s="162" t="s">
        <v>149</v>
      </c>
    </row>
    <row r="751" spans="1:65" s="56" customFormat="1" ht="16.5" customHeight="1">
      <c r="A751" s="53"/>
      <c r="B751" s="54"/>
      <c r="C751" s="195" t="s">
        <v>1522</v>
      </c>
      <c r="D751" s="195" t="s">
        <v>1214</v>
      </c>
      <c r="E751" s="196" t="s">
        <v>1523</v>
      </c>
      <c r="F751" s="197" t="s">
        <v>1524</v>
      </c>
      <c r="G751" s="198" t="s">
        <v>268</v>
      </c>
      <c r="H751" s="199">
        <v>6.804</v>
      </c>
      <c r="I751" s="26"/>
      <c r="J751" s="200">
        <f>ROUND(I751*H751,2)</f>
        <v>0</v>
      </c>
      <c r="K751" s="197" t="s">
        <v>257</v>
      </c>
      <c r="L751" s="201"/>
      <c r="M751" s="202" t="s">
        <v>1</v>
      </c>
      <c r="N751" s="203" t="s">
        <v>44</v>
      </c>
      <c r="O751" s="145"/>
      <c r="P751" s="146">
        <f>O751*H751</f>
        <v>0</v>
      </c>
      <c r="Q751" s="146">
        <v>0.0012</v>
      </c>
      <c r="R751" s="146">
        <f>Q751*H751</f>
        <v>0.0081648</v>
      </c>
      <c r="S751" s="146">
        <v>0</v>
      </c>
      <c r="T751" s="147">
        <f>S751*H751</f>
        <v>0</v>
      </c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R751" s="148" t="s">
        <v>419</v>
      </c>
      <c r="AT751" s="148" t="s">
        <v>1214</v>
      </c>
      <c r="AU751" s="148" t="s">
        <v>89</v>
      </c>
      <c r="AY751" s="44" t="s">
        <v>149</v>
      </c>
      <c r="BE751" s="149">
        <f>IF(N751="základní",J751,0)</f>
        <v>0</v>
      </c>
      <c r="BF751" s="149">
        <f>IF(N751="snížená",J751,0)</f>
        <v>0</v>
      </c>
      <c r="BG751" s="149">
        <f>IF(N751="zákl. přenesená",J751,0)</f>
        <v>0</v>
      </c>
      <c r="BH751" s="149">
        <f>IF(N751="sníž. přenesená",J751,0)</f>
        <v>0</v>
      </c>
      <c r="BI751" s="149">
        <f>IF(N751="nulová",J751,0)</f>
        <v>0</v>
      </c>
      <c r="BJ751" s="44" t="s">
        <v>87</v>
      </c>
      <c r="BK751" s="149">
        <f>ROUND(I751*H751,2)</f>
        <v>0</v>
      </c>
      <c r="BL751" s="44" t="s">
        <v>219</v>
      </c>
      <c r="BM751" s="148" t="s">
        <v>1525</v>
      </c>
    </row>
    <row r="752" spans="2:51" s="160" customFormat="1" ht="11.25">
      <c r="B752" s="161"/>
      <c r="D752" s="150" t="s">
        <v>251</v>
      </c>
      <c r="F752" s="163" t="s">
        <v>1526</v>
      </c>
      <c r="H752" s="164">
        <v>6.804</v>
      </c>
      <c r="L752" s="161"/>
      <c r="M752" s="165"/>
      <c r="N752" s="166"/>
      <c r="O752" s="166"/>
      <c r="P752" s="166"/>
      <c r="Q752" s="166"/>
      <c r="R752" s="166"/>
      <c r="S752" s="166"/>
      <c r="T752" s="167"/>
      <c r="AT752" s="162" t="s">
        <v>251</v>
      </c>
      <c r="AU752" s="162" t="s">
        <v>89</v>
      </c>
      <c r="AV752" s="160" t="s">
        <v>89</v>
      </c>
      <c r="AW752" s="160" t="s">
        <v>3</v>
      </c>
      <c r="AX752" s="160" t="s">
        <v>87</v>
      </c>
      <c r="AY752" s="162" t="s">
        <v>149</v>
      </c>
    </row>
    <row r="753" spans="1:65" s="56" customFormat="1" ht="16.5" customHeight="1">
      <c r="A753" s="53"/>
      <c r="B753" s="54"/>
      <c r="C753" s="138" t="s">
        <v>1527</v>
      </c>
      <c r="D753" s="138" t="s">
        <v>152</v>
      </c>
      <c r="E753" s="139" t="s">
        <v>1528</v>
      </c>
      <c r="F753" s="140" t="s">
        <v>1529</v>
      </c>
      <c r="G753" s="141" t="s">
        <v>268</v>
      </c>
      <c r="H753" s="40">
        <v>27</v>
      </c>
      <c r="I753" s="24"/>
      <c r="J753" s="142">
        <f>ROUND(I753*H753,2)</f>
        <v>0</v>
      </c>
      <c r="K753" s="140" t="s">
        <v>257</v>
      </c>
      <c r="L753" s="54"/>
      <c r="M753" s="143" t="s">
        <v>1</v>
      </c>
      <c r="N753" s="144" t="s">
        <v>44</v>
      </c>
      <c r="O753" s="145"/>
      <c r="P753" s="146">
        <f>O753*H753</f>
        <v>0</v>
      </c>
      <c r="Q753" s="146">
        <v>0.006</v>
      </c>
      <c r="R753" s="146">
        <f>Q753*H753</f>
        <v>0.162</v>
      </c>
      <c r="S753" s="146">
        <v>0</v>
      </c>
      <c r="T753" s="147">
        <f>S753*H753</f>
        <v>0</v>
      </c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R753" s="148" t="s">
        <v>219</v>
      </c>
      <c r="AT753" s="148" t="s">
        <v>152</v>
      </c>
      <c r="AU753" s="148" t="s">
        <v>89</v>
      </c>
      <c r="AY753" s="44" t="s">
        <v>149</v>
      </c>
      <c r="BE753" s="149">
        <f>IF(N753="základní",J753,0)</f>
        <v>0</v>
      </c>
      <c r="BF753" s="149">
        <f>IF(N753="snížená",J753,0)</f>
        <v>0</v>
      </c>
      <c r="BG753" s="149">
        <f>IF(N753="zákl. přenesená",J753,0)</f>
        <v>0</v>
      </c>
      <c r="BH753" s="149">
        <f>IF(N753="sníž. přenesená",J753,0)</f>
        <v>0</v>
      </c>
      <c r="BI753" s="149">
        <f>IF(N753="nulová",J753,0)</f>
        <v>0</v>
      </c>
      <c r="BJ753" s="44" t="s">
        <v>87</v>
      </c>
      <c r="BK753" s="149">
        <f>ROUND(I753*H753,2)</f>
        <v>0</v>
      </c>
      <c r="BL753" s="44" t="s">
        <v>219</v>
      </c>
      <c r="BM753" s="148" t="s">
        <v>1530</v>
      </c>
    </row>
    <row r="754" spans="2:51" s="160" customFormat="1" ht="11.25">
      <c r="B754" s="161"/>
      <c r="D754" s="150" t="s">
        <v>251</v>
      </c>
      <c r="E754" s="162" t="s">
        <v>1</v>
      </c>
      <c r="F754" s="163" t="s">
        <v>1531</v>
      </c>
      <c r="H754" s="164">
        <v>27</v>
      </c>
      <c r="L754" s="161"/>
      <c r="M754" s="165"/>
      <c r="N754" s="166"/>
      <c r="O754" s="166"/>
      <c r="P754" s="166"/>
      <c r="Q754" s="166"/>
      <c r="R754" s="166"/>
      <c r="S754" s="166"/>
      <c r="T754" s="167"/>
      <c r="AT754" s="162" t="s">
        <v>251</v>
      </c>
      <c r="AU754" s="162" t="s">
        <v>89</v>
      </c>
      <c r="AV754" s="160" t="s">
        <v>89</v>
      </c>
      <c r="AW754" s="160" t="s">
        <v>34</v>
      </c>
      <c r="AX754" s="160" t="s">
        <v>87</v>
      </c>
      <c r="AY754" s="162" t="s">
        <v>149</v>
      </c>
    </row>
    <row r="755" spans="1:65" s="56" customFormat="1" ht="16.5" customHeight="1">
      <c r="A755" s="53"/>
      <c r="B755" s="54"/>
      <c r="C755" s="195" t="s">
        <v>1532</v>
      </c>
      <c r="D755" s="195" t="s">
        <v>1214</v>
      </c>
      <c r="E755" s="196" t="s">
        <v>1533</v>
      </c>
      <c r="F755" s="197" t="s">
        <v>1534</v>
      </c>
      <c r="G755" s="198" t="s">
        <v>268</v>
      </c>
      <c r="H755" s="199">
        <v>28.35</v>
      </c>
      <c r="I755" s="26"/>
      <c r="J755" s="200">
        <f>ROUND(I755*H755,2)</f>
        <v>0</v>
      </c>
      <c r="K755" s="197" t="s">
        <v>1</v>
      </c>
      <c r="L755" s="201"/>
      <c r="M755" s="202" t="s">
        <v>1</v>
      </c>
      <c r="N755" s="203" t="s">
        <v>44</v>
      </c>
      <c r="O755" s="145"/>
      <c r="P755" s="146">
        <f>O755*H755</f>
        <v>0</v>
      </c>
      <c r="Q755" s="146">
        <v>0.0155</v>
      </c>
      <c r="R755" s="146">
        <f>Q755*H755</f>
        <v>0.439425</v>
      </c>
      <c r="S755" s="146">
        <v>0</v>
      </c>
      <c r="T755" s="147">
        <f>S755*H755</f>
        <v>0</v>
      </c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R755" s="148" t="s">
        <v>419</v>
      </c>
      <c r="AT755" s="148" t="s">
        <v>1214</v>
      </c>
      <c r="AU755" s="148" t="s">
        <v>89</v>
      </c>
      <c r="AY755" s="44" t="s">
        <v>149</v>
      </c>
      <c r="BE755" s="149">
        <f>IF(N755="základní",J755,0)</f>
        <v>0</v>
      </c>
      <c r="BF755" s="149">
        <f>IF(N755="snížená",J755,0)</f>
        <v>0</v>
      </c>
      <c r="BG755" s="149">
        <f>IF(N755="zákl. přenesená",J755,0)</f>
        <v>0</v>
      </c>
      <c r="BH755" s="149">
        <f>IF(N755="sníž. přenesená",J755,0)</f>
        <v>0</v>
      </c>
      <c r="BI755" s="149">
        <f>IF(N755="nulová",J755,0)</f>
        <v>0</v>
      </c>
      <c r="BJ755" s="44" t="s">
        <v>87</v>
      </c>
      <c r="BK755" s="149">
        <f>ROUND(I755*H755,2)</f>
        <v>0</v>
      </c>
      <c r="BL755" s="44" t="s">
        <v>219</v>
      </c>
      <c r="BM755" s="148" t="s">
        <v>1535</v>
      </c>
    </row>
    <row r="756" spans="2:51" s="160" customFormat="1" ht="11.25">
      <c r="B756" s="161"/>
      <c r="D756" s="150" t="s">
        <v>251</v>
      </c>
      <c r="F756" s="163" t="s">
        <v>1536</v>
      </c>
      <c r="H756" s="164">
        <v>28.35</v>
      </c>
      <c r="L756" s="161"/>
      <c r="M756" s="165"/>
      <c r="N756" s="166"/>
      <c r="O756" s="166"/>
      <c r="P756" s="166"/>
      <c r="Q756" s="166"/>
      <c r="R756" s="166"/>
      <c r="S756" s="166"/>
      <c r="T756" s="167"/>
      <c r="AT756" s="162" t="s">
        <v>251</v>
      </c>
      <c r="AU756" s="162" t="s">
        <v>89</v>
      </c>
      <c r="AV756" s="160" t="s">
        <v>89</v>
      </c>
      <c r="AW756" s="160" t="s">
        <v>3</v>
      </c>
      <c r="AX756" s="160" t="s">
        <v>87</v>
      </c>
      <c r="AY756" s="162" t="s">
        <v>149</v>
      </c>
    </row>
    <row r="757" spans="1:65" s="56" customFormat="1" ht="16.5" customHeight="1">
      <c r="A757" s="53"/>
      <c r="B757" s="54"/>
      <c r="C757" s="138" t="s">
        <v>1537</v>
      </c>
      <c r="D757" s="138" t="s">
        <v>152</v>
      </c>
      <c r="E757" s="139" t="s">
        <v>1538</v>
      </c>
      <c r="F757" s="140" t="s">
        <v>1539</v>
      </c>
      <c r="G757" s="141" t="s">
        <v>268</v>
      </c>
      <c r="H757" s="40">
        <v>30</v>
      </c>
      <c r="I757" s="24"/>
      <c r="J757" s="142">
        <f>ROUND(I757*H757,2)</f>
        <v>0</v>
      </c>
      <c r="K757" s="140" t="s">
        <v>1</v>
      </c>
      <c r="L757" s="54"/>
      <c r="M757" s="143" t="s">
        <v>1</v>
      </c>
      <c r="N757" s="144" t="s">
        <v>44</v>
      </c>
      <c r="O757" s="145"/>
      <c r="P757" s="146">
        <f>O757*H757</f>
        <v>0</v>
      </c>
      <c r="Q757" s="146">
        <v>0</v>
      </c>
      <c r="R757" s="146">
        <f>Q757*H757</f>
        <v>0</v>
      </c>
      <c r="S757" s="146">
        <v>0</v>
      </c>
      <c r="T757" s="147">
        <f>S757*H757</f>
        <v>0</v>
      </c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R757" s="148" t="s">
        <v>219</v>
      </c>
      <c r="AT757" s="148" t="s">
        <v>152</v>
      </c>
      <c r="AU757" s="148" t="s">
        <v>89</v>
      </c>
      <c r="AY757" s="44" t="s">
        <v>149</v>
      </c>
      <c r="BE757" s="149">
        <f>IF(N757="základní",J757,0)</f>
        <v>0</v>
      </c>
      <c r="BF757" s="149">
        <f>IF(N757="snížená",J757,0)</f>
        <v>0</v>
      </c>
      <c r="BG757" s="149">
        <f>IF(N757="zákl. přenesená",J757,0)</f>
        <v>0</v>
      </c>
      <c r="BH757" s="149">
        <f>IF(N757="sníž. přenesená",J757,0)</f>
        <v>0</v>
      </c>
      <c r="BI757" s="149">
        <f>IF(N757="nulová",J757,0)</f>
        <v>0</v>
      </c>
      <c r="BJ757" s="44" t="s">
        <v>87</v>
      </c>
      <c r="BK757" s="149">
        <f>ROUND(I757*H757,2)</f>
        <v>0</v>
      </c>
      <c r="BL757" s="44" t="s">
        <v>219</v>
      </c>
      <c r="BM757" s="148" t="s">
        <v>1540</v>
      </c>
    </row>
    <row r="758" spans="1:65" s="56" customFormat="1" ht="16.5" customHeight="1">
      <c r="A758" s="53"/>
      <c r="B758" s="54"/>
      <c r="C758" s="195" t="s">
        <v>1541</v>
      </c>
      <c r="D758" s="195" t="s">
        <v>1214</v>
      </c>
      <c r="E758" s="196" t="s">
        <v>1542</v>
      </c>
      <c r="F758" s="197" t="s">
        <v>1543</v>
      </c>
      <c r="G758" s="198" t="s">
        <v>268</v>
      </c>
      <c r="H758" s="199">
        <v>34.965</v>
      </c>
      <c r="I758" s="26"/>
      <c r="J758" s="200">
        <f>ROUND(I758*H758,2)</f>
        <v>0</v>
      </c>
      <c r="K758" s="197" t="s">
        <v>1</v>
      </c>
      <c r="L758" s="201"/>
      <c r="M758" s="202" t="s">
        <v>1</v>
      </c>
      <c r="N758" s="203" t="s">
        <v>44</v>
      </c>
      <c r="O758" s="145"/>
      <c r="P758" s="146">
        <f>O758*H758</f>
        <v>0</v>
      </c>
      <c r="Q758" s="146">
        <v>0.0002</v>
      </c>
      <c r="R758" s="146">
        <f>Q758*H758</f>
        <v>0.006993000000000001</v>
      </c>
      <c r="S758" s="146">
        <v>0</v>
      </c>
      <c r="T758" s="147">
        <f>S758*H758</f>
        <v>0</v>
      </c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R758" s="148" t="s">
        <v>419</v>
      </c>
      <c r="AT758" s="148" t="s">
        <v>1214</v>
      </c>
      <c r="AU758" s="148" t="s">
        <v>89</v>
      </c>
      <c r="AY758" s="44" t="s">
        <v>149</v>
      </c>
      <c r="BE758" s="149">
        <f>IF(N758="základní",J758,0)</f>
        <v>0</v>
      </c>
      <c r="BF758" s="149">
        <f>IF(N758="snížená",J758,0)</f>
        <v>0</v>
      </c>
      <c r="BG758" s="149">
        <f>IF(N758="zákl. přenesená",J758,0)</f>
        <v>0</v>
      </c>
      <c r="BH758" s="149">
        <f>IF(N758="sníž. přenesená",J758,0)</f>
        <v>0</v>
      </c>
      <c r="BI758" s="149">
        <f>IF(N758="nulová",J758,0)</f>
        <v>0</v>
      </c>
      <c r="BJ758" s="44" t="s">
        <v>87</v>
      </c>
      <c r="BK758" s="149">
        <f>ROUND(I758*H758,2)</f>
        <v>0</v>
      </c>
      <c r="BL758" s="44" t="s">
        <v>219</v>
      </c>
      <c r="BM758" s="148" t="s">
        <v>1544</v>
      </c>
    </row>
    <row r="759" spans="2:51" s="160" customFormat="1" ht="11.25">
      <c r="B759" s="161"/>
      <c r="D759" s="150" t="s">
        <v>251</v>
      </c>
      <c r="F759" s="163" t="s">
        <v>1545</v>
      </c>
      <c r="H759" s="164">
        <v>34.965</v>
      </c>
      <c r="L759" s="161"/>
      <c r="M759" s="165"/>
      <c r="N759" s="166"/>
      <c r="O759" s="166"/>
      <c r="P759" s="166"/>
      <c r="Q759" s="166"/>
      <c r="R759" s="166"/>
      <c r="S759" s="166"/>
      <c r="T759" s="167"/>
      <c r="AT759" s="162" t="s">
        <v>251</v>
      </c>
      <c r="AU759" s="162" t="s">
        <v>89</v>
      </c>
      <c r="AV759" s="160" t="s">
        <v>89</v>
      </c>
      <c r="AW759" s="160" t="s">
        <v>3</v>
      </c>
      <c r="AX759" s="160" t="s">
        <v>87</v>
      </c>
      <c r="AY759" s="162" t="s">
        <v>149</v>
      </c>
    </row>
    <row r="760" spans="1:65" s="56" customFormat="1" ht="16.5" customHeight="1">
      <c r="A760" s="53"/>
      <c r="B760" s="54"/>
      <c r="C760" s="138" t="s">
        <v>1546</v>
      </c>
      <c r="D760" s="138" t="s">
        <v>152</v>
      </c>
      <c r="E760" s="139" t="s">
        <v>1547</v>
      </c>
      <c r="F760" s="140" t="s">
        <v>1548</v>
      </c>
      <c r="G760" s="141" t="s">
        <v>268</v>
      </c>
      <c r="H760" s="40">
        <v>325.64</v>
      </c>
      <c r="I760" s="24"/>
      <c r="J760" s="142">
        <f>ROUND(I760*H760,2)</f>
        <v>0</v>
      </c>
      <c r="K760" s="140" t="s">
        <v>257</v>
      </c>
      <c r="L760" s="54"/>
      <c r="M760" s="143" t="s">
        <v>1</v>
      </c>
      <c r="N760" s="144" t="s">
        <v>44</v>
      </c>
      <c r="O760" s="145"/>
      <c r="P760" s="146">
        <f>O760*H760</f>
        <v>0</v>
      </c>
      <c r="Q760" s="146">
        <v>0</v>
      </c>
      <c r="R760" s="146">
        <f>Q760*H760</f>
        <v>0</v>
      </c>
      <c r="S760" s="146">
        <v>0</v>
      </c>
      <c r="T760" s="147">
        <f>S760*H760</f>
        <v>0</v>
      </c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R760" s="148" t="s">
        <v>219</v>
      </c>
      <c r="AT760" s="148" t="s">
        <v>152</v>
      </c>
      <c r="AU760" s="148" t="s">
        <v>89</v>
      </c>
      <c r="AY760" s="44" t="s">
        <v>149</v>
      </c>
      <c r="BE760" s="149">
        <f>IF(N760="základní",J760,0)</f>
        <v>0</v>
      </c>
      <c r="BF760" s="149">
        <f>IF(N760="snížená",J760,0)</f>
        <v>0</v>
      </c>
      <c r="BG760" s="149">
        <f>IF(N760="zákl. přenesená",J760,0)</f>
        <v>0</v>
      </c>
      <c r="BH760" s="149">
        <f>IF(N760="sníž. přenesená",J760,0)</f>
        <v>0</v>
      </c>
      <c r="BI760" s="149">
        <f>IF(N760="nulová",J760,0)</f>
        <v>0</v>
      </c>
      <c r="BJ760" s="44" t="s">
        <v>87</v>
      </c>
      <c r="BK760" s="149">
        <f>ROUND(I760*H760,2)</f>
        <v>0</v>
      </c>
      <c r="BL760" s="44" t="s">
        <v>219</v>
      </c>
      <c r="BM760" s="148" t="s">
        <v>1549</v>
      </c>
    </row>
    <row r="761" spans="2:51" s="160" customFormat="1" ht="11.25">
      <c r="B761" s="161"/>
      <c r="D761" s="150" t="s">
        <v>251</v>
      </c>
      <c r="E761" s="162" t="s">
        <v>1</v>
      </c>
      <c r="F761" s="163" t="s">
        <v>1550</v>
      </c>
      <c r="H761" s="164">
        <v>315.96</v>
      </c>
      <c r="L761" s="161"/>
      <c r="M761" s="165"/>
      <c r="N761" s="166"/>
      <c r="O761" s="166"/>
      <c r="P761" s="166"/>
      <c r="Q761" s="166"/>
      <c r="R761" s="166"/>
      <c r="S761" s="166"/>
      <c r="T761" s="167"/>
      <c r="AT761" s="162" t="s">
        <v>251</v>
      </c>
      <c r="AU761" s="162" t="s">
        <v>89</v>
      </c>
      <c r="AV761" s="160" t="s">
        <v>89</v>
      </c>
      <c r="AW761" s="160" t="s">
        <v>34</v>
      </c>
      <c r="AX761" s="160" t="s">
        <v>79</v>
      </c>
      <c r="AY761" s="162" t="s">
        <v>149</v>
      </c>
    </row>
    <row r="762" spans="2:51" s="160" customFormat="1" ht="11.25">
      <c r="B762" s="161"/>
      <c r="D762" s="150" t="s">
        <v>251</v>
      </c>
      <c r="E762" s="162" t="s">
        <v>1</v>
      </c>
      <c r="F762" s="163" t="s">
        <v>1551</v>
      </c>
      <c r="H762" s="164">
        <v>9.68</v>
      </c>
      <c r="L762" s="161"/>
      <c r="M762" s="165"/>
      <c r="N762" s="166"/>
      <c r="O762" s="166"/>
      <c r="P762" s="166"/>
      <c r="Q762" s="166"/>
      <c r="R762" s="166"/>
      <c r="S762" s="166"/>
      <c r="T762" s="167"/>
      <c r="AT762" s="162" t="s">
        <v>251</v>
      </c>
      <c r="AU762" s="162" t="s">
        <v>89</v>
      </c>
      <c r="AV762" s="160" t="s">
        <v>89</v>
      </c>
      <c r="AW762" s="160" t="s">
        <v>34</v>
      </c>
      <c r="AX762" s="160" t="s">
        <v>79</v>
      </c>
      <c r="AY762" s="162" t="s">
        <v>149</v>
      </c>
    </row>
    <row r="763" spans="2:51" s="168" customFormat="1" ht="11.25">
      <c r="B763" s="169"/>
      <c r="D763" s="150" t="s">
        <v>251</v>
      </c>
      <c r="E763" s="170" t="s">
        <v>1</v>
      </c>
      <c r="F763" s="171" t="s">
        <v>254</v>
      </c>
      <c r="H763" s="172">
        <v>325.64</v>
      </c>
      <c r="L763" s="169"/>
      <c r="M763" s="173"/>
      <c r="N763" s="174"/>
      <c r="O763" s="174"/>
      <c r="P763" s="174"/>
      <c r="Q763" s="174"/>
      <c r="R763" s="174"/>
      <c r="S763" s="174"/>
      <c r="T763" s="175"/>
      <c r="AT763" s="170" t="s">
        <v>251</v>
      </c>
      <c r="AU763" s="170" t="s">
        <v>89</v>
      </c>
      <c r="AV763" s="168" t="s">
        <v>167</v>
      </c>
      <c r="AW763" s="168" t="s">
        <v>34</v>
      </c>
      <c r="AX763" s="168" t="s">
        <v>87</v>
      </c>
      <c r="AY763" s="170" t="s">
        <v>149</v>
      </c>
    </row>
    <row r="764" spans="1:65" s="56" customFormat="1" ht="16.5" customHeight="1">
      <c r="A764" s="53"/>
      <c r="B764" s="54"/>
      <c r="C764" s="195" t="s">
        <v>1552</v>
      </c>
      <c r="D764" s="195" t="s">
        <v>1214</v>
      </c>
      <c r="E764" s="196" t="s">
        <v>1553</v>
      </c>
      <c r="F764" s="197" t="s">
        <v>1554</v>
      </c>
      <c r="G764" s="198" t="s">
        <v>268</v>
      </c>
      <c r="H764" s="199">
        <v>379.533</v>
      </c>
      <c r="I764" s="26"/>
      <c r="J764" s="200">
        <f>ROUND(I764*H764,2)</f>
        <v>0</v>
      </c>
      <c r="K764" s="197" t="s">
        <v>257</v>
      </c>
      <c r="L764" s="201"/>
      <c r="M764" s="202" t="s">
        <v>1</v>
      </c>
      <c r="N764" s="203" t="s">
        <v>44</v>
      </c>
      <c r="O764" s="145"/>
      <c r="P764" s="146">
        <f>O764*H764</f>
        <v>0</v>
      </c>
      <c r="Q764" s="146">
        <v>0.0004</v>
      </c>
      <c r="R764" s="146">
        <f>Q764*H764</f>
        <v>0.1518132</v>
      </c>
      <c r="S764" s="146">
        <v>0</v>
      </c>
      <c r="T764" s="147">
        <f>S764*H764</f>
        <v>0</v>
      </c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R764" s="148" t="s">
        <v>419</v>
      </c>
      <c r="AT764" s="148" t="s">
        <v>1214</v>
      </c>
      <c r="AU764" s="148" t="s">
        <v>89</v>
      </c>
      <c r="AY764" s="44" t="s">
        <v>149</v>
      </c>
      <c r="BE764" s="149">
        <f>IF(N764="základní",J764,0)</f>
        <v>0</v>
      </c>
      <c r="BF764" s="149">
        <f>IF(N764="snížená",J764,0)</f>
        <v>0</v>
      </c>
      <c r="BG764" s="149">
        <f>IF(N764="zákl. přenesená",J764,0)</f>
        <v>0</v>
      </c>
      <c r="BH764" s="149">
        <f>IF(N764="sníž. přenesená",J764,0)</f>
        <v>0</v>
      </c>
      <c r="BI764" s="149">
        <f>IF(N764="nulová",J764,0)</f>
        <v>0</v>
      </c>
      <c r="BJ764" s="44" t="s">
        <v>87</v>
      </c>
      <c r="BK764" s="149">
        <f>ROUND(I764*H764,2)</f>
        <v>0</v>
      </c>
      <c r="BL764" s="44" t="s">
        <v>219</v>
      </c>
      <c r="BM764" s="148" t="s">
        <v>1555</v>
      </c>
    </row>
    <row r="765" spans="2:51" s="160" customFormat="1" ht="11.25">
      <c r="B765" s="161"/>
      <c r="D765" s="150" t="s">
        <v>251</v>
      </c>
      <c r="F765" s="163" t="s">
        <v>1556</v>
      </c>
      <c r="H765" s="164">
        <v>379.533</v>
      </c>
      <c r="L765" s="161"/>
      <c r="M765" s="165"/>
      <c r="N765" s="166"/>
      <c r="O765" s="166"/>
      <c r="P765" s="166"/>
      <c r="Q765" s="166"/>
      <c r="R765" s="166"/>
      <c r="S765" s="166"/>
      <c r="T765" s="167"/>
      <c r="AT765" s="162" t="s">
        <v>251</v>
      </c>
      <c r="AU765" s="162" t="s">
        <v>89</v>
      </c>
      <c r="AV765" s="160" t="s">
        <v>89</v>
      </c>
      <c r="AW765" s="160" t="s">
        <v>3</v>
      </c>
      <c r="AX765" s="160" t="s">
        <v>87</v>
      </c>
      <c r="AY765" s="162" t="s">
        <v>149</v>
      </c>
    </row>
    <row r="766" spans="1:65" s="56" customFormat="1" ht="16.5" customHeight="1">
      <c r="A766" s="53"/>
      <c r="B766" s="54"/>
      <c r="C766" s="138" t="s">
        <v>1557</v>
      </c>
      <c r="D766" s="138" t="s">
        <v>152</v>
      </c>
      <c r="E766" s="139" t="s">
        <v>1558</v>
      </c>
      <c r="F766" s="140" t="s">
        <v>1559</v>
      </c>
      <c r="G766" s="141" t="s">
        <v>1392</v>
      </c>
      <c r="H766" s="27"/>
      <c r="I766" s="204">
        <f>SUM(J751:J764)/100</f>
        <v>0</v>
      </c>
      <c r="J766" s="142">
        <f>ROUND(I766*H766,2)</f>
        <v>0</v>
      </c>
      <c r="K766" s="140" t="s">
        <v>257</v>
      </c>
      <c r="L766" s="54"/>
      <c r="M766" s="143" t="s">
        <v>1</v>
      </c>
      <c r="N766" s="144" t="s">
        <v>44</v>
      </c>
      <c r="O766" s="145"/>
      <c r="P766" s="146">
        <f>O766*H766</f>
        <v>0</v>
      </c>
      <c r="Q766" s="146">
        <v>0</v>
      </c>
      <c r="R766" s="146">
        <f>Q766*H766</f>
        <v>0</v>
      </c>
      <c r="S766" s="146">
        <v>0</v>
      </c>
      <c r="T766" s="147">
        <f>S766*H766</f>
        <v>0</v>
      </c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R766" s="148" t="s">
        <v>219</v>
      </c>
      <c r="AT766" s="148" t="s">
        <v>152</v>
      </c>
      <c r="AU766" s="148" t="s">
        <v>89</v>
      </c>
      <c r="AY766" s="44" t="s">
        <v>149</v>
      </c>
      <c r="BE766" s="149">
        <f>IF(N766="základní",J766,0)</f>
        <v>0</v>
      </c>
      <c r="BF766" s="149">
        <f>IF(N766="snížená",J766,0)</f>
        <v>0</v>
      </c>
      <c r="BG766" s="149">
        <f>IF(N766="zákl. přenesená",J766,0)</f>
        <v>0</v>
      </c>
      <c r="BH766" s="149">
        <f>IF(N766="sníž. přenesená",J766,0)</f>
        <v>0</v>
      </c>
      <c r="BI766" s="149">
        <f>IF(N766="nulová",J766,0)</f>
        <v>0</v>
      </c>
      <c r="BJ766" s="44" t="s">
        <v>87</v>
      </c>
      <c r="BK766" s="149">
        <f>ROUND(I766*H766,2)</f>
        <v>0</v>
      </c>
      <c r="BL766" s="44" t="s">
        <v>219</v>
      </c>
      <c r="BM766" s="148" t="s">
        <v>1560</v>
      </c>
    </row>
    <row r="767" spans="2:63" s="125" customFormat="1" ht="22.9" customHeight="1">
      <c r="B767" s="126"/>
      <c r="D767" s="127" t="s">
        <v>78</v>
      </c>
      <c r="E767" s="136" t="s">
        <v>736</v>
      </c>
      <c r="F767" s="136" t="s">
        <v>737</v>
      </c>
      <c r="J767" s="137">
        <f>BK767</f>
        <v>0</v>
      </c>
      <c r="L767" s="126"/>
      <c r="M767" s="130"/>
      <c r="N767" s="131"/>
      <c r="O767" s="131"/>
      <c r="P767" s="132">
        <f>SUM(P768:P772)</f>
        <v>0</v>
      </c>
      <c r="Q767" s="131"/>
      <c r="R767" s="132">
        <f>SUM(R768:R772)</f>
        <v>18.150000000000002</v>
      </c>
      <c r="S767" s="131"/>
      <c r="T767" s="133">
        <f>SUM(T768:T772)</f>
        <v>0</v>
      </c>
      <c r="AR767" s="127" t="s">
        <v>89</v>
      </c>
      <c r="AT767" s="134" t="s">
        <v>78</v>
      </c>
      <c r="AU767" s="134" t="s">
        <v>87</v>
      </c>
      <c r="AY767" s="127" t="s">
        <v>149</v>
      </c>
      <c r="BK767" s="135">
        <f>SUM(BK768:BK772)</f>
        <v>0</v>
      </c>
    </row>
    <row r="768" spans="1:65" s="56" customFormat="1" ht="16.5" customHeight="1">
      <c r="A768" s="53"/>
      <c r="B768" s="54"/>
      <c r="C768" s="138" t="s">
        <v>1561</v>
      </c>
      <c r="D768" s="138" t="s">
        <v>152</v>
      </c>
      <c r="E768" s="139" t="s">
        <v>1562</v>
      </c>
      <c r="F768" s="140" t="s">
        <v>1563</v>
      </c>
      <c r="G768" s="141" t="s">
        <v>268</v>
      </c>
      <c r="H768" s="40">
        <v>30</v>
      </c>
      <c r="I768" s="24"/>
      <c r="J768" s="142">
        <f>ROUND(I768*H768,2)</f>
        <v>0</v>
      </c>
      <c r="K768" s="140" t="s">
        <v>257</v>
      </c>
      <c r="L768" s="54"/>
      <c r="M768" s="143" t="s">
        <v>1</v>
      </c>
      <c r="N768" s="144" t="s">
        <v>44</v>
      </c>
      <c r="O768" s="145"/>
      <c r="P768" s="146">
        <f>O768*H768</f>
        <v>0</v>
      </c>
      <c r="Q768" s="146">
        <v>0</v>
      </c>
      <c r="R768" s="146">
        <f>Q768*H768</f>
        <v>0</v>
      </c>
      <c r="S768" s="146">
        <v>0</v>
      </c>
      <c r="T768" s="147">
        <f>S768*H768</f>
        <v>0</v>
      </c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R768" s="148" t="s">
        <v>219</v>
      </c>
      <c r="AT768" s="148" t="s">
        <v>152</v>
      </c>
      <c r="AU768" s="148" t="s">
        <v>89</v>
      </c>
      <c r="AY768" s="44" t="s">
        <v>149</v>
      </c>
      <c r="BE768" s="149">
        <f>IF(N768="základní",J768,0)</f>
        <v>0</v>
      </c>
      <c r="BF768" s="149">
        <f>IF(N768="snížená",J768,0)</f>
        <v>0</v>
      </c>
      <c r="BG768" s="149">
        <f>IF(N768="zákl. přenesená",J768,0)</f>
        <v>0</v>
      </c>
      <c r="BH768" s="149">
        <f>IF(N768="sníž. přenesená",J768,0)</f>
        <v>0</v>
      </c>
      <c r="BI768" s="149">
        <f>IF(N768="nulová",J768,0)</f>
        <v>0</v>
      </c>
      <c r="BJ768" s="44" t="s">
        <v>87</v>
      </c>
      <c r="BK768" s="149">
        <f>ROUND(I768*H768,2)</f>
        <v>0</v>
      </c>
      <c r="BL768" s="44" t="s">
        <v>219</v>
      </c>
      <c r="BM768" s="148" t="s">
        <v>1564</v>
      </c>
    </row>
    <row r="769" spans="1:65" s="56" customFormat="1" ht="16.5" customHeight="1">
      <c r="A769" s="53"/>
      <c r="B769" s="54"/>
      <c r="C769" s="195" t="s">
        <v>1565</v>
      </c>
      <c r="D769" s="195" t="s">
        <v>1214</v>
      </c>
      <c r="E769" s="196" t="s">
        <v>1566</v>
      </c>
      <c r="F769" s="197" t="s">
        <v>1567</v>
      </c>
      <c r="G769" s="198" t="s">
        <v>268</v>
      </c>
      <c r="H769" s="199">
        <v>33</v>
      </c>
      <c r="I769" s="26"/>
      <c r="J769" s="200">
        <f>ROUND(I769*H769,2)</f>
        <v>0</v>
      </c>
      <c r="K769" s="197" t="s">
        <v>1</v>
      </c>
      <c r="L769" s="201"/>
      <c r="M769" s="202" t="s">
        <v>1</v>
      </c>
      <c r="N769" s="203" t="s">
        <v>44</v>
      </c>
      <c r="O769" s="145"/>
      <c r="P769" s="146">
        <f>O769*H769</f>
        <v>0</v>
      </c>
      <c r="Q769" s="146">
        <v>0.55</v>
      </c>
      <c r="R769" s="146">
        <f>Q769*H769</f>
        <v>18.150000000000002</v>
      </c>
      <c r="S769" s="146">
        <v>0</v>
      </c>
      <c r="T769" s="147">
        <f>S769*H769</f>
        <v>0</v>
      </c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R769" s="148" t="s">
        <v>419</v>
      </c>
      <c r="AT769" s="148" t="s">
        <v>1214</v>
      </c>
      <c r="AU769" s="148" t="s">
        <v>89</v>
      </c>
      <c r="AY769" s="44" t="s">
        <v>149</v>
      </c>
      <c r="BE769" s="149">
        <f>IF(N769="základní",J769,0)</f>
        <v>0</v>
      </c>
      <c r="BF769" s="149">
        <f>IF(N769="snížená",J769,0)</f>
        <v>0</v>
      </c>
      <c r="BG769" s="149">
        <f>IF(N769="zákl. přenesená",J769,0)</f>
        <v>0</v>
      </c>
      <c r="BH769" s="149">
        <f>IF(N769="sníž. přenesená",J769,0)</f>
        <v>0</v>
      </c>
      <c r="BI769" s="149">
        <f>IF(N769="nulová",J769,0)</f>
        <v>0</v>
      </c>
      <c r="BJ769" s="44" t="s">
        <v>87</v>
      </c>
      <c r="BK769" s="149">
        <f>ROUND(I769*H769,2)</f>
        <v>0</v>
      </c>
      <c r="BL769" s="44" t="s">
        <v>219</v>
      </c>
      <c r="BM769" s="148" t="s">
        <v>1568</v>
      </c>
    </row>
    <row r="770" spans="2:51" s="160" customFormat="1" ht="11.25">
      <c r="B770" s="161"/>
      <c r="D770" s="150" t="s">
        <v>251</v>
      </c>
      <c r="F770" s="163" t="s">
        <v>1569</v>
      </c>
      <c r="H770" s="164">
        <v>33</v>
      </c>
      <c r="L770" s="161"/>
      <c r="M770" s="165"/>
      <c r="N770" s="166"/>
      <c r="O770" s="166"/>
      <c r="P770" s="166"/>
      <c r="Q770" s="166"/>
      <c r="R770" s="166"/>
      <c r="S770" s="166"/>
      <c r="T770" s="167"/>
      <c r="AT770" s="162" t="s">
        <v>251</v>
      </c>
      <c r="AU770" s="162" t="s">
        <v>89</v>
      </c>
      <c r="AV770" s="160" t="s">
        <v>89</v>
      </c>
      <c r="AW770" s="160" t="s">
        <v>3</v>
      </c>
      <c r="AX770" s="160" t="s">
        <v>87</v>
      </c>
      <c r="AY770" s="162" t="s">
        <v>149</v>
      </c>
    </row>
    <row r="771" spans="1:65" s="56" customFormat="1" ht="16.5" customHeight="1">
      <c r="A771" s="53"/>
      <c r="B771" s="54"/>
      <c r="C771" s="138" t="s">
        <v>1570</v>
      </c>
      <c r="D771" s="138" t="s">
        <v>152</v>
      </c>
      <c r="E771" s="139" t="s">
        <v>1571</v>
      </c>
      <c r="F771" s="140" t="s">
        <v>1572</v>
      </c>
      <c r="G771" s="141" t="s">
        <v>268</v>
      </c>
      <c r="H771" s="40">
        <v>30</v>
      </c>
      <c r="I771" s="24"/>
      <c r="J771" s="142">
        <f>ROUND(I771*H771,2)</f>
        <v>0</v>
      </c>
      <c r="K771" s="140" t="s">
        <v>1</v>
      </c>
      <c r="L771" s="54"/>
      <c r="M771" s="143" t="s">
        <v>1</v>
      </c>
      <c r="N771" s="144" t="s">
        <v>44</v>
      </c>
      <c r="O771" s="145"/>
      <c r="P771" s="146">
        <f>O771*H771</f>
        <v>0</v>
      </c>
      <c r="Q771" s="146">
        <v>0</v>
      </c>
      <c r="R771" s="146">
        <f>Q771*H771</f>
        <v>0</v>
      </c>
      <c r="S771" s="146">
        <v>0</v>
      </c>
      <c r="T771" s="147">
        <f>S771*H771</f>
        <v>0</v>
      </c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R771" s="148" t="s">
        <v>219</v>
      </c>
      <c r="AT771" s="148" t="s">
        <v>152</v>
      </c>
      <c r="AU771" s="148" t="s">
        <v>89</v>
      </c>
      <c r="AY771" s="44" t="s">
        <v>149</v>
      </c>
      <c r="BE771" s="149">
        <f>IF(N771="základní",J771,0)</f>
        <v>0</v>
      </c>
      <c r="BF771" s="149">
        <f>IF(N771="snížená",J771,0)</f>
        <v>0</v>
      </c>
      <c r="BG771" s="149">
        <f>IF(N771="zákl. přenesená",J771,0)</f>
        <v>0</v>
      </c>
      <c r="BH771" s="149">
        <f>IF(N771="sníž. přenesená",J771,0)</f>
        <v>0</v>
      </c>
      <c r="BI771" s="149">
        <f>IF(N771="nulová",J771,0)</f>
        <v>0</v>
      </c>
      <c r="BJ771" s="44" t="s">
        <v>87</v>
      </c>
      <c r="BK771" s="149">
        <f>ROUND(I771*H771,2)</f>
        <v>0</v>
      </c>
      <c r="BL771" s="44" t="s">
        <v>219</v>
      </c>
      <c r="BM771" s="148" t="s">
        <v>1573</v>
      </c>
    </row>
    <row r="772" spans="1:65" s="56" customFormat="1" ht="16.5" customHeight="1">
      <c r="A772" s="53"/>
      <c r="B772" s="54"/>
      <c r="C772" s="138" t="s">
        <v>1574</v>
      </c>
      <c r="D772" s="138" t="s">
        <v>152</v>
      </c>
      <c r="E772" s="139" t="s">
        <v>1575</v>
      </c>
      <c r="F772" s="140" t="s">
        <v>1576</v>
      </c>
      <c r="G772" s="141" t="s">
        <v>1392</v>
      </c>
      <c r="H772" s="27"/>
      <c r="I772" s="204">
        <f>SUM(J768:J771)/100</f>
        <v>0</v>
      </c>
      <c r="J772" s="142">
        <f>ROUND(I772*H772,2)</f>
        <v>0</v>
      </c>
      <c r="K772" s="140" t="s">
        <v>257</v>
      </c>
      <c r="L772" s="54"/>
      <c r="M772" s="143" t="s">
        <v>1</v>
      </c>
      <c r="N772" s="144" t="s">
        <v>44</v>
      </c>
      <c r="O772" s="145"/>
      <c r="P772" s="146">
        <f>O772*H772</f>
        <v>0</v>
      </c>
      <c r="Q772" s="146">
        <v>0</v>
      </c>
      <c r="R772" s="146">
        <f>Q772*H772</f>
        <v>0</v>
      </c>
      <c r="S772" s="146">
        <v>0</v>
      </c>
      <c r="T772" s="147">
        <f>S772*H772</f>
        <v>0</v>
      </c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R772" s="148" t="s">
        <v>219</v>
      </c>
      <c r="AT772" s="148" t="s">
        <v>152</v>
      </c>
      <c r="AU772" s="148" t="s">
        <v>89</v>
      </c>
      <c r="AY772" s="44" t="s">
        <v>149</v>
      </c>
      <c r="BE772" s="149">
        <f>IF(N772="základní",J772,0)</f>
        <v>0</v>
      </c>
      <c r="BF772" s="149">
        <f>IF(N772="snížená",J772,0)</f>
        <v>0</v>
      </c>
      <c r="BG772" s="149">
        <f>IF(N772="zákl. přenesená",J772,0)</f>
        <v>0</v>
      </c>
      <c r="BH772" s="149">
        <f>IF(N772="sníž. přenesená",J772,0)</f>
        <v>0</v>
      </c>
      <c r="BI772" s="149">
        <f>IF(N772="nulová",J772,0)</f>
        <v>0</v>
      </c>
      <c r="BJ772" s="44" t="s">
        <v>87</v>
      </c>
      <c r="BK772" s="149">
        <f>ROUND(I772*H772,2)</f>
        <v>0</v>
      </c>
      <c r="BL772" s="44" t="s">
        <v>219</v>
      </c>
      <c r="BM772" s="148" t="s">
        <v>1577</v>
      </c>
    </row>
    <row r="773" spans="2:63" s="125" customFormat="1" ht="22.9" customHeight="1">
      <c r="B773" s="126"/>
      <c r="D773" s="127" t="s">
        <v>78</v>
      </c>
      <c r="E773" s="136" t="s">
        <v>752</v>
      </c>
      <c r="F773" s="136" t="s">
        <v>753</v>
      </c>
      <c r="J773" s="137">
        <f>BK773</f>
        <v>0</v>
      </c>
      <c r="L773" s="126"/>
      <c r="M773" s="130"/>
      <c r="N773" s="131"/>
      <c r="O773" s="131"/>
      <c r="P773" s="132">
        <f>SUM(P774:P858)</f>
        <v>0</v>
      </c>
      <c r="Q773" s="131"/>
      <c r="R773" s="132">
        <f>SUM(R774:R858)</f>
        <v>12.421674660000003</v>
      </c>
      <c r="S773" s="131"/>
      <c r="T773" s="133">
        <f>SUM(T774:T858)</f>
        <v>0</v>
      </c>
      <c r="AR773" s="127" t="s">
        <v>89</v>
      </c>
      <c r="AT773" s="134" t="s">
        <v>78</v>
      </c>
      <c r="AU773" s="134" t="s">
        <v>87</v>
      </c>
      <c r="AY773" s="127" t="s">
        <v>149</v>
      </c>
      <c r="BK773" s="135">
        <f>SUM(BK774:BK858)</f>
        <v>0</v>
      </c>
    </row>
    <row r="774" spans="1:65" s="56" customFormat="1" ht="24.2" customHeight="1">
      <c r="A774" s="53"/>
      <c r="B774" s="54"/>
      <c r="C774" s="138" t="s">
        <v>1578</v>
      </c>
      <c r="D774" s="138" t="s">
        <v>152</v>
      </c>
      <c r="E774" s="139" t="s">
        <v>1579</v>
      </c>
      <c r="F774" s="140" t="s">
        <v>1580</v>
      </c>
      <c r="G774" s="141" t="s">
        <v>268</v>
      </c>
      <c r="H774" s="40">
        <v>33.145</v>
      </c>
      <c r="I774" s="24"/>
      <c r="J774" s="142">
        <f>ROUND(I774*H774,2)</f>
        <v>0</v>
      </c>
      <c r="K774" s="140" t="s">
        <v>1</v>
      </c>
      <c r="L774" s="54"/>
      <c r="M774" s="143" t="s">
        <v>1</v>
      </c>
      <c r="N774" s="144" t="s">
        <v>44</v>
      </c>
      <c r="O774" s="145"/>
      <c r="P774" s="146">
        <f>O774*H774</f>
        <v>0</v>
      </c>
      <c r="Q774" s="146">
        <v>0.04428</v>
      </c>
      <c r="R774" s="146">
        <f>Q774*H774</f>
        <v>1.4676606</v>
      </c>
      <c r="S774" s="146">
        <v>0</v>
      </c>
      <c r="T774" s="147">
        <f>S774*H774</f>
        <v>0</v>
      </c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R774" s="148" t="s">
        <v>219</v>
      </c>
      <c r="AT774" s="148" t="s">
        <v>152</v>
      </c>
      <c r="AU774" s="148" t="s">
        <v>89</v>
      </c>
      <c r="AY774" s="44" t="s">
        <v>149</v>
      </c>
      <c r="BE774" s="149">
        <f>IF(N774="základní",J774,0)</f>
        <v>0</v>
      </c>
      <c r="BF774" s="149">
        <f>IF(N774="snížená",J774,0)</f>
        <v>0</v>
      </c>
      <c r="BG774" s="149">
        <f>IF(N774="zákl. přenesená",J774,0)</f>
        <v>0</v>
      </c>
      <c r="BH774" s="149">
        <f>IF(N774="sníž. přenesená",J774,0)</f>
        <v>0</v>
      </c>
      <c r="BI774" s="149">
        <f>IF(N774="nulová",J774,0)</f>
        <v>0</v>
      </c>
      <c r="BJ774" s="44" t="s">
        <v>87</v>
      </c>
      <c r="BK774" s="149">
        <f>ROUND(I774*H774,2)</f>
        <v>0</v>
      </c>
      <c r="BL774" s="44" t="s">
        <v>219</v>
      </c>
      <c r="BM774" s="148" t="s">
        <v>1581</v>
      </c>
    </row>
    <row r="775" spans="2:51" s="176" customFormat="1" ht="11.25">
      <c r="B775" s="177"/>
      <c r="D775" s="150" t="s">
        <v>251</v>
      </c>
      <c r="E775" s="178" t="s">
        <v>1</v>
      </c>
      <c r="F775" s="179" t="s">
        <v>306</v>
      </c>
      <c r="H775" s="178" t="s">
        <v>1</v>
      </c>
      <c r="L775" s="177"/>
      <c r="M775" s="180"/>
      <c r="N775" s="181"/>
      <c r="O775" s="181"/>
      <c r="P775" s="181"/>
      <c r="Q775" s="181"/>
      <c r="R775" s="181"/>
      <c r="S775" s="181"/>
      <c r="T775" s="182"/>
      <c r="AT775" s="178" t="s">
        <v>251</v>
      </c>
      <c r="AU775" s="178" t="s">
        <v>89</v>
      </c>
      <c r="AV775" s="176" t="s">
        <v>87</v>
      </c>
      <c r="AW775" s="176" t="s">
        <v>34</v>
      </c>
      <c r="AX775" s="176" t="s">
        <v>79</v>
      </c>
      <c r="AY775" s="178" t="s">
        <v>149</v>
      </c>
    </row>
    <row r="776" spans="2:51" s="160" customFormat="1" ht="11.25">
      <c r="B776" s="161"/>
      <c r="D776" s="150" t="s">
        <v>251</v>
      </c>
      <c r="E776" s="162" t="s">
        <v>1</v>
      </c>
      <c r="F776" s="163" t="s">
        <v>1582</v>
      </c>
      <c r="H776" s="164">
        <v>21.105</v>
      </c>
      <c r="L776" s="161"/>
      <c r="M776" s="165"/>
      <c r="N776" s="166"/>
      <c r="O776" s="166"/>
      <c r="P776" s="166"/>
      <c r="Q776" s="166"/>
      <c r="R776" s="166"/>
      <c r="S776" s="166"/>
      <c r="T776" s="167"/>
      <c r="AT776" s="162" t="s">
        <v>251</v>
      </c>
      <c r="AU776" s="162" t="s">
        <v>89</v>
      </c>
      <c r="AV776" s="160" t="s">
        <v>89</v>
      </c>
      <c r="AW776" s="160" t="s">
        <v>34</v>
      </c>
      <c r="AX776" s="160" t="s">
        <v>79</v>
      </c>
      <c r="AY776" s="162" t="s">
        <v>149</v>
      </c>
    </row>
    <row r="777" spans="2:51" s="160" customFormat="1" ht="11.25">
      <c r="B777" s="161"/>
      <c r="D777" s="150" t="s">
        <v>251</v>
      </c>
      <c r="E777" s="162" t="s">
        <v>1</v>
      </c>
      <c r="F777" s="163" t="s">
        <v>1583</v>
      </c>
      <c r="H777" s="164">
        <v>-2.8</v>
      </c>
      <c r="L777" s="161"/>
      <c r="M777" s="165"/>
      <c r="N777" s="166"/>
      <c r="O777" s="166"/>
      <c r="P777" s="166"/>
      <c r="Q777" s="166"/>
      <c r="R777" s="166"/>
      <c r="S777" s="166"/>
      <c r="T777" s="167"/>
      <c r="AT777" s="162" t="s">
        <v>251</v>
      </c>
      <c r="AU777" s="162" t="s">
        <v>89</v>
      </c>
      <c r="AV777" s="160" t="s">
        <v>89</v>
      </c>
      <c r="AW777" s="160" t="s">
        <v>34</v>
      </c>
      <c r="AX777" s="160" t="s">
        <v>79</v>
      </c>
      <c r="AY777" s="162" t="s">
        <v>149</v>
      </c>
    </row>
    <row r="778" spans="2:51" s="183" customFormat="1" ht="11.25">
      <c r="B778" s="184"/>
      <c r="D778" s="150" t="s">
        <v>251</v>
      </c>
      <c r="E778" s="185" t="s">
        <v>1</v>
      </c>
      <c r="F778" s="186" t="s">
        <v>305</v>
      </c>
      <c r="H778" s="187">
        <v>18.305</v>
      </c>
      <c r="L778" s="184"/>
      <c r="M778" s="188"/>
      <c r="N778" s="189"/>
      <c r="O778" s="189"/>
      <c r="P778" s="189"/>
      <c r="Q778" s="189"/>
      <c r="R778" s="189"/>
      <c r="S778" s="189"/>
      <c r="T778" s="190"/>
      <c r="AT778" s="185" t="s">
        <v>251</v>
      </c>
      <c r="AU778" s="185" t="s">
        <v>89</v>
      </c>
      <c r="AV778" s="183" t="s">
        <v>163</v>
      </c>
      <c r="AW778" s="183" t="s">
        <v>34</v>
      </c>
      <c r="AX778" s="183" t="s">
        <v>79</v>
      </c>
      <c r="AY778" s="185" t="s">
        <v>149</v>
      </c>
    </row>
    <row r="779" spans="2:51" s="176" customFormat="1" ht="11.25">
      <c r="B779" s="177"/>
      <c r="D779" s="150" t="s">
        <v>251</v>
      </c>
      <c r="E779" s="178" t="s">
        <v>1</v>
      </c>
      <c r="F779" s="179" t="s">
        <v>311</v>
      </c>
      <c r="H779" s="178" t="s">
        <v>1</v>
      </c>
      <c r="L779" s="177"/>
      <c r="M779" s="180"/>
      <c r="N779" s="181"/>
      <c r="O779" s="181"/>
      <c r="P779" s="181"/>
      <c r="Q779" s="181"/>
      <c r="R779" s="181"/>
      <c r="S779" s="181"/>
      <c r="T779" s="182"/>
      <c r="AT779" s="178" t="s">
        <v>251</v>
      </c>
      <c r="AU779" s="178" t="s">
        <v>89</v>
      </c>
      <c r="AV779" s="176" t="s">
        <v>87</v>
      </c>
      <c r="AW779" s="176" t="s">
        <v>34</v>
      </c>
      <c r="AX779" s="176" t="s">
        <v>79</v>
      </c>
      <c r="AY779" s="178" t="s">
        <v>149</v>
      </c>
    </row>
    <row r="780" spans="2:51" s="160" customFormat="1" ht="11.25">
      <c r="B780" s="161"/>
      <c r="D780" s="150" t="s">
        <v>251</v>
      </c>
      <c r="E780" s="162" t="s">
        <v>1</v>
      </c>
      <c r="F780" s="163" t="s">
        <v>1584</v>
      </c>
      <c r="H780" s="164">
        <v>17.64</v>
      </c>
      <c r="L780" s="161"/>
      <c r="M780" s="165"/>
      <c r="N780" s="166"/>
      <c r="O780" s="166"/>
      <c r="P780" s="166"/>
      <c r="Q780" s="166"/>
      <c r="R780" s="166"/>
      <c r="S780" s="166"/>
      <c r="T780" s="167"/>
      <c r="AT780" s="162" t="s">
        <v>251</v>
      </c>
      <c r="AU780" s="162" t="s">
        <v>89</v>
      </c>
      <c r="AV780" s="160" t="s">
        <v>89</v>
      </c>
      <c r="AW780" s="160" t="s">
        <v>34</v>
      </c>
      <c r="AX780" s="160" t="s">
        <v>79</v>
      </c>
      <c r="AY780" s="162" t="s">
        <v>149</v>
      </c>
    </row>
    <row r="781" spans="2:51" s="160" customFormat="1" ht="11.25">
      <c r="B781" s="161"/>
      <c r="D781" s="150" t="s">
        <v>251</v>
      </c>
      <c r="E781" s="162" t="s">
        <v>1</v>
      </c>
      <c r="F781" s="163" t="s">
        <v>1583</v>
      </c>
      <c r="H781" s="164">
        <v>-2.8</v>
      </c>
      <c r="L781" s="161"/>
      <c r="M781" s="165"/>
      <c r="N781" s="166"/>
      <c r="O781" s="166"/>
      <c r="P781" s="166"/>
      <c r="Q781" s="166"/>
      <c r="R781" s="166"/>
      <c r="S781" s="166"/>
      <c r="T781" s="167"/>
      <c r="AT781" s="162" t="s">
        <v>251</v>
      </c>
      <c r="AU781" s="162" t="s">
        <v>89</v>
      </c>
      <c r="AV781" s="160" t="s">
        <v>89</v>
      </c>
      <c r="AW781" s="160" t="s">
        <v>34</v>
      </c>
      <c r="AX781" s="160" t="s">
        <v>79</v>
      </c>
      <c r="AY781" s="162" t="s">
        <v>149</v>
      </c>
    </row>
    <row r="782" spans="2:51" s="183" customFormat="1" ht="11.25">
      <c r="B782" s="184"/>
      <c r="D782" s="150" t="s">
        <v>251</v>
      </c>
      <c r="E782" s="185" t="s">
        <v>1</v>
      </c>
      <c r="F782" s="186" t="s">
        <v>305</v>
      </c>
      <c r="H782" s="187">
        <v>14.84</v>
      </c>
      <c r="L782" s="184"/>
      <c r="M782" s="188"/>
      <c r="N782" s="189"/>
      <c r="O782" s="189"/>
      <c r="P782" s="189"/>
      <c r="Q782" s="189"/>
      <c r="R782" s="189"/>
      <c r="S782" s="189"/>
      <c r="T782" s="190"/>
      <c r="AT782" s="185" t="s">
        <v>251</v>
      </c>
      <c r="AU782" s="185" t="s">
        <v>89</v>
      </c>
      <c r="AV782" s="183" t="s">
        <v>163</v>
      </c>
      <c r="AW782" s="183" t="s">
        <v>34</v>
      </c>
      <c r="AX782" s="183" t="s">
        <v>79</v>
      </c>
      <c r="AY782" s="185" t="s">
        <v>149</v>
      </c>
    </row>
    <row r="783" spans="2:51" s="168" customFormat="1" ht="11.25">
      <c r="B783" s="169"/>
      <c r="D783" s="150" t="s">
        <v>251</v>
      </c>
      <c r="E783" s="170" t="s">
        <v>1</v>
      </c>
      <c r="F783" s="171" t="s">
        <v>254</v>
      </c>
      <c r="H783" s="172">
        <v>33.145</v>
      </c>
      <c r="L783" s="169"/>
      <c r="M783" s="173"/>
      <c r="N783" s="174"/>
      <c r="O783" s="174"/>
      <c r="P783" s="174"/>
      <c r="Q783" s="174"/>
      <c r="R783" s="174"/>
      <c r="S783" s="174"/>
      <c r="T783" s="175"/>
      <c r="AT783" s="170" t="s">
        <v>251</v>
      </c>
      <c r="AU783" s="170" t="s">
        <v>89</v>
      </c>
      <c r="AV783" s="168" t="s">
        <v>167</v>
      </c>
      <c r="AW783" s="168" t="s">
        <v>34</v>
      </c>
      <c r="AX783" s="168" t="s">
        <v>87</v>
      </c>
      <c r="AY783" s="170" t="s">
        <v>149</v>
      </c>
    </row>
    <row r="784" spans="1:65" s="56" customFormat="1" ht="24.2" customHeight="1">
      <c r="A784" s="53"/>
      <c r="B784" s="54"/>
      <c r="C784" s="138" t="s">
        <v>1585</v>
      </c>
      <c r="D784" s="138" t="s">
        <v>152</v>
      </c>
      <c r="E784" s="139" t="s">
        <v>1586</v>
      </c>
      <c r="F784" s="140" t="s">
        <v>1587</v>
      </c>
      <c r="G784" s="141" t="s">
        <v>268</v>
      </c>
      <c r="H784" s="40">
        <v>120.905</v>
      </c>
      <c r="I784" s="24"/>
      <c r="J784" s="142">
        <f>ROUND(I784*H784,2)</f>
        <v>0</v>
      </c>
      <c r="K784" s="140" t="s">
        <v>1</v>
      </c>
      <c r="L784" s="54"/>
      <c r="M784" s="143" t="s">
        <v>1</v>
      </c>
      <c r="N784" s="144" t="s">
        <v>44</v>
      </c>
      <c r="O784" s="145"/>
      <c r="P784" s="146">
        <f>O784*H784</f>
        <v>0</v>
      </c>
      <c r="Q784" s="146">
        <v>0.04503</v>
      </c>
      <c r="R784" s="146">
        <f>Q784*H784</f>
        <v>5.44435215</v>
      </c>
      <c r="S784" s="146">
        <v>0</v>
      </c>
      <c r="T784" s="147">
        <f>S784*H784</f>
        <v>0</v>
      </c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R784" s="148" t="s">
        <v>219</v>
      </c>
      <c r="AT784" s="148" t="s">
        <v>152</v>
      </c>
      <c r="AU784" s="148" t="s">
        <v>89</v>
      </c>
      <c r="AY784" s="44" t="s">
        <v>149</v>
      </c>
      <c r="BE784" s="149">
        <f>IF(N784="základní",J784,0)</f>
        <v>0</v>
      </c>
      <c r="BF784" s="149">
        <f>IF(N784="snížená",J784,0)</f>
        <v>0</v>
      </c>
      <c r="BG784" s="149">
        <f>IF(N784="zákl. přenesená",J784,0)</f>
        <v>0</v>
      </c>
      <c r="BH784" s="149">
        <f>IF(N784="sníž. přenesená",J784,0)</f>
        <v>0</v>
      </c>
      <c r="BI784" s="149">
        <f>IF(N784="nulová",J784,0)</f>
        <v>0</v>
      </c>
      <c r="BJ784" s="44" t="s">
        <v>87</v>
      </c>
      <c r="BK784" s="149">
        <f>ROUND(I784*H784,2)</f>
        <v>0</v>
      </c>
      <c r="BL784" s="44" t="s">
        <v>219</v>
      </c>
      <c r="BM784" s="148" t="s">
        <v>1588</v>
      </c>
    </row>
    <row r="785" spans="2:51" s="176" customFormat="1" ht="11.25">
      <c r="B785" s="177"/>
      <c r="D785" s="150" t="s">
        <v>251</v>
      </c>
      <c r="E785" s="178" t="s">
        <v>1</v>
      </c>
      <c r="F785" s="179" t="s">
        <v>306</v>
      </c>
      <c r="H785" s="178" t="s">
        <v>1</v>
      </c>
      <c r="L785" s="177"/>
      <c r="M785" s="180"/>
      <c r="N785" s="181"/>
      <c r="O785" s="181"/>
      <c r="P785" s="181"/>
      <c r="Q785" s="181"/>
      <c r="R785" s="181"/>
      <c r="S785" s="181"/>
      <c r="T785" s="182"/>
      <c r="AT785" s="178" t="s">
        <v>251</v>
      </c>
      <c r="AU785" s="178" t="s">
        <v>89</v>
      </c>
      <c r="AV785" s="176" t="s">
        <v>87</v>
      </c>
      <c r="AW785" s="176" t="s">
        <v>34</v>
      </c>
      <c r="AX785" s="176" t="s">
        <v>79</v>
      </c>
      <c r="AY785" s="178" t="s">
        <v>149</v>
      </c>
    </row>
    <row r="786" spans="2:51" s="160" customFormat="1" ht="11.25">
      <c r="B786" s="161"/>
      <c r="D786" s="150" t="s">
        <v>251</v>
      </c>
      <c r="E786" s="162" t="s">
        <v>1</v>
      </c>
      <c r="F786" s="163" t="s">
        <v>1589</v>
      </c>
      <c r="H786" s="164">
        <v>76.23</v>
      </c>
      <c r="L786" s="161"/>
      <c r="M786" s="165"/>
      <c r="N786" s="166"/>
      <c r="O786" s="166"/>
      <c r="P786" s="166"/>
      <c r="Q786" s="166"/>
      <c r="R786" s="166"/>
      <c r="S786" s="166"/>
      <c r="T786" s="167"/>
      <c r="AT786" s="162" t="s">
        <v>251</v>
      </c>
      <c r="AU786" s="162" t="s">
        <v>89</v>
      </c>
      <c r="AV786" s="160" t="s">
        <v>89</v>
      </c>
      <c r="AW786" s="160" t="s">
        <v>34</v>
      </c>
      <c r="AX786" s="160" t="s">
        <v>79</v>
      </c>
      <c r="AY786" s="162" t="s">
        <v>149</v>
      </c>
    </row>
    <row r="787" spans="2:51" s="160" customFormat="1" ht="11.25">
      <c r="B787" s="161"/>
      <c r="D787" s="150" t="s">
        <v>251</v>
      </c>
      <c r="E787" s="162" t="s">
        <v>1</v>
      </c>
      <c r="F787" s="163" t="s">
        <v>1590</v>
      </c>
      <c r="H787" s="164">
        <v>-7.4</v>
      </c>
      <c r="L787" s="161"/>
      <c r="M787" s="165"/>
      <c r="N787" s="166"/>
      <c r="O787" s="166"/>
      <c r="P787" s="166"/>
      <c r="Q787" s="166"/>
      <c r="R787" s="166"/>
      <c r="S787" s="166"/>
      <c r="T787" s="167"/>
      <c r="AT787" s="162" t="s">
        <v>251</v>
      </c>
      <c r="AU787" s="162" t="s">
        <v>89</v>
      </c>
      <c r="AV787" s="160" t="s">
        <v>89</v>
      </c>
      <c r="AW787" s="160" t="s">
        <v>34</v>
      </c>
      <c r="AX787" s="160" t="s">
        <v>79</v>
      </c>
      <c r="AY787" s="162" t="s">
        <v>149</v>
      </c>
    </row>
    <row r="788" spans="2:51" s="183" customFormat="1" ht="11.25">
      <c r="B788" s="184"/>
      <c r="D788" s="150" t="s">
        <v>251</v>
      </c>
      <c r="E788" s="185" t="s">
        <v>1</v>
      </c>
      <c r="F788" s="186" t="s">
        <v>305</v>
      </c>
      <c r="H788" s="187">
        <v>68.83</v>
      </c>
      <c r="L788" s="184"/>
      <c r="M788" s="188"/>
      <c r="N788" s="189"/>
      <c r="O788" s="189"/>
      <c r="P788" s="189"/>
      <c r="Q788" s="189"/>
      <c r="R788" s="189"/>
      <c r="S788" s="189"/>
      <c r="T788" s="190"/>
      <c r="AT788" s="185" t="s">
        <v>251</v>
      </c>
      <c r="AU788" s="185" t="s">
        <v>89</v>
      </c>
      <c r="AV788" s="183" t="s">
        <v>163</v>
      </c>
      <c r="AW788" s="183" t="s">
        <v>34</v>
      </c>
      <c r="AX788" s="183" t="s">
        <v>79</v>
      </c>
      <c r="AY788" s="185" t="s">
        <v>149</v>
      </c>
    </row>
    <row r="789" spans="2:51" s="176" customFormat="1" ht="11.25">
      <c r="B789" s="177"/>
      <c r="D789" s="150" t="s">
        <v>251</v>
      </c>
      <c r="E789" s="178" t="s">
        <v>1</v>
      </c>
      <c r="F789" s="179" t="s">
        <v>311</v>
      </c>
      <c r="H789" s="178" t="s">
        <v>1</v>
      </c>
      <c r="L789" s="177"/>
      <c r="M789" s="180"/>
      <c r="N789" s="181"/>
      <c r="O789" s="181"/>
      <c r="P789" s="181"/>
      <c r="Q789" s="181"/>
      <c r="R789" s="181"/>
      <c r="S789" s="181"/>
      <c r="T789" s="182"/>
      <c r="AT789" s="178" t="s">
        <v>251</v>
      </c>
      <c r="AU789" s="178" t="s">
        <v>89</v>
      </c>
      <c r="AV789" s="176" t="s">
        <v>87</v>
      </c>
      <c r="AW789" s="176" t="s">
        <v>34</v>
      </c>
      <c r="AX789" s="176" t="s">
        <v>79</v>
      </c>
      <c r="AY789" s="178" t="s">
        <v>149</v>
      </c>
    </row>
    <row r="790" spans="2:51" s="160" customFormat="1" ht="11.25">
      <c r="B790" s="161"/>
      <c r="D790" s="150" t="s">
        <v>251</v>
      </c>
      <c r="E790" s="162" t="s">
        <v>1</v>
      </c>
      <c r="F790" s="163" t="s">
        <v>1591</v>
      </c>
      <c r="H790" s="164">
        <v>58.275</v>
      </c>
      <c r="L790" s="161"/>
      <c r="M790" s="165"/>
      <c r="N790" s="166"/>
      <c r="O790" s="166"/>
      <c r="P790" s="166"/>
      <c r="Q790" s="166"/>
      <c r="R790" s="166"/>
      <c r="S790" s="166"/>
      <c r="T790" s="167"/>
      <c r="AT790" s="162" t="s">
        <v>251</v>
      </c>
      <c r="AU790" s="162" t="s">
        <v>89</v>
      </c>
      <c r="AV790" s="160" t="s">
        <v>89</v>
      </c>
      <c r="AW790" s="160" t="s">
        <v>34</v>
      </c>
      <c r="AX790" s="160" t="s">
        <v>79</v>
      </c>
      <c r="AY790" s="162" t="s">
        <v>149</v>
      </c>
    </row>
    <row r="791" spans="2:51" s="160" customFormat="1" ht="11.25">
      <c r="B791" s="161"/>
      <c r="D791" s="150" t="s">
        <v>251</v>
      </c>
      <c r="E791" s="162" t="s">
        <v>1</v>
      </c>
      <c r="F791" s="163" t="s">
        <v>1592</v>
      </c>
      <c r="H791" s="164">
        <v>-6.2</v>
      </c>
      <c r="L791" s="161"/>
      <c r="M791" s="165"/>
      <c r="N791" s="166"/>
      <c r="O791" s="166"/>
      <c r="P791" s="166"/>
      <c r="Q791" s="166"/>
      <c r="R791" s="166"/>
      <c r="S791" s="166"/>
      <c r="T791" s="167"/>
      <c r="AT791" s="162" t="s">
        <v>251</v>
      </c>
      <c r="AU791" s="162" t="s">
        <v>89</v>
      </c>
      <c r="AV791" s="160" t="s">
        <v>89</v>
      </c>
      <c r="AW791" s="160" t="s">
        <v>34</v>
      </c>
      <c r="AX791" s="160" t="s">
        <v>79</v>
      </c>
      <c r="AY791" s="162" t="s">
        <v>149</v>
      </c>
    </row>
    <row r="792" spans="2:51" s="183" customFormat="1" ht="11.25">
      <c r="B792" s="184"/>
      <c r="D792" s="150" t="s">
        <v>251</v>
      </c>
      <c r="E792" s="185" t="s">
        <v>1</v>
      </c>
      <c r="F792" s="186" t="s">
        <v>305</v>
      </c>
      <c r="H792" s="187">
        <v>52.074999999999996</v>
      </c>
      <c r="L792" s="184"/>
      <c r="M792" s="188"/>
      <c r="N792" s="189"/>
      <c r="O792" s="189"/>
      <c r="P792" s="189"/>
      <c r="Q792" s="189"/>
      <c r="R792" s="189"/>
      <c r="S792" s="189"/>
      <c r="T792" s="190"/>
      <c r="AT792" s="185" t="s">
        <v>251</v>
      </c>
      <c r="AU792" s="185" t="s">
        <v>89</v>
      </c>
      <c r="AV792" s="183" t="s">
        <v>163</v>
      </c>
      <c r="AW792" s="183" t="s">
        <v>34</v>
      </c>
      <c r="AX792" s="183" t="s">
        <v>79</v>
      </c>
      <c r="AY792" s="185" t="s">
        <v>149</v>
      </c>
    </row>
    <row r="793" spans="2:51" s="168" customFormat="1" ht="11.25">
      <c r="B793" s="169"/>
      <c r="D793" s="150" t="s">
        <v>251</v>
      </c>
      <c r="E793" s="170" t="s">
        <v>1</v>
      </c>
      <c r="F793" s="171" t="s">
        <v>254</v>
      </c>
      <c r="H793" s="172">
        <v>120.90499999999999</v>
      </c>
      <c r="L793" s="169"/>
      <c r="M793" s="173"/>
      <c r="N793" s="174"/>
      <c r="O793" s="174"/>
      <c r="P793" s="174"/>
      <c r="Q793" s="174"/>
      <c r="R793" s="174"/>
      <c r="S793" s="174"/>
      <c r="T793" s="175"/>
      <c r="AT793" s="170" t="s">
        <v>251</v>
      </c>
      <c r="AU793" s="170" t="s">
        <v>89</v>
      </c>
      <c r="AV793" s="168" t="s">
        <v>167</v>
      </c>
      <c r="AW793" s="168" t="s">
        <v>34</v>
      </c>
      <c r="AX793" s="168" t="s">
        <v>87</v>
      </c>
      <c r="AY793" s="170" t="s">
        <v>149</v>
      </c>
    </row>
    <row r="794" spans="1:65" s="56" customFormat="1" ht="24.2" customHeight="1">
      <c r="A794" s="53"/>
      <c r="B794" s="54"/>
      <c r="C794" s="138" t="s">
        <v>1593</v>
      </c>
      <c r="D794" s="138" t="s">
        <v>152</v>
      </c>
      <c r="E794" s="139" t="s">
        <v>1594</v>
      </c>
      <c r="F794" s="140" t="s">
        <v>1595</v>
      </c>
      <c r="G794" s="141" t="s">
        <v>268</v>
      </c>
      <c r="H794" s="40">
        <v>11.06</v>
      </c>
      <c r="I794" s="24"/>
      <c r="J794" s="142">
        <f>ROUND(I794*H794,2)</f>
        <v>0</v>
      </c>
      <c r="K794" s="140" t="s">
        <v>1</v>
      </c>
      <c r="L794" s="54"/>
      <c r="M794" s="143" t="s">
        <v>1</v>
      </c>
      <c r="N794" s="144" t="s">
        <v>44</v>
      </c>
      <c r="O794" s="145"/>
      <c r="P794" s="146">
        <f>O794*H794</f>
        <v>0</v>
      </c>
      <c r="Q794" s="146">
        <v>0.0457</v>
      </c>
      <c r="R794" s="146">
        <f>Q794*H794</f>
        <v>0.505442</v>
      </c>
      <c r="S794" s="146">
        <v>0</v>
      </c>
      <c r="T794" s="147">
        <f>S794*H794</f>
        <v>0</v>
      </c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R794" s="148" t="s">
        <v>219</v>
      </c>
      <c r="AT794" s="148" t="s">
        <v>152</v>
      </c>
      <c r="AU794" s="148" t="s">
        <v>89</v>
      </c>
      <c r="AY794" s="44" t="s">
        <v>149</v>
      </c>
      <c r="BE794" s="149">
        <f>IF(N794="základní",J794,0)</f>
        <v>0</v>
      </c>
      <c r="BF794" s="149">
        <f>IF(N794="snížená",J794,0)</f>
        <v>0</v>
      </c>
      <c r="BG794" s="149">
        <f>IF(N794="zákl. přenesená",J794,0)</f>
        <v>0</v>
      </c>
      <c r="BH794" s="149">
        <f>IF(N794="sníž. přenesená",J794,0)</f>
        <v>0</v>
      </c>
      <c r="BI794" s="149">
        <f>IF(N794="nulová",J794,0)</f>
        <v>0</v>
      </c>
      <c r="BJ794" s="44" t="s">
        <v>87</v>
      </c>
      <c r="BK794" s="149">
        <f>ROUND(I794*H794,2)</f>
        <v>0</v>
      </c>
      <c r="BL794" s="44" t="s">
        <v>219</v>
      </c>
      <c r="BM794" s="148" t="s">
        <v>1596</v>
      </c>
    </row>
    <row r="795" spans="2:51" s="176" customFormat="1" ht="11.25">
      <c r="B795" s="177"/>
      <c r="D795" s="150" t="s">
        <v>251</v>
      </c>
      <c r="E795" s="178" t="s">
        <v>1</v>
      </c>
      <c r="F795" s="179" t="s">
        <v>306</v>
      </c>
      <c r="H795" s="178" t="s">
        <v>1</v>
      </c>
      <c r="L795" s="177"/>
      <c r="M795" s="180"/>
      <c r="N795" s="181"/>
      <c r="O795" s="181"/>
      <c r="P795" s="181"/>
      <c r="Q795" s="181"/>
      <c r="R795" s="181"/>
      <c r="S795" s="181"/>
      <c r="T795" s="182"/>
      <c r="AT795" s="178" t="s">
        <v>251</v>
      </c>
      <c r="AU795" s="178" t="s">
        <v>89</v>
      </c>
      <c r="AV795" s="176" t="s">
        <v>87</v>
      </c>
      <c r="AW795" s="176" t="s">
        <v>34</v>
      </c>
      <c r="AX795" s="176" t="s">
        <v>79</v>
      </c>
      <c r="AY795" s="178" t="s">
        <v>149</v>
      </c>
    </row>
    <row r="796" spans="2:51" s="160" customFormat="1" ht="11.25">
      <c r="B796" s="161"/>
      <c r="D796" s="150" t="s">
        <v>251</v>
      </c>
      <c r="E796" s="162" t="s">
        <v>1</v>
      </c>
      <c r="F796" s="163" t="s">
        <v>1597</v>
      </c>
      <c r="H796" s="164">
        <v>6.3</v>
      </c>
      <c r="L796" s="161"/>
      <c r="M796" s="165"/>
      <c r="N796" s="166"/>
      <c r="O796" s="166"/>
      <c r="P796" s="166"/>
      <c r="Q796" s="166"/>
      <c r="R796" s="166"/>
      <c r="S796" s="166"/>
      <c r="T796" s="167"/>
      <c r="AT796" s="162" t="s">
        <v>251</v>
      </c>
      <c r="AU796" s="162" t="s">
        <v>89</v>
      </c>
      <c r="AV796" s="160" t="s">
        <v>89</v>
      </c>
      <c r="AW796" s="160" t="s">
        <v>34</v>
      </c>
      <c r="AX796" s="160" t="s">
        <v>79</v>
      </c>
      <c r="AY796" s="162" t="s">
        <v>149</v>
      </c>
    </row>
    <row r="797" spans="2:51" s="160" customFormat="1" ht="11.25">
      <c r="B797" s="161"/>
      <c r="D797" s="150" t="s">
        <v>251</v>
      </c>
      <c r="E797" s="162" t="s">
        <v>1</v>
      </c>
      <c r="F797" s="163" t="s">
        <v>1598</v>
      </c>
      <c r="H797" s="164">
        <v>-1.4</v>
      </c>
      <c r="L797" s="161"/>
      <c r="M797" s="165"/>
      <c r="N797" s="166"/>
      <c r="O797" s="166"/>
      <c r="P797" s="166"/>
      <c r="Q797" s="166"/>
      <c r="R797" s="166"/>
      <c r="S797" s="166"/>
      <c r="T797" s="167"/>
      <c r="AT797" s="162" t="s">
        <v>251</v>
      </c>
      <c r="AU797" s="162" t="s">
        <v>89</v>
      </c>
      <c r="AV797" s="160" t="s">
        <v>89</v>
      </c>
      <c r="AW797" s="160" t="s">
        <v>34</v>
      </c>
      <c r="AX797" s="160" t="s">
        <v>79</v>
      </c>
      <c r="AY797" s="162" t="s">
        <v>149</v>
      </c>
    </row>
    <row r="798" spans="2:51" s="183" customFormat="1" ht="11.25">
      <c r="B798" s="184"/>
      <c r="D798" s="150" t="s">
        <v>251</v>
      </c>
      <c r="E798" s="185" t="s">
        <v>1</v>
      </c>
      <c r="F798" s="186" t="s">
        <v>305</v>
      </c>
      <c r="H798" s="187">
        <v>4.9</v>
      </c>
      <c r="L798" s="184"/>
      <c r="M798" s="188"/>
      <c r="N798" s="189"/>
      <c r="O798" s="189"/>
      <c r="P798" s="189"/>
      <c r="Q798" s="189"/>
      <c r="R798" s="189"/>
      <c r="S798" s="189"/>
      <c r="T798" s="190"/>
      <c r="AT798" s="185" t="s">
        <v>251</v>
      </c>
      <c r="AU798" s="185" t="s">
        <v>89</v>
      </c>
      <c r="AV798" s="183" t="s">
        <v>163</v>
      </c>
      <c r="AW798" s="183" t="s">
        <v>34</v>
      </c>
      <c r="AX798" s="183" t="s">
        <v>79</v>
      </c>
      <c r="AY798" s="185" t="s">
        <v>149</v>
      </c>
    </row>
    <row r="799" spans="2:51" s="176" customFormat="1" ht="11.25">
      <c r="B799" s="177"/>
      <c r="D799" s="150" t="s">
        <v>251</v>
      </c>
      <c r="E799" s="178" t="s">
        <v>1</v>
      </c>
      <c r="F799" s="179" t="s">
        <v>311</v>
      </c>
      <c r="H799" s="178" t="s">
        <v>1</v>
      </c>
      <c r="L799" s="177"/>
      <c r="M799" s="180"/>
      <c r="N799" s="181"/>
      <c r="O799" s="181"/>
      <c r="P799" s="181"/>
      <c r="Q799" s="181"/>
      <c r="R799" s="181"/>
      <c r="S799" s="181"/>
      <c r="T799" s="182"/>
      <c r="AT799" s="178" t="s">
        <v>251</v>
      </c>
      <c r="AU799" s="178" t="s">
        <v>89</v>
      </c>
      <c r="AV799" s="176" t="s">
        <v>87</v>
      </c>
      <c r="AW799" s="176" t="s">
        <v>34</v>
      </c>
      <c r="AX799" s="176" t="s">
        <v>79</v>
      </c>
      <c r="AY799" s="178" t="s">
        <v>149</v>
      </c>
    </row>
    <row r="800" spans="2:51" s="160" customFormat="1" ht="11.25">
      <c r="B800" s="161"/>
      <c r="D800" s="150" t="s">
        <v>251</v>
      </c>
      <c r="E800" s="162" t="s">
        <v>1</v>
      </c>
      <c r="F800" s="163" t="s">
        <v>1599</v>
      </c>
      <c r="H800" s="164">
        <v>7.56</v>
      </c>
      <c r="L800" s="161"/>
      <c r="M800" s="165"/>
      <c r="N800" s="166"/>
      <c r="O800" s="166"/>
      <c r="P800" s="166"/>
      <c r="Q800" s="166"/>
      <c r="R800" s="166"/>
      <c r="S800" s="166"/>
      <c r="T800" s="167"/>
      <c r="AT800" s="162" t="s">
        <v>251</v>
      </c>
      <c r="AU800" s="162" t="s">
        <v>89</v>
      </c>
      <c r="AV800" s="160" t="s">
        <v>89</v>
      </c>
      <c r="AW800" s="160" t="s">
        <v>34</v>
      </c>
      <c r="AX800" s="160" t="s">
        <v>79</v>
      </c>
      <c r="AY800" s="162" t="s">
        <v>149</v>
      </c>
    </row>
    <row r="801" spans="2:51" s="160" customFormat="1" ht="11.25">
      <c r="B801" s="161"/>
      <c r="D801" s="150" t="s">
        <v>251</v>
      </c>
      <c r="E801" s="162" t="s">
        <v>1</v>
      </c>
      <c r="F801" s="163" t="s">
        <v>1598</v>
      </c>
      <c r="H801" s="164">
        <v>-1.4</v>
      </c>
      <c r="L801" s="161"/>
      <c r="M801" s="165"/>
      <c r="N801" s="166"/>
      <c r="O801" s="166"/>
      <c r="P801" s="166"/>
      <c r="Q801" s="166"/>
      <c r="R801" s="166"/>
      <c r="S801" s="166"/>
      <c r="T801" s="167"/>
      <c r="AT801" s="162" t="s">
        <v>251</v>
      </c>
      <c r="AU801" s="162" t="s">
        <v>89</v>
      </c>
      <c r="AV801" s="160" t="s">
        <v>89</v>
      </c>
      <c r="AW801" s="160" t="s">
        <v>34</v>
      </c>
      <c r="AX801" s="160" t="s">
        <v>79</v>
      </c>
      <c r="AY801" s="162" t="s">
        <v>149</v>
      </c>
    </row>
    <row r="802" spans="2:51" s="183" customFormat="1" ht="11.25">
      <c r="B802" s="184"/>
      <c r="D802" s="150" t="s">
        <v>251</v>
      </c>
      <c r="E802" s="185" t="s">
        <v>1</v>
      </c>
      <c r="F802" s="186" t="s">
        <v>305</v>
      </c>
      <c r="H802" s="187">
        <v>6.16</v>
      </c>
      <c r="L802" s="184"/>
      <c r="M802" s="188"/>
      <c r="N802" s="189"/>
      <c r="O802" s="189"/>
      <c r="P802" s="189"/>
      <c r="Q802" s="189"/>
      <c r="R802" s="189"/>
      <c r="S802" s="189"/>
      <c r="T802" s="190"/>
      <c r="AT802" s="185" t="s">
        <v>251</v>
      </c>
      <c r="AU802" s="185" t="s">
        <v>89</v>
      </c>
      <c r="AV802" s="183" t="s">
        <v>163</v>
      </c>
      <c r="AW802" s="183" t="s">
        <v>34</v>
      </c>
      <c r="AX802" s="183" t="s">
        <v>79</v>
      </c>
      <c r="AY802" s="185" t="s">
        <v>149</v>
      </c>
    </row>
    <row r="803" spans="2:51" s="168" customFormat="1" ht="11.25">
      <c r="B803" s="169"/>
      <c r="D803" s="150" t="s">
        <v>251</v>
      </c>
      <c r="E803" s="170" t="s">
        <v>1</v>
      </c>
      <c r="F803" s="171" t="s">
        <v>254</v>
      </c>
      <c r="H803" s="172">
        <v>11.06</v>
      </c>
      <c r="L803" s="169"/>
      <c r="M803" s="173"/>
      <c r="N803" s="174"/>
      <c r="O803" s="174"/>
      <c r="P803" s="174"/>
      <c r="Q803" s="174"/>
      <c r="R803" s="174"/>
      <c r="S803" s="174"/>
      <c r="T803" s="175"/>
      <c r="AT803" s="170" t="s">
        <v>251</v>
      </c>
      <c r="AU803" s="170" t="s">
        <v>89</v>
      </c>
      <c r="AV803" s="168" t="s">
        <v>167</v>
      </c>
      <c r="AW803" s="168" t="s">
        <v>34</v>
      </c>
      <c r="AX803" s="168" t="s">
        <v>87</v>
      </c>
      <c r="AY803" s="170" t="s">
        <v>149</v>
      </c>
    </row>
    <row r="804" spans="1:65" s="56" customFormat="1" ht="16.5" customHeight="1">
      <c r="A804" s="53"/>
      <c r="B804" s="54"/>
      <c r="C804" s="138" t="s">
        <v>1600</v>
      </c>
      <c r="D804" s="138" t="s">
        <v>152</v>
      </c>
      <c r="E804" s="139" t="s">
        <v>1601</v>
      </c>
      <c r="F804" s="140" t="s">
        <v>1602</v>
      </c>
      <c r="G804" s="141" t="s">
        <v>268</v>
      </c>
      <c r="H804" s="40">
        <v>13.03</v>
      </c>
      <c r="I804" s="24"/>
      <c r="J804" s="142">
        <f>ROUND(I804*H804,2)</f>
        <v>0</v>
      </c>
      <c r="K804" s="140" t="s">
        <v>1</v>
      </c>
      <c r="L804" s="54"/>
      <c r="M804" s="143" t="s">
        <v>1</v>
      </c>
      <c r="N804" s="144" t="s">
        <v>44</v>
      </c>
      <c r="O804" s="145"/>
      <c r="P804" s="146">
        <f>O804*H804</f>
        <v>0</v>
      </c>
      <c r="Q804" s="146">
        <v>0.04599</v>
      </c>
      <c r="R804" s="146">
        <f>Q804*H804</f>
        <v>0.5992497</v>
      </c>
      <c r="S804" s="146">
        <v>0</v>
      </c>
      <c r="T804" s="147">
        <f>S804*H804</f>
        <v>0</v>
      </c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R804" s="148" t="s">
        <v>219</v>
      </c>
      <c r="AT804" s="148" t="s">
        <v>152</v>
      </c>
      <c r="AU804" s="148" t="s">
        <v>89</v>
      </c>
      <c r="AY804" s="44" t="s">
        <v>149</v>
      </c>
      <c r="BE804" s="149">
        <f>IF(N804="základní",J804,0)</f>
        <v>0</v>
      </c>
      <c r="BF804" s="149">
        <f>IF(N804="snížená",J804,0)</f>
        <v>0</v>
      </c>
      <c r="BG804" s="149">
        <f>IF(N804="zákl. přenesená",J804,0)</f>
        <v>0</v>
      </c>
      <c r="BH804" s="149">
        <f>IF(N804="sníž. přenesená",J804,0)</f>
        <v>0</v>
      </c>
      <c r="BI804" s="149">
        <f>IF(N804="nulová",J804,0)</f>
        <v>0</v>
      </c>
      <c r="BJ804" s="44" t="s">
        <v>87</v>
      </c>
      <c r="BK804" s="149">
        <f>ROUND(I804*H804,2)</f>
        <v>0</v>
      </c>
      <c r="BL804" s="44" t="s">
        <v>219</v>
      </c>
      <c r="BM804" s="148" t="s">
        <v>1603</v>
      </c>
    </row>
    <row r="805" spans="2:51" s="160" customFormat="1" ht="11.25">
      <c r="B805" s="161"/>
      <c r="D805" s="150" t="s">
        <v>251</v>
      </c>
      <c r="E805" s="162" t="s">
        <v>1</v>
      </c>
      <c r="F805" s="163" t="s">
        <v>1604</v>
      </c>
      <c r="H805" s="164">
        <v>8.505</v>
      </c>
      <c r="L805" s="161"/>
      <c r="M805" s="165"/>
      <c r="N805" s="166"/>
      <c r="O805" s="166"/>
      <c r="P805" s="166"/>
      <c r="Q805" s="166"/>
      <c r="R805" s="166"/>
      <c r="S805" s="166"/>
      <c r="T805" s="167"/>
      <c r="AT805" s="162" t="s">
        <v>251</v>
      </c>
      <c r="AU805" s="162" t="s">
        <v>89</v>
      </c>
      <c r="AV805" s="160" t="s">
        <v>89</v>
      </c>
      <c r="AW805" s="160" t="s">
        <v>34</v>
      </c>
      <c r="AX805" s="160" t="s">
        <v>79</v>
      </c>
      <c r="AY805" s="162" t="s">
        <v>149</v>
      </c>
    </row>
    <row r="806" spans="2:51" s="160" customFormat="1" ht="11.25">
      <c r="B806" s="161"/>
      <c r="D806" s="150" t="s">
        <v>251</v>
      </c>
      <c r="E806" s="162" t="s">
        <v>1</v>
      </c>
      <c r="F806" s="163" t="s">
        <v>1605</v>
      </c>
      <c r="H806" s="164">
        <v>2.835</v>
      </c>
      <c r="L806" s="161"/>
      <c r="M806" s="165"/>
      <c r="N806" s="166"/>
      <c r="O806" s="166"/>
      <c r="P806" s="166"/>
      <c r="Q806" s="166"/>
      <c r="R806" s="166"/>
      <c r="S806" s="166"/>
      <c r="T806" s="167"/>
      <c r="AT806" s="162" t="s">
        <v>251</v>
      </c>
      <c r="AU806" s="162" t="s">
        <v>89</v>
      </c>
      <c r="AV806" s="160" t="s">
        <v>89</v>
      </c>
      <c r="AW806" s="160" t="s">
        <v>34</v>
      </c>
      <c r="AX806" s="160" t="s">
        <v>79</v>
      </c>
      <c r="AY806" s="162" t="s">
        <v>149</v>
      </c>
    </row>
    <row r="807" spans="2:51" s="160" customFormat="1" ht="11.25">
      <c r="B807" s="161"/>
      <c r="D807" s="150" t="s">
        <v>251</v>
      </c>
      <c r="E807" s="162" t="s">
        <v>1</v>
      </c>
      <c r="F807" s="163" t="s">
        <v>1606</v>
      </c>
      <c r="H807" s="164">
        <v>1.69</v>
      </c>
      <c r="L807" s="161"/>
      <c r="M807" s="165"/>
      <c r="N807" s="166"/>
      <c r="O807" s="166"/>
      <c r="P807" s="166"/>
      <c r="Q807" s="166"/>
      <c r="R807" s="166"/>
      <c r="S807" s="166"/>
      <c r="T807" s="167"/>
      <c r="AT807" s="162" t="s">
        <v>251</v>
      </c>
      <c r="AU807" s="162" t="s">
        <v>89</v>
      </c>
      <c r="AV807" s="160" t="s">
        <v>89</v>
      </c>
      <c r="AW807" s="160" t="s">
        <v>34</v>
      </c>
      <c r="AX807" s="160" t="s">
        <v>79</v>
      </c>
      <c r="AY807" s="162" t="s">
        <v>149</v>
      </c>
    </row>
    <row r="808" spans="2:51" s="168" customFormat="1" ht="11.25">
      <c r="B808" s="169"/>
      <c r="D808" s="150" t="s">
        <v>251</v>
      </c>
      <c r="E808" s="170" t="s">
        <v>1</v>
      </c>
      <c r="F808" s="171" t="s">
        <v>254</v>
      </c>
      <c r="H808" s="172">
        <v>13.03</v>
      </c>
      <c r="L808" s="169"/>
      <c r="M808" s="173"/>
      <c r="N808" s="174"/>
      <c r="O808" s="174"/>
      <c r="P808" s="174"/>
      <c r="Q808" s="174"/>
      <c r="R808" s="174"/>
      <c r="S808" s="174"/>
      <c r="T808" s="175"/>
      <c r="AT808" s="170" t="s">
        <v>251</v>
      </c>
      <c r="AU808" s="170" t="s">
        <v>89</v>
      </c>
      <c r="AV808" s="168" t="s">
        <v>167</v>
      </c>
      <c r="AW808" s="168" t="s">
        <v>34</v>
      </c>
      <c r="AX808" s="168" t="s">
        <v>87</v>
      </c>
      <c r="AY808" s="170" t="s">
        <v>149</v>
      </c>
    </row>
    <row r="809" spans="1:65" s="56" customFormat="1" ht="16.5" customHeight="1">
      <c r="A809" s="53"/>
      <c r="B809" s="54"/>
      <c r="C809" s="138" t="s">
        <v>1607</v>
      </c>
      <c r="D809" s="138" t="s">
        <v>152</v>
      </c>
      <c r="E809" s="139" t="s">
        <v>1608</v>
      </c>
      <c r="F809" s="140" t="s">
        <v>1609</v>
      </c>
      <c r="G809" s="141" t="s">
        <v>268</v>
      </c>
      <c r="H809" s="40">
        <v>5.505</v>
      </c>
      <c r="I809" s="24"/>
      <c r="J809" s="142">
        <f>ROUND(I809*H809,2)</f>
        <v>0</v>
      </c>
      <c r="K809" s="140" t="s">
        <v>1</v>
      </c>
      <c r="L809" s="54"/>
      <c r="M809" s="143" t="s">
        <v>1</v>
      </c>
      <c r="N809" s="144" t="s">
        <v>44</v>
      </c>
      <c r="O809" s="145"/>
      <c r="P809" s="146">
        <f>O809*H809</f>
        <v>0</v>
      </c>
      <c r="Q809" s="146">
        <v>0.04599</v>
      </c>
      <c r="R809" s="146">
        <f>Q809*H809</f>
        <v>0.25317495</v>
      </c>
      <c r="S809" s="146">
        <v>0</v>
      </c>
      <c r="T809" s="147">
        <f>S809*H809</f>
        <v>0</v>
      </c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R809" s="148" t="s">
        <v>219</v>
      </c>
      <c r="AT809" s="148" t="s">
        <v>152</v>
      </c>
      <c r="AU809" s="148" t="s">
        <v>89</v>
      </c>
      <c r="AY809" s="44" t="s">
        <v>149</v>
      </c>
      <c r="BE809" s="149">
        <f>IF(N809="základní",J809,0)</f>
        <v>0</v>
      </c>
      <c r="BF809" s="149">
        <f>IF(N809="snížená",J809,0)</f>
        <v>0</v>
      </c>
      <c r="BG809" s="149">
        <f>IF(N809="zákl. přenesená",J809,0)</f>
        <v>0</v>
      </c>
      <c r="BH809" s="149">
        <f>IF(N809="sníž. přenesená",J809,0)</f>
        <v>0</v>
      </c>
      <c r="BI809" s="149">
        <f>IF(N809="nulová",J809,0)</f>
        <v>0</v>
      </c>
      <c r="BJ809" s="44" t="s">
        <v>87</v>
      </c>
      <c r="BK809" s="149">
        <f>ROUND(I809*H809,2)</f>
        <v>0</v>
      </c>
      <c r="BL809" s="44" t="s">
        <v>219</v>
      </c>
      <c r="BM809" s="148" t="s">
        <v>1610</v>
      </c>
    </row>
    <row r="810" spans="2:51" s="160" customFormat="1" ht="11.25">
      <c r="B810" s="161"/>
      <c r="D810" s="150" t="s">
        <v>251</v>
      </c>
      <c r="E810" s="162" t="s">
        <v>1</v>
      </c>
      <c r="F810" s="163" t="s">
        <v>1611</v>
      </c>
      <c r="H810" s="164">
        <v>4.725</v>
      </c>
      <c r="L810" s="161"/>
      <c r="M810" s="165"/>
      <c r="N810" s="166"/>
      <c r="O810" s="166"/>
      <c r="P810" s="166"/>
      <c r="Q810" s="166"/>
      <c r="R810" s="166"/>
      <c r="S810" s="166"/>
      <c r="T810" s="167"/>
      <c r="AT810" s="162" t="s">
        <v>251</v>
      </c>
      <c r="AU810" s="162" t="s">
        <v>89</v>
      </c>
      <c r="AV810" s="160" t="s">
        <v>89</v>
      </c>
      <c r="AW810" s="160" t="s">
        <v>34</v>
      </c>
      <c r="AX810" s="160" t="s">
        <v>79</v>
      </c>
      <c r="AY810" s="162" t="s">
        <v>149</v>
      </c>
    </row>
    <row r="811" spans="2:51" s="160" customFormat="1" ht="11.25">
      <c r="B811" s="161"/>
      <c r="D811" s="150" t="s">
        <v>251</v>
      </c>
      <c r="E811" s="162" t="s">
        <v>1</v>
      </c>
      <c r="F811" s="163" t="s">
        <v>1612</v>
      </c>
      <c r="H811" s="164">
        <v>0.78</v>
      </c>
      <c r="L811" s="161"/>
      <c r="M811" s="165"/>
      <c r="N811" s="166"/>
      <c r="O811" s="166"/>
      <c r="P811" s="166"/>
      <c r="Q811" s="166"/>
      <c r="R811" s="166"/>
      <c r="S811" s="166"/>
      <c r="T811" s="167"/>
      <c r="AT811" s="162" t="s">
        <v>251</v>
      </c>
      <c r="AU811" s="162" t="s">
        <v>89</v>
      </c>
      <c r="AV811" s="160" t="s">
        <v>89</v>
      </c>
      <c r="AW811" s="160" t="s">
        <v>34</v>
      </c>
      <c r="AX811" s="160" t="s">
        <v>79</v>
      </c>
      <c r="AY811" s="162" t="s">
        <v>149</v>
      </c>
    </row>
    <row r="812" spans="2:51" s="168" customFormat="1" ht="11.25">
      <c r="B812" s="169"/>
      <c r="D812" s="150" t="s">
        <v>251</v>
      </c>
      <c r="E812" s="170" t="s">
        <v>1</v>
      </c>
      <c r="F812" s="171" t="s">
        <v>254</v>
      </c>
      <c r="H812" s="172">
        <v>5.505</v>
      </c>
      <c r="L812" s="169"/>
      <c r="M812" s="173"/>
      <c r="N812" s="174"/>
      <c r="O812" s="174"/>
      <c r="P812" s="174"/>
      <c r="Q812" s="174"/>
      <c r="R812" s="174"/>
      <c r="S812" s="174"/>
      <c r="T812" s="175"/>
      <c r="AT812" s="170" t="s">
        <v>251</v>
      </c>
      <c r="AU812" s="170" t="s">
        <v>89</v>
      </c>
      <c r="AV812" s="168" t="s">
        <v>167</v>
      </c>
      <c r="AW812" s="168" t="s">
        <v>34</v>
      </c>
      <c r="AX812" s="168" t="s">
        <v>87</v>
      </c>
      <c r="AY812" s="170" t="s">
        <v>149</v>
      </c>
    </row>
    <row r="813" spans="1:65" s="56" customFormat="1" ht="16.5" customHeight="1">
      <c r="A813" s="53"/>
      <c r="B813" s="54"/>
      <c r="C813" s="138" t="s">
        <v>1613</v>
      </c>
      <c r="D813" s="138" t="s">
        <v>152</v>
      </c>
      <c r="E813" s="139" t="s">
        <v>1614</v>
      </c>
      <c r="F813" s="140" t="s">
        <v>1615</v>
      </c>
      <c r="G813" s="141" t="s">
        <v>268</v>
      </c>
      <c r="H813" s="40">
        <v>1.56</v>
      </c>
      <c r="I813" s="24"/>
      <c r="J813" s="142">
        <f>ROUND(I813*H813,2)</f>
        <v>0</v>
      </c>
      <c r="K813" s="140" t="s">
        <v>1</v>
      </c>
      <c r="L813" s="54"/>
      <c r="M813" s="143" t="s">
        <v>1</v>
      </c>
      <c r="N813" s="144" t="s">
        <v>44</v>
      </c>
      <c r="O813" s="145"/>
      <c r="P813" s="146">
        <f>O813*H813</f>
        <v>0</v>
      </c>
      <c r="Q813" s="146">
        <v>0.04599</v>
      </c>
      <c r="R813" s="146">
        <f>Q813*H813</f>
        <v>0.07174440000000001</v>
      </c>
      <c r="S813" s="146">
        <v>0</v>
      </c>
      <c r="T813" s="147">
        <f>S813*H813</f>
        <v>0</v>
      </c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R813" s="148" t="s">
        <v>219</v>
      </c>
      <c r="AT813" s="148" t="s">
        <v>152</v>
      </c>
      <c r="AU813" s="148" t="s">
        <v>89</v>
      </c>
      <c r="AY813" s="44" t="s">
        <v>149</v>
      </c>
      <c r="BE813" s="149">
        <f>IF(N813="základní",J813,0)</f>
        <v>0</v>
      </c>
      <c r="BF813" s="149">
        <f>IF(N813="snížená",J813,0)</f>
        <v>0</v>
      </c>
      <c r="BG813" s="149">
        <f>IF(N813="zákl. přenesená",J813,0)</f>
        <v>0</v>
      </c>
      <c r="BH813" s="149">
        <f>IF(N813="sníž. přenesená",J813,0)</f>
        <v>0</v>
      </c>
      <c r="BI813" s="149">
        <f>IF(N813="nulová",J813,0)</f>
        <v>0</v>
      </c>
      <c r="BJ813" s="44" t="s">
        <v>87</v>
      </c>
      <c r="BK813" s="149">
        <f>ROUND(I813*H813,2)</f>
        <v>0</v>
      </c>
      <c r="BL813" s="44" t="s">
        <v>219</v>
      </c>
      <c r="BM813" s="148" t="s">
        <v>1616</v>
      </c>
    </row>
    <row r="814" spans="2:51" s="160" customFormat="1" ht="11.25">
      <c r="B814" s="161"/>
      <c r="D814" s="150" t="s">
        <v>251</v>
      </c>
      <c r="E814" s="162" t="s">
        <v>1</v>
      </c>
      <c r="F814" s="163" t="s">
        <v>1617</v>
      </c>
      <c r="H814" s="164">
        <v>0.91</v>
      </c>
      <c r="L814" s="161"/>
      <c r="M814" s="165"/>
      <c r="N814" s="166"/>
      <c r="O814" s="166"/>
      <c r="P814" s="166"/>
      <c r="Q814" s="166"/>
      <c r="R814" s="166"/>
      <c r="S814" s="166"/>
      <c r="T814" s="167"/>
      <c r="AT814" s="162" t="s">
        <v>251</v>
      </c>
      <c r="AU814" s="162" t="s">
        <v>89</v>
      </c>
      <c r="AV814" s="160" t="s">
        <v>89</v>
      </c>
      <c r="AW814" s="160" t="s">
        <v>34</v>
      </c>
      <c r="AX814" s="160" t="s">
        <v>79</v>
      </c>
      <c r="AY814" s="162" t="s">
        <v>149</v>
      </c>
    </row>
    <row r="815" spans="2:51" s="160" customFormat="1" ht="11.25">
      <c r="B815" s="161"/>
      <c r="D815" s="150" t="s">
        <v>251</v>
      </c>
      <c r="E815" s="162" t="s">
        <v>1</v>
      </c>
      <c r="F815" s="163" t="s">
        <v>1618</v>
      </c>
      <c r="H815" s="164">
        <v>0.65</v>
      </c>
      <c r="L815" s="161"/>
      <c r="M815" s="165"/>
      <c r="N815" s="166"/>
      <c r="O815" s="166"/>
      <c r="P815" s="166"/>
      <c r="Q815" s="166"/>
      <c r="R815" s="166"/>
      <c r="S815" s="166"/>
      <c r="T815" s="167"/>
      <c r="AT815" s="162" t="s">
        <v>251</v>
      </c>
      <c r="AU815" s="162" t="s">
        <v>89</v>
      </c>
      <c r="AV815" s="160" t="s">
        <v>89</v>
      </c>
      <c r="AW815" s="160" t="s">
        <v>34</v>
      </c>
      <c r="AX815" s="160" t="s">
        <v>79</v>
      </c>
      <c r="AY815" s="162" t="s">
        <v>149</v>
      </c>
    </row>
    <row r="816" spans="2:51" s="168" customFormat="1" ht="11.25">
      <c r="B816" s="169"/>
      <c r="D816" s="150" t="s">
        <v>251</v>
      </c>
      <c r="E816" s="170" t="s">
        <v>1</v>
      </c>
      <c r="F816" s="171" t="s">
        <v>254</v>
      </c>
      <c r="H816" s="172">
        <v>1.56</v>
      </c>
      <c r="L816" s="169"/>
      <c r="M816" s="173"/>
      <c r="N816" s="174"/>
      <c r="O816" s="174"/>
      <c r="P816" s="174"/>
      <c r="Q816" s="174"/>
      <c r="R816" s="174"/>
      <c r="S816" s="174"/>
      <c r="T816" s="175"/>
      <c r="AT816" s="170" t="s">
        <v>251</v>
      </c>
      <c r="AU816" s="170" t="s">
        <v>89</v>
      </c>
      <c r="AV816" s="168" t="s">
        <v>167</v>
      </c>
      <c r="AW816" s="168" t="s">
        <v>34</v>
      </c>
      <c r="AX816" s="168" t="s">
        <v>87</v>
      </c>
      <c r="AY816" s="170" t="s">
        <v>149</v>
      </c>
    </row>
    <row r="817" spans="1:65" s="56" customFormat="1" ht="16.5" customHeight="1">
      <c r="A817" s="53"/>
      <c r="B817" s="54"/>
      <c r="C817" s="138" t="s">
        <v>1619</v>
      </c>
      <c r="D817" s="138" t="s">
        <v>152</v>
      </c>
      <c r="E817" s="139" t="s">
        <v>1620</v>
      </c>
      <c r="F817" s="140" t="s">
        <v>1621</v>
      </c>
      <c r="G817" s="141" t="s">
        <v>268</v>
      </c>
      <c r="H817" s="40">
        <v>7.74</v>
      </c>
      <c r="I817" s="24"/>
      <c r="J817" s="142">
        <f>ROUND(I817*H817,2)</f>
        <v>0</v>
      </c>
      <c r="K817" s="140" t="s">
        <v>1</v>
      </c>
      <c r="L817" s="54"/>
      <c r="M817" s="143" t="s">
        <v>1</v>
      </c>
      <c r="N817" s="144" t="s">
        <v>44</v>
      </c>
      <c r="O817" s="145"/>
      <c r="P817" s="146">
        <f>O817*H817</f>
        <v>0</v>
      </c>
      <c r="Q817" s="146">
        <v>0.02507</v>
      </c>
      <c r="R817" s="146">
        <f>Q817*H817</f>
        <v>0.1940418</v>
      </c>
      <c r="S817" s="146">
        <v>0</v>
      </c>
      <c r="T817" s="147">
        <f>S817*H817</f>
        <v>0</v>
      </c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R817" s="148" t="s">
        <v>219</v>
      </c>
      <c r="AT817" s="148" t="s">
        <v>152</v>
      </c>
      <c r="AU817" s="148" t="s">
        <v>89</v>
      </c>
      <c r="AY817" s="44" t="s">
        <v>149</v>
      </c>
      <c r="BE817" s="149">
        <f>IF(N817="základní",J817,0)</f>
        <v>0</v>
      </c>
      <c r="BF817" s="149">
        <f>IF(N817="snížená",J817,0)</f>
        <v>0</v>
      </c>
      <c r="BG817" s="149">
        <f>IF(N817="zákl. přenesená",J817,0)</f>
        <v>0</v>
      </c>
      <c r="BH817" s="149">
        <f>IF(N817="sníž. přenesená",J817,0)</f>
        <v>0</v>
      </c>
      <c r="BI817" s="149">
        <f>IF(N817="nulová",J817,0)</f>
        <v>0</v>
      </c>
      <c r="BJ817" s="44" t="s">
        <v>87</v>
      </c>
      <c r="BK817" s="149">
        <f>ROUND(I817*H817,2)</f>
        <v>0</v>
      </c>
      <c r="BL817" s="44" t="s">
        <v>219</v>
      </c>
      <c r="BM817" s="148" t="s">
        <v>1622</v>
      </c>
    </row>
    <row r="818" spans="2:51" s="160" customFormat="1" ht="11.25">
      <c r="B818" s="161"/>
      <c r="D818" s="150" t="s">
        <v>251</v>
      </c>
      <c r="E818" s="162" t="s">
        <v>1</v>
      </c>
      <c r="F818" s="163" t="s">
        <v>1623</v>
      </c>
      <c r="H818" s="164">
        <v>7.74</v>
      </c>
      <c r="L818" s="161"/>
      <c r="M818" s="165"/>
      <c r="N818" s="166"/>
      <c r="O818" s="166"/>
      <c r="P818" s="166"/>
      <c r="Q818" s="166"/>
      <c r="R818" s="166"/>
      <c r="S818" s="166"/>
      <c r="T818" s="167"/>
      <c r="AT818" s="162" t="s">
        <v>251</v>
      </c>
      <c r="AU818" s="162" t="s">
        <v>89</v>
      </c>
      <c r="AV818" s="160" t="s">
        <v>89</v>
      </c>
      <c r="AW818" s="160" t="s">
        <v>34</v>
      </c>
      <c r="AX818" s="160" t="s">
        <v>87</v>
      </c>
      <c r="AY818" s="162" t="s">
        <v>149</v>
      </c>
    </row>
    <row r="819" spans="1:65" s="56" customFormat="1" ht="16.5" customHeight="1">
      <c r="A819" s="53"/>
      <c r="B819" s="54"/>
      <c r="C819" s="138" t="s">
        <v>1624</v>
      </c>
      <c r="D819" s="138" t="s">
        <v>152</v>
      </c>
      <c r="E819" s="139" t="s">
        <v>1625</v>
      </c>
      <c r="F819" s="140" t="s">
        <v>1626</v>
      </c>
      <c r="G819" s="141" t="s">
        <v>268</v>
      </c>
      <c r="H819" s="40">
        <v>42.368</v>
      </c>
      <c r="I819" s="24"/>
      <c r="J819" s="142">
        <f>ROUND(I819*H819,2)</f>
        <v>0</v>
      </c>
      <c r="K819" s="140" t="s">
        <v>1</v>
      </c>
      <c r="L819" s="54"/>
      <c r="M819" s="143" t="s">
        <v>1</v>
      </c>
      <c r="N819" s="144" t="s">
        <v>44</v>
      </c>
      <c r="O819" s="145"/>
      <c r="P819" s="146">
        <f>O819*H819</f>
        <v>0</v>
      </c>
      <c r="Q819" s="146">
        <v>0.02547</v>
      </c>
      <c r="R819" s="146">
        <f>Q819*H819</f>
        <v>1.07911296</v>
      </c>
      <c r="S819" s="146">
        <v>0</v>
      </c>
      <c r="T819" s="147">
        <f>S819*H819</f>
        <v>0</v>
      </c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R819" s="148" t="s">
        <v>219</v>
      </c>
      <c r="AT819" s="148" t="s">
        <v>152</v>
      </c>
      <c r="AU819" s="148" t="s">
        <v>89</v>
      </c>
      <c r="AY819" s="44" t="s">
        <v>149</v>
      </c>
      <c r="BE819" s="149">
        <f>IF(N819="základní",J819,0)</f>
        <v>0</v>
      </c>
      <c r="BF819" s="149">
        <f>IF(N819="snížená",J819,0)</f>
        <v>0</v>
      </c>
      <c r="BG819" s="149">
        <f>IF(N819="zákl. přenesená",J819,0)</f>
        <v>0</v>
      </c>
      <c r="BH819" s="149">
        <f>IF(N819="sníž. přenesená",J819,0)</f>
        <v>0</v>
      </c>
      <c r="BI819" s="149">
        <f>IF(N819="nulová",J819,0)</f>
        <v>0</v>
      </c>
      <c r="BJ819" s="44" t="s">
        <v>87</v>
      </c>
      <c r="BK819" s="149">
        <f>ROUND(I819*H819,2)</f>
        <v>0</v>
      </c>
      <c r="BL819" s="44" t="s">
        <v>219</v>
      </c>
      <c r="BM819" s="148" t="s">
        <v>1627</v>
      </c>
    </row>
    <row r="820" spans="2:51" s="160" customFormat="1" ht="11.25">
      <c r="B820" s="161"/>
      <c r="D820" s="150" t="s">
        <v>251</v>
      </c>
      <c r="E820" s="162" t="s">
        <v>1</v>
      </c>
      <c r="F820" s="163" t="s">
        <v>1628</v>
      </c>
      <c r="H820" s="164">
        <v>19.845</v>
      </c>
      <c r="L820" s="161"/>
      <c r="M820" s="165"/>
      <c r="N820" s="166"/>
      <c r="O820" s="166"/>
      <c r="P820" s="166"/>
      <c r="Q820" s="166"/>
      <c r="R820" s="166"/>
      <c r="S820" s="166"/>
      <c r="T820" s="167"/>
      <c r="AT820" s="162" t="s">
        <v>251</v>
      </c>
      <c r="AU820" s="162" t="s">
        <v>89</v>
      </c>
      <c r="AV820" s="160" t="s">
        <v>89</v>
      </c>
      <c r="AW820" s="160" t="s">
        <v>34</v>
      </c>
      <c r="AX820" s="160" t="s">
        <v>79</v>
      </c>
      <c r="AY820" s="162" t="s">
        <v>149</v>
      </c>
    </row>
    <row r="821" spans="2:51" s="160" customFormat="1" ht="11.25">
      <c r="B821" s="161"/>
      <c r="D821" s="150" t="s">
        <v>251</v>
      </c>
      <c r="E821" s="162" t="s">
        <v>1</v>
      </c>
      <c r="F821" s="163" t="s">
        <v>1629</v>
      </c>
      <c r="H821" s="164">
        <v>22.523</v>
      </c>
      <c r="L821" s="161"/>
      <c r="M821" s="165"/>
      <c r="N821" s="166"/>
      <c r="O821" s="166"/>
      <c r="P821" s="166"/>
      <c r="Q821" s="166"/>
      <c r="R821" s="166"/>
      <c r="S821" s="166"/>
      <c r="T821" s="167"/>
      <c r="AT821" s="162" t="s">
        <v>251</v>
      </c>
      <c r="AU821" s="162" t="s">
        <v>89</v>
      </c>
      <c r="AV821" s="160" t="s">
        <v>89</v>
      </c>
      <c r="AW821" s="160" t="s">
        <v>34</v>
      </c>
      <c r="AX821" s="160" t="s">
        <v>79</v>
      </c>
      <c r="AY821" s="162" t="s">
        <v>149</v>
      </c>
    </row>
    <row r="822" spans="2:51" s="168" customFormat="1" ht="11.25">
      <c r="B822" s="169"/>
      <c r="D822" s="150" t="s">
        <v>251</v>
      </c>
      <c r="E822" s="170" t="s">
        <v>1</v>
      </c>
      <c r="F822" s="171" t="s">
        <v>254</v>
      </c>
      <c r="H822" s="172">
        <v>42.367999999999995</v>
      </c>
      <c r="L822" s="169"/>
      <c r="M822" s="173"/>
      <c r="N822" s="174"/>
      <c r="O822" s="174"/>
      <c r="P822" s="174"/>
      <c r="Q822" s="174"/>
      <c r="R822" s="174"/>
      <c r="S822" s="174"/>
      <c r="T822" s="175"/>
      <c r="AT822" s="170" t="s">
        <v>251</v>
      </c>
      <c r="AU822" s="170" t="s">
        <v>89</v>
      </c>
      <c r="AV822" s="168" t="s">
        <v>167</v>
      </c>
      <c r="AW822" s="168" t="s">
        <v>34</v>
      </c>
      <c r="AX822" s="168" t="s">
        <v>87</v>
      </c>
      <c r="AY822" s="170" t="s">
        <v>149</v>
      </c>
    </row>
    <row r="823" spans="1:65" s="56" customFormat="1" ht="21.75" customHeight="1">
      <c r="A823" s="53"/>
      <c r="B823" s="54"/>
      <c r="C823" s="138" t="s">
        <v>1630</v>
      </c>
      <c r="D823" s="138" t="s">
        <v>152</v>
      </c>
      <c r="E823" s="139" t="s">
        <v>1631</v>
      </c>
      <c r="F823" s="140" t="s">
        <v>1632</v>
      </c>
      <c r="G823" s="141" t="s">
        <v>268</v>
      </c>
      <c r="H823" s="40">
        <v>16.32</v>
      </c>
      <c r="I823" s="24"/>
      <c r="J823" s="142">
        <f>ROUND(I823*H823,2)</f>
        <v>0</v>
      </c>
      <c r="K823" s="140" t="s">
        <v>1</v>
      </c>
      <c r="L823" s="54"/>
      <c r="M823" s="143" t="s">
        <v>1</v>
      </c>
      <c r="N823" s="144" t="s">
        <v>44</v>
      </c>
      <c r="O823" s="145"/>
      <c r="P823" s="146">
        <f>O823*H823</f>
        <v>0</v>
      </c>
      <c r="Q823" s="146">
        <v>0.02507</v>
      </c>
      <c r="R823" s="146">
        <f>Q823*H823</f>
        <v>0.40914239999999996</v>
      </c>
      <c r="S823" s="146">
        <v>0</v>
      </c>
      <c r="T823" s="147">
        <f>S823*H823</f>
        <v>0</v>
      </c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R823" s="148" t="s">
        <v>219</v>
      </c>
      <c r="AT823" s="148" t="s">
        <v>152</v>
      </c>
      <c r="AU823" s="148" t="s">
        <v>89</v>
      </c>
      <c r="AY823" s="44" t="s">
        <v>149</v>
      </c>
      <c r="BE823" s="149">
        <f>IF(N823="základní",J823,0)</f>
        <v>0</v>
      </c>
      <c r="BF823" s="149">
        <f>IF(N823="snížená",J823,0)</f>
        <v>0</v>
      </c>
      <c r="BG823" s="149">
        <f>IF(N823="zákl. přenesená",J823,0)</f>
        <v>0</v>
      </c>
      <c r="BH823" s="149">
        <f>IF(N823="sníž. přenesená",J823,0)</f>
        <v>0</v>
      </c>
      <c r="BI823" s="149">
        <f>IF(N823="nulová",J823,0)</f>
        <v>0</v>
      </c>
      <c r="BJ823" s="44" t="s">
        <v>87</v>
      </c>
      <c r="BK823" s="149">
        <f>ROUND(I823*H823,2)</f>
        <v>0</v>
      </c>
      <c r="BL823" s="44" t="s">
        <v>219</v>
      </c>
      <c r="BM823" s="148" t="s">
        <v>1633</v>
      </c>
    </row>
    <row r="824" spans="2:51" s="176" customFormat="1" ht="11.25">
      <c r="B824" s="177"/>
      <c r="D824" s="150" t="s">
        <v>251</v>
      </c>
      <c r="E824" s="178" t="s">
        <v>1</v>
      </c>
      <c r="F824" s="179" t="s">
        <v>1634</v>
      </c>
      <c r="H824" s="178" t="s">
        <v>1</v>
      </c>
      <c r="L824" s="177"/>
      <c r="M824" s="180"/>
      <c r="N824" s="181"/>
      <c r="O824" s="181"/>
      <c r="P824" s="181"/>
      <c r="Q824" s="181"/>
      <c r="R824" s="181"/>
      <c r="S824" s="181"/>
      <c r="T824" s="182"/>
      <c r="AT824" s="178" t="s">
        <v>251</v>
      </c>
      <c r="AU824" s="178" t="s">
        <v>89</v>
      </c>
      <c r="AV824" s="176" t="s">
        <v>87</v>
      </c>
      <c r="AW824" s="176" t="s">
        <v>34</v>
      </c>
      <c r="AX824" s="176" t="s">
        <v>79</v>
      </c>
      <c r="AY824" s="178" t="s">
        <v>149</v>
      </c>
    </row>
    <row r="825" spans="2:51" s="160" customFormat="1" ht="11.25">
      <c r="B825" s="161"/>
      <c r="D825" s="150" t="s">
        <v>251</v>
      </c>
      <c r="E825" s="162" t="s">
        <v>1</v>
      </c>
      <c r="F825" s="163" t="s">
        <v>1635</v>
      </c>
      <c r="H825" s="164">
        <v>8.16</v>
      </c>
      <c r="L825" s="161"/>
      <c r="M825" s="165"/>
      <c r="N825" s="166"/>
      <c r="O825" s="166"/>
      <c r="P825" s="166"/>
      <c r="Q825" s="166"/>
      <c r="R825" s="166"/>
      <c r="S825" s="166"/>
      <c r="T825" s="167"/>
      <c r="AT825" s="162" t="s">
        <v>251</v>
      </c>
      <c r="AU825" s="162" t="s">
        <v>89</v>
      </c>
      <c r="AV825" s="160" t="s">
        <v>89</v>
      </c>
      <c r="AW825" s="160" t="s">
        <v>34</v>
      </c>
      <c r="AX825" s="160" t="s">
        <v>79</v>
      </c>
      <c r="AY825" s="162" t="s">
        <v>149</v>
      </c>
    </row>
    <row r="826" spans="2:51" s="160" customFormat="1" ht="11.25">
      <c r="B826" s="161"/>
      <c r="D826" s="150" t="s">
        <v>251</v>
      </c>
      <c r="E826" s="162" t="s">
        <v>1</v>
      </c>
      <c r="F826" s="163" t="s">
        <v>1636</v>
      </c>
      <c r="H826" s="164">
        <v>8.16</v>
      </c>
      <c r="L826" s="161"/>
      <c r="M826" s="165"/>
      <c r="N826" s="166"/>
      <c r="O826" s="166"/>
      <c r="P826" s="166"/>
      <c r="Q826" s="166"/>
      <c r="R826" s="166"/>
      <c r="S826" s="166"/>
      <c r="T826" s="167"/>
      <c r="AT826" s="162" t="s">
        <v>251</v>
      </c>
      <c r="AU826" s="162" t="s">
        <v>89</v>
      </c>
      <c r="AV826" s="160" t="s">
        <v>89</v>
      </c>
      <c r="AW826" s="160" t="s">
        <v>34</v>
      </c>
      <c r="AX826" s="160" t="s">
        <v>79</v>
      </c>
      <c r="AY826" s="162" t="s">
        <v>149</v>
      </c>
    </row>
    <row r="827" spans="2:51" s="168" customFormat="1" ht="11.25">
      <c r="B827" s="169"/>
      <c r="D827" s="150" t="s">
        <v>251</v>
      </c>
      <c r="E827" s="170" t="s">
        <v>1</v>
      </c>
      <c r="F827" s="171" t="s">
        <v>254</v>
      </c>
      <c r="H827" s="172">
        <v>16.32</v>
      </c>
      <c r="L827" s="169"/>
      <c r="M827" s="173"/>
      <c r="N827" s="174"/>
      <c r="O827" s="174"/>
      <c r="P827" s="174"/>
      <c r="Q827" s="174"/>
      <c r="R827" s="174"/>
      <c r="S827" s="174"/>
      <c r="T827" s="175"/>
      <c r="AT827" s="170" t="s">
        <v>251</v>
      </c>
      <c r="AU827" s="170" t="s">
        <v>89</v>
      </c>
      <c r="AV827" s="168" t="s">
        <v>167</v>
      </c>
      <c r="AW827" s="168" t="s">
        <v>34</v>
      </c>
      <c r="AX827" s="168" t="s">
        <v>87</v>
      </c>
      <c r="AY827" s="170" t="s">
        <v>149</v>
      </c>
    </row>
    <row r="828" spans="1:65" s="56" customFormat="1" ht="21.75" customHeight="1">
      <c r="A828" s="53"/>
      <c r="B828" s="54"/>
      <c r="C828" s="138" t="s">
        <v>1637</v>
      </c>
      <c r="D828" s="138" t="s">
        <v>152</v>
      </c>
      <c r="E828" s="139" t="s">
        <v>1638</v>
      </c>
      <c r="F828" s="140" t="s">
        <v>1639</v>
      </c>
      <c r="G828" s="141" t="s">
        <v>268</v>
      </c>
      <c r="H828" s="40">
        <v>6.48</v>
      </c>
      <c r="I828" s="24"/>
      <c r="J828" s="142">
        <f>ROUND(I828*H828,2)</f>
        <v>0</v>
      </c>
      <c r="K828" s="140" t="s">
        <v>1</v>
      </c>
      <c r="L828" s="54"/>
      <c r="M828" s="143" t="s">
        <v>1</v>
      </c>
      <c r="N828" s="144" t="s">
        <v>44</v>
      </c>
      <c r="O828" s="145"/>
      <c r="P828" s="146">
        <f>O828*H828</f>
        <v>0</v>
      </c>
      <c r="Q828" s="146">
        <v>0.02507</v>
      </c>
      <c r="R828" s="146">
        <f>Q828*H828</f>
        <v>0.1624536</v>
      </c>
      <c r="S828" s="146">
        <v>0</v>
      </c>
      <c r="T828" s="147">
        <f>S828*H828</f>
        <v>0</v>
      </c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R828" s="148" t="s">
        <v>219</v>
      </c>
      <c r="AT828" s="148" t="s">
        <v>152</v>
      </c>
      <c r="AU828" s="148" t="s">
        <v>89</v>
      </c>
      <c r="AY828" s="44" t="s">
        <v>149</v>
      </c>
      <c r="BE828" s="149">
        <f>IF(N828="základní",J828,0)</f>
        <v>0</v>
      </c>
      <c r="BF828" s="149">
        <f>IF(N828="snížená",J828,0)</f>
        <v>0</v>
      </c>
      <c r="BG828" s="149">
        <f>IF(N828="zákl. přenesená",J828,0)</f>
        <v>0</v>
      </c>
      <c r="BH828" s="149">
        <f>IF(N828="sníž. přenesená",J828,0)</f>
        <v>0</v>
      </c>
      <c r="BI828" s="149">
        <f>IF(N828="nulová",J828,0)</f>
        <v>0</v>
      </c>
      <c r="BJ828" s="44" t="s">
        <v>87</v>
      </c>
      <c r="BK828" s="149">
        <f>ROUND(I828*H828,2)</f>
        <v>0</v>
      </c>
      <c r="BL828" s="44" t="s">
        <v>219</v>
      </c>
      <c r="BM828" s="148" t="s">
        <v>1640</v>
      </c>
    </row>
    <row r="829" spans="2:51" s="176" customFormat="1" ht="11.25">
      <c r="B829" s="177"/>
      <c r="D829" s="150" t="s">
        <v>251</v>
      </c>
      <c r="E829" s="178" t="s">
        <v>1</v>
      </c>
      <c r="F829" s="179" t="s">
        <v>1641</v>
      </c>
      <c r="H829" s="178" t="s">
        <v>1</v>
      </c>
      <c r="L829" s="177"/>
      <c r="M829" s="180"/>
      <c r="N829" s="181"/>
      <c r="O829" s="181"/>
      <c r="P829" s="181"/>
      <c r="Q829" s="181"/>
      <c r="R829" s="181"/>
      <c r="S829" s="181"/>
      <c r="T829" s="182"/>
      <c r="AT829" s="178" t="s">
        <v>251</v>
      </c>
      <c r="AU829" s="178" t="s">
        <v>89</v>
      </c>
      <c r="AV829" s="176" t="s">
        <v>87</v>
      </c>
      <c r="AW829" s="176" t="s">
        <v>34</v>
      </c>
      <c r="AX829" s="176" t="s">
        <v>79</v>
      </c>
      <c r="AY829" s="178" t="s">
        <v>149</v>
      </c>
    </row>
    <row r="830" spans="2:51" s="160" customFormat="1" ht="11.25">
      <c r="B830" s="161"/>
      <c r="D830" s="150" t="s">
        <v>251</v>
      </c>
      <c r="E830" s="162" t="s">
        <v>1</v>
      </c>
      <c r="F830" s="163" t="s">
        <v>1642</v>
      </c>
      <c r="H830" s="164">
        <v>3.24</v>
      </c>
      <c r="L830" s="161"/>
      <c r="M830" s="165"/>
      <c r="N830" s="166"/>
      <c r="O830" s="166"/>
      <c r="P830" s="166"/>
      <c r="Q830" s="166"/>
      <c r="R830" s="166"/>
      <c r="S830" s="166"/>
      <c r="T830" s="167"/>
      <c r="AT830" s="162" t="s">
        <v>251</v>
      </c>
      <c r="AU830" s="162" t="s">
        <v>89</v>
      </c>
      <c r="AV830" s="160" t="s">
        <v>89</v>
      </c>
      <c r="AW830" s="160" t="s">
        <v>34</v>
      </c>
      <c r="AX830" s="160" t="s">
        <v>79</v>
      </c>
      <c r="AY830" s="162" t="s">
        <v>149</v>
      </c>
    </row>
    <row r="831" spans="2:51" s="160" customFormat="1" ht="11.25">
      <c r="B831" s="161"/>
      <c r="D831" s="150" t="s">
        <v>251</v>
      </c>
      <c r="E831" s="162" t="s">
        <v>1</v>
      </c>
      <c r="F831" s="163" t="s">
        <v>1643</v>
      </c>
      <c r="H831" s="164">
        <v>3.24</v>
      </c>
      <c r="L831" s="161"/>
      <c r="M831" s="165"/>
      <c r="N831" s="166"/>
      <c r="O831" s="166"/>
      <c r="P831" s="166"/>
      <c r="Q831" s="166"/>
      <c r="R831" s="166"/>
      <c r="S831" s="166"/>
      <c r="T831" s="167"/>
      <c r="AT831" s="162" t="s">
        <v>251</v>
      </c>
      <c r="AU831" s="162" t="s">
        <v>89</v>
      </c>
      <c r="AV831" s="160" t="s">
        <v>89</v>
      </c>
      <c r="AW831" s="160" t="s">
        <v>34</v>
      </c>
      <c r="AX831" s="160" t="s">
        <v>79</v>
      </c>
      <c r="AY831" s="162" t="s">
        <v>149</v>
      </c>
    </row>
    <row r="832" spans="2:51" s="168" customFormat="1" ht="11.25">
      <c r="B832" s="169"/>
      <c r="D832" s="150" t="s">
        <v>251</v>
      </c>
      <c r="E832" s="170" t="s">
        <v>1</v>
      </c>
      <c r="F832" s="171" t="s">
        <v>254</v>
      </c>
      <c r="H832" s="172">
        <v>6.48</v>
      </c>
      <c r="L832" s="169"/>
      <c r="M832" s="173"/>
      <c r="N832" s="174"/>
      <c r="O832" s="174"/>
      <c r="P832" s="174"/>
      <c r="Q832" s="174"/>
      <c r="R832" s="174"/>
      <c r="S832" s="174"/>
      <c r="T832" s="175"/>
      <c r="AT832" s="170" t="s">
        <v>251</v>
      </c>
      <c r="AU832" s="170" t="s">
        <v>89</v>
      </c>
      <c r="AV832" s="168" t="s">
        <v>167</v>
      </c>
      <c r="AW832" s="168" t="s">
        <v>34</v>
      </c>
      <c r="AX832" s="168" t="s">
        <v>87</v>
      </c>
      <c r="AY832" s="170" t="s">
        <v>149</v>
      </c>
    </row>
    <row r="833" spans="1:65" s="56" customFormat="1" ht="16.5" customHeight="1">
      <c r="A833" s="53"/>
      <c r="B833" s="54"/>
      <c r="C833" s="138" t="s">
        <v>1644</v>
      </c>
      <c r="D833" s="138" t="s">
        <v>152</v>
      </c>
      <c r="E833" s="139" t="s">
        <v>1645</v>
      </c>
      <c r="F833" s="140" t="s">
        <v>1646</v>
      </c>
      <c r="G833" s="141" t="s">
        <v>268</v>
      </c>
      <c r="H833" s="40">
        <v>69.87</v>
      </c>
      <c r="I833" s="24"/>
      <c r="J833" s="142">
        <f>ROUND(I833*H833,2)</f>
        <v>0</v>
      </c>
      <c r="K833" s="140" t="s">
        <v>257</v>
      </c>
      <c r="L833" s="54"/>
      <c r="M833" s="143" t="s">
        <v>1</v>
      </c>
      <c r="N833" s="144" t="s">
        <v>44</v>
      </c>
      <c r="O833" s="145"/>
      <c r="P833" s="146">
        <f>O833*H833</f>
        <v>0</v>
      </c>
      <c r="Q833" s="146">
        <v>0.0122</v>
      </c>
      <c r="R833" s="146">
        <f>Q833*H833</f>
        <v>0.8524140000000001</v>
      </c>
      <c r="S833" s="146">
        <v>0</v>
      </c>
      <c r="T833" s="147">
        <f>S833*H833</f>
        <v>0</v>
      </c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R833" s="148" t="s">
        <v>219</v>
      </c>
      <c r="AT833" s="148" t="s">
        <v>152</v>
      </c>
      <c r="AU833" s="148" t="s">
        <v>89</v>
      </c>
      <c r="AY833" s="44" t="s">
        <v>149</v>
      </c>
      <c r="BE833" s="149">
        <f>IF(N833="základní",J833,0)</f>
        <v>0</v>
      </c>
      <c r="BF833" s="149">
        <f>IF(N833="snížená",J833,0)</f>
        <v>0</v>
      </c>
      <c r="BG833" s="149">
        <f>IF(N833="zákl. přenesená",J833,0)</f>
        <v>0</v>
      </c>
      <c r="BH833" s="149">
        <f>IF(N833="sníž. přenesená",J833,0)</f>
        <v>0</v>
      </c>
      <c r="BI833" s="149">
        <f>IF(N833="nulová",J833,0)</f>
        <v>0</v>
      </c>
      <c r="BJ833" s="44" t="s">
        <v>87</v>
      </c>
      <c r="BK833" s="149">
        <f>ROUND(I833*H833,2)</f>
        <v>0</v>
      </c>
      <c r="BL833" s="44" t="s">
        <v>219</v>
      </c>
      <c r="BM833" s="148" t="s">
        <v>1647</v>
      </c>
    </row>
    <row r="834" spans="2:51" s="160" customFormat="1" ht="11.25">
      <c r="B834" s="161"/>
      <c r="D834" s="150" t="s">
        <v>251</v>
      </c>
      <c r="E834" s="162" t="s">
        <v>1</v>
      </c>
      <c r="F834" s="163" t="s">
        <v>1648</v>
      </c>
      <c r="H834" s="164">
        <v>68.68</v>
      </c>
      <c r="L834" s="161"/>
      <c r="M834" s="165"/>
      <c r="N834" s="166"/>
      <c r="O834" s="166"/>
      <c r="P834" s="166"/>
      <c r="Q834" s="166"/>
      <c r="R834" s="166"/>
      <c r="S834" s="166"/>
      <c r="T834" s="167"/>
      <c r="AT834" s="162" t="s">
        <v>251</v>
      </c>
      <c r="AU834" s="162" t="s">
        <v>89</v>
      </c>
      <c r="AV834" s="160" t="s">
        <v>89</v>
      </c>
      <c r="AW834" s="160" t="s">
        <v>34</v>
      </c>
      <c r="AX834" s="160" t="s">
        <v>79</v>
      </c>
      <c r="AY834" s="162" t="s">
        <v>149</v>
      </c>
    </row>
    <row r="835" spans="2:51" s="160" customFormat="1" ht="11.25">
      <c r="B835" s="161"/>
      <c r="D835" s="150" t="s">
        <v>251</v>
      </c>
      <c r="E835" s="162" t="s">
        <v>1</v>
      </c>
      <c r="F835" s="163" t="s">
        <v>1649</v>
      </c>
      <c r="H835" s="164">
        <v>1.19</v>
      </c>
      <c r="L835" s="161"/>
      <c r="M835" s="165"/>
      <c r="N835" s="166"/>
      <c r="O835" s="166"/>
      <c r="P835" s="166"/>
      <c r="Q835" s="166"/>
      <c r="R835" s="166"/>
      <c r="S835" s="166"/>
      <c r="T835" s="167"/>
      <c r="AT835" s="162" t="s">
        <v>251</v>
      </c>
      <c r="AU835" s="162" t="s">
        <v>89</v>
      </c>
      <c r="AV835" s="160" t="s">
        <v>89</v>
      </c>
      <c r="AW835" s="160" t="s">
        <v>34</v>
      </c>
      <c r="AX835" s="160" t="s">
        <v>79</v>
      </c>
      <c r="AY835" s="162" t="s">
        <v>149</v>
      </c>
    </row>
    <row r="836" spans="2:51" s="168" customFormat="1" ht="11.25">
      <c r="B836" s="169"/>
      <c r="D836" s="150" t="s">
        <v>251</v>
      </c>
      <c r="E836" s="170" t="s">
        <v>1</v>
      </c>
      <c r="F836" s="171" t="s">
        <v>254</v>
      </c>
      <c r="H836" s="172">
        <v>69.87</v>
      </c>
      <c r="L836" s="169"/>
      <c r="M836" s="173"/>
      <c r="N836" s="174"/>
      <c r="O836" s="174"/>
      <c r="P836" s="174"/>
      <c r="Q836" s="174"/>
      <c r="R836" s="174"/>
      <c r="S836" s="174"/>
      <c r="T836" s="175"/>
      <c r="AT836" s="170" t="s">
        <v>251</v>
      </c>
      <c r="AU836" s="170" t="s">
        <v>89</v>
      </c>
      <c r="AV836" s="168" t="s">
        <v>167</v>
      </c>
      <c r="AW836" s="168" t="s">
        <v>34</v>
      </c>
      <c r="AX836" s="168" t="s">
        <v>87</v>
      </c>
      <c r="AY836" s="170" t="s">
        <v>149</v>
      </c>
    </row>
    <row r="837" spans="1:65" s="56" customFormat="1" ht="16.5" customHeight="1">
      <c r="A837" s="53"/>
      <c r="B837" s="54"/>
      <c r="C837" s="138" t="s">
        <v>1650</v>
      </c>
      <c r="D837" s="138" t="s">
        <v>152</v>
      </c>
      <c r="E837" s="139" t="s">
        <v>1651</v>
      </c>
      <c r="F837" s="140" t="s">
        <v>1652</v>
      </c>
      <c r="G837" s="141" t="s">
        <v>268</v>
      </c>
      <c r="H837" s="40">
        <v>25.01</v>
      </c>
      <c r="I837" s="24"/>
      <c r="J837" s="142">
        <f>ROUND(I837*H837,2)</f>
        <v>0</v>
      </c>
      <c r="K837" s="140" t="s">
        <v>257</v>
      </c>
      <c r="L837" s="54"/>
      <c r="M837" s="143" t="s">
        <v>1</v>
      </c>
      <c r="N837" s="144" t="s">
        <v>44</v>
      </c>
      <c r="O837" s="145"/>
      <c r="P837" s="146">
        <f>O837*H837</f>
        <v>0</v>
      </c>
      <c r="Q837" s="146">
        <v>0.01259</v>
      </c>
      <c r="R837" s="146">
        <f>Q837*H837</f>
        <v>0.31487590000000004</v>
      </c>
      <c r="S837" s="146">
        <v>0</v>
      </c>
      <c r="T837" s="147">
        <f>S837*H837</f>
        <v>0</v>
      </c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R837" s="148" t="s">
        <v>219</v>
      </c>
      <c r="AT837" s="148" t="s">
        <v>152</v>
      </c>
      <c r="AU837" s="148" t="s">
        <v>89</v>
      </c>
      <c r="AY837" s="44" t="s">
        <v>149</v>
      </c>
      <c r="BE837" s="149">
        <f>IF(N837="základní",J837,0)</f>
        <v>0</v>
      </c>
      <c r="BF837" s="149">
        <f>IF(N837="snížená",J837,0)</f>
        <v>0</v>
      </c>
      <c r="BG837" s="149">
        <f>IF(N837="zákl. přenesená",J837,0)</f>
        <v>0</v>
      </c>
      <c r="BH837" s="149">
        <f>IF(N837="sníž. přenesená",J837,0)</f>
        <v>0</v>
      </c>
      <c r="BI837" s="149">
        <f>IF(N837="nulová",J837,0)</f>
        <v>0</v>
      </c>
      <c r="BJ837" s="44" t="s">
        <v>87</v>
      </c>
      <c r="BK837" s="149">
        <f>ROUND(I837*H837,2)</f>
        <v>0</v>
      </c>
      <c r="BL837" s="44" t="s">
        <v>219</v>
      </c>
      <c r="BM837" s="148" t="s">
        <v>1653</v>
      </c>
    </row>
    <row r="838" spans="2:51" s="160" customFormat="1" ht="11.25">
      <c r="B838" s="161"/>
      <c r="D838" s="150" t="s">
        <v>251</v>
      </c>
      <c r="E838" s="162" t="s">
        <v>1</v>
      </c>
      <c r="F838" s="163" t="s">
        <v>1654</v>
      </c>
      <c r="H838" s="164">
        <v>21.35</v>
      </c>
      <c r="L838" s="161"/>
      <c r="M838" s="165"/>
      <c r="N838" s="166"/>
      <c r="O838" s="166"/>
      <c r="P838" s="166"/>
      <c r="Q838" s="166"/>
      <c r="R838" s="166"/>
      <c r="S838" s="166"/>
      <c r="T838" s="167"/>
      <c r="AT838" s="162" t="s">
        <v>251</v>
      </c>
      <c r="AU838" s="162" t="s">
        <v>89</v>
      </c>
      <c r="AV838" s="160" t="s">
        <v>89</v>
      </c>
      <c r="AW838" s="160" t="s">
        <v>34</v>
      </c>
      <c r="AX838" s="160" t="s">
        <v>79</v>
      </c>
      <c r="AY838" s="162" t="s">
        <v>149</v>
      </c>
    </row>
    <row r="839" spans="2:51" s="160" customFormat="1" ht="11.25">
      <c r="B839" s="161"/>
      <c r="D839" s="150" t="s">
        <v>251</v>
      </c>
      <c r="E839" s="162" t="s">
        <v>1</v>
      </c>
      <c r="F839" s="163" t="s">
        <v>1655</v>
      </c>
      <c r="H839" s="164">
        <v>3.66</v>
      </c>
      <c r="L839" s="161"/>
      <c r="M839" s="165"/>
      <c r="N839" s="166"/>
      <c r="O839" s="166"/>
      <c r="P839" s="166"/>
      <c r="Q839" s="166"/>
      <c r="R839" s="166"/>
      <c r="S839" s="166"/>
      <c r="T839" s="167"/>
      <c r="AT839" s="162" t="s">
        <v>251</v>
      </c>
      <c r="AU839" s="162" t="s">
        <v>89</v>
      </c>
      <c r="AV839" s="160" t="s">
        <v>89</v>
      </c>
      <c r="AW839" s="160" t="s">
        <v>34</v>
      </c>
      <c r="AX839" s="160" t="s">
        <v>79</v>
      </c>
      <c r="AY839" s="162" t="s">
        <v>149</v>
      </c>
    </row>
    <row r="840" spans="2:51" s="168" customFormat="1" ht="11.25">
      <c r="B840" s="169"/>
      <c r="D840" s="150" t="s">
        <v>251</v>
      </c>
      <c r="E840" s="170" t="s">
        <v>1</v>
      </c>
      <c r="F840" s="171" t="s">
        <v>254</v>
      </c>
      <c r="H840" s="172">
        <v>25.01</v>
      </c>
      <c r="L840" s="169"/>
      <c r="M840" s="173"/>
      <c r="N840" s="174"/>
      <c r="O840" s="174"/>
      <c r="P840" s="174"/>
      <c r="Q840" s="174"/>
      <c r="R840" s="174"/>
      <c r="S840" s="174"/>
      <c r="T840" s="175"/>
      <c r="AT840" s="170" t="s">
        <v>251</v>
      </c>
      <c r="AU840" s="170" t="s">
        <v>89</v>
      </c>
      <c r="AV840" s="168" t="s">
        <v>167</v>
      </c>
      <c r="AW840" s="168" t="s">
        <v>34</v>
      </c>
      <c r="AX840" s="168" t="s">
        <v>87</v>
      </c>
      <c r="AY840" s="170" t="s">
        <v>149</v>
      </c>
    </row>
    <row r="841" spans="1:65" s="56" customFormat="1" ht="16.5" customHeight="1">
      <c r="A841" s="53"/>
      <c r="B841" s="54"/>
      <c r="C841" s="138" t="s">
        <v>1656</v>
      </c>
      <c r="D841" s="138" t="s">
        <v>152</v>
      </c>
      <c r="E841" s="139" t="s">
        <v>1657</v>
      </c>
      <c r="F841" s="140" t="s">
        <v>1658</v>
      </c>
      <c r="G841" s="141" t="s">
        <v>268</v>
      </c>
      <c r="H841" s="40">
        <v>14.99</v>
      </c>
      <c r="I841" s="24"/>
      <c r="J841" s="142">
        <f>ROUND(I841*H841,2)</f>
        <v>0</v>
      </c>
      <c r="K841" s="140" t="s">
        <v>1</v>
      </c>
      <c r="L841" s="54"/>
      <c r="M841" s="143" t="s">
        <v>1</v>
      </c>
      <c r="N841" s="144" t="s">
        <v>44</v>
      </c>
      <c r="O841" s="145"/>
      <c r="P841" s="146">
        <f>O841*H841</f>
        <v>0</v>
      </c>
      <c r="Q841" s="146">
        <v>0.01217</v>
      </c>
      <c r="R841" s="146">
        <f>Q841*H841</f>
        <v>0.18242830000000002</v>
      </c>
      <c r="S841" s="146">
        <v>0</v>
      </c>
      <c r="T841" s="147">
        <f>S841*H841</f>
        <v>0</v>
      </c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R841" s="148" t="s">
        <v>219</v>
      </c>
      <c r="AT841" s="148" t="s">
        <v>152</v>
      </c>
      <c r="AU841" s="148" t="s">
        <v>89</v>
      </c>
      <c r="AY841" s="44" t="s">
        <v>149</v>
      </c>
      <c r="BE841" s="149">
        <f>IF(N841="základní",J841,0)</f>
        <v>0</v>
      </c>
      <c r="BF841" s="149">
        <f>IF(N841="snížená",J841,0)</f>
        <v>0</v>
      </c>
      <c r="BG841" s="149">
        <f>IF(N841="zákl. přenesená",J841,0)</f>
        <v>0</v>
      </c>
      <c r="BH841" s="149">
        <f>IF(N841="sníž. přenesená",J841,0)</f>
        <v>0</v>
      </c>
      <c r="BI841" s="149">
        <f>IF(N841="nulová",J841,0)</f>
        <v>0</v>
      </c>
      <c r="BJ841" s="44" t="s">
        <v>87</v>
      </c>
      <c r="BK841" s="149">
        <f>ROUND(I841*H841,2)</f>
        <v>0</v>
      </c>
      <c r="BL841" s="44" t="s">
        <v>219</v>
      </c>
      <c r="BM841" s="148" t="s">
        <v>1659</v>
      </c>
    </row>
    <row r="842" spans="2:51" s="160" customFormat="1" ht="11.25">
      <c r="B842" s="161"/>
      <c r="D842" s="150" t="s">
        <v>251</v>
      </c>
      <c r="E842" s="162" t="s">
        <v>1</v>
      </c>
      <c r="F842" s="163" t="s">
        <v>1660</v>
      </c>
      <c r="H842" s="164">
        <v>14.99</v>
      </c>
      <c r="L842" s="161"/>
      <c r="M842" s="165"/>
      <c r="N842" s="166"/>
      <c r="O842" s="166"/>
      <c r="P842" s="166"/>
      <c r="Q842" s="166"/>
      <c r="R842" s="166"/>
      <c r="S842" s="166"/>
      <c r="T842" s="167"/>
      <c r="AT842" s="162" t="s">
        <v>251</v>
      </c>
      <c r="AU842" s="162" t="s">
        <v>89</v>
      </c>
      <c r="AV842" s="160" t="s">
        <v>89</v>
      </c>
      <c r="AW842" s="160" t="s">
        <v>34</v>
      </c>
      <c r="AX842" s="160" t="s">
        <v>87</v>
      </c>
      <c r="AY842" s="162" t="s">
        <v>149</v>
      </c>
    </row>
    <row r="843" spans="1:65" s="56" customFormat="1" ht="21.75" customHeight="1">
      <c r="A843" s="53"/>
      <c r="B843" s="54"/>
      <c r="C843" s="138" t="s">
        <v>1661</v>
      </c>
      <c r="D843" s="138" t="s">
        <v>152</v>
      </c>
      <c r="E843" s="139" t="s">
        <v>1662</v>
      </c>
      <c r="F843" s="140" t="s">
        <v>1663</v>
      </c>
      <c r="G843" s="141" t="s">
        <v>268</v>
      </c>
      <c r="H843" s="40">
        <v>42.47</v>
      </c>
      <c r="I843" s="24"/>
      <c r="J843" s="142">
        <f>ROUND(I843*H843,2)</f>
        <v>0</v>
      </c>
      <c r="K843" s="140" t="s">
        <v>1</v>
      </c>
      <c r="L843" s="54"/>
      <c r="M843" s="143" t="s">
        <v>1</v>
      </c>
      <c r="N843" s="144" t="s">
        <v>44</v>
      </c>
      <c r="O843" s="145"/>
      <c r="P843" s="146">
        <f>O843*H843</f>
        <v>0</v>
      </c>
      <c r="Q843" s="146">
        <v>0.01217</v>
      </c>
      <c r="R843" s="146">
        <f>Q843*H843</f>
        <v>0.5168599</v>
      </c>
      <c r="S843" s="146">
        <v>0</v>
      </c>
      <c r="T843" s="147">
        <f>S843*H843</f>
        <v>0</v>
      </c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R843" s="148" t="s">
        <v>219</v>
      </c>
      <c r="AT843" s="148" t="s">
        <v>152</v>
      </c>
      <c r="AU843" s="148" t="s">
        <v>89</v>
      </c>
      <c r="AY843" s="44" t="s">
        <v>149</v>
      </c>
      <c r="BE843" s="149">
        <f>IF(N843="základní",J843,0)</f>
        <v>0</v>
      </c>
      <c r="BF843" s="149">
        <f>IF(N843="snížená",J843,0)</f>
        <v>0</v>
      </c>
      <c r="BG843" s="149">
        <f>IF(N843="zákl. přenesená",J843,0)</f>
        <v>0</v>
      </c>
      <c r="BH843" s="149">
        <f>IF(N843="sníž. přenesená",J843,0)</f>
        <v>0</v>
      </c>
      <c r="BI843" s="149">
        <f>IF(N843="nulová",J843,0)</f>
        <v>0</v>
      </c>
      <c r="BJ843" s="44" t="s">
        <v>87</v>
      </c>
      <c r="BK843" s="149">
        <f>ROUND(I843*H843,2)</f>
        <v>0</v>
      </c>
      <c r="BL843" s="44" t="s">
        <v>219</v>
      </c>
      <c r="BM843" s="148" t="s">
        <v>1664</v>
      </c>
    </row>
    <row r="844" spans="2:51" s="160" customFormat="1" ht="11.25">
      <c r="B844" s="161"/>
      <c r="D844" s="150" t="s">
        <v>251</v>
      </c>
      <c r="E844" s="162" t="s">
        <v>1</v>
      </c>
      <c r="F844" s="163" t="s">
        <v>1665</v>
      </c>
      <c r="H844" s="164">
        <v>22.06</v>
      </c>
      <c r="L844" s="161"/>
      <c r="M844" s="165"/>
      <c r="N844" s="166"/>
      <c r="O844" s="166"/>
      <c r="P844" s="166"/>
      <c r="Q844" s="166"/>
      <c r="R844" s="166"/>
      <c r="S844" s="166"/>
      <c r="T844" s="167"/>
      <c r="AT844" s="162" t="s">
        <v>251</v>
      </c>
      <c r="AU844" s="162" t="s">
        <v>89</v>
      </c>
      <c r="AV844" s="160" t="s">
        <v>89</v>
      </c>
      <c r="AW844" s="160" t="s">
        <v>34</v>
      </c>
      <c r="AX844" s="160" t="s">
        <v>79</v>
      </c>
      <c r="AY844" s="162" t="s">
        <v>149</v>
      </c>
    </row>
    <row r="845" spans="2:51" s="160" customFormat="1" ht="11.25">
      <c r="B845" s="161"/>
      <c r="D845" s="150" t="s">
        <v>251</v>
      </c>
      <c r="E845" s="162" t="s">
        <v>1</v>
      </c>
      <c r="F845" s="163" t="s">
        <v>1666</v>
      </c>
      <c r="H845" s="164">
        <v>20.41</v>
      </c>
      <c r="L845" s="161"/>
      <c r="M845" s="165"/>
      <c r="N845" s="166"/>
      <c r="O845" s="166"/>
      <c r="P845" s="166"/>
      <c r="Q845" s="166"/>
      <c r="R845" s="166"/>
      <c r="S845" s="166"/>
      <c r="T845" s="167"/>
      <c r="AT845" s="162" t="s">
        <v>251</v>
      </c>
      <c r="AU845" s="162" t="s">
        <v>89</v>
      </c>
      <c r="AV845" s="160" t="s">
        <v>89</v>
      </c>
      <c r="AW845" s="160" t="s">
        <v>34</v>
      </c>
      <c r="AX845" s="160" t="s">
        <v>79</v>
      </c>
      <c r="AY845" s="162" t="s">
        <v>149</v>
      </c>
    </row>
    <row r="846" spans="2:51" s="168" customFormat="1" ht="11.25">
      <c r="B846" s="169"/>
      <c r="D846" s="150" t="s">
        <v>251</v>
      </c>
      <c r="E846" s="170" t="s">
        <v>1</v>
      </c>
      <c r="F846" s="171" t="s">
        <v>254</v>
      </c>
      <c r="H846" s="172">
        <v>42.47</v>
      </c>
      <c r="L846" s="169"/>
      <c r="M846" s="173"/>
      <c r="N846" s="174"/>
      <c r="O846" s="174"/>
      <c r="P846" s="174"/>
      <c r="Q846" s="174"/>
      <c r="R846" s="174"/>
      <c r="S846" s="174"/>
      <c r="T846" s="175"/>
      <c r="AT846" s="170" t="s">
        <v>251</v>
      </c>
      <c r="AU846" s="170" t="s">
        <v>89</v>
      </c>
      <c r="AV846" s="168" t="s">
        <v>167</v>
      </c>
      <c r="AW846" s="168" t="s">
        <v>34</v>
      </c>
      <c r="AX846" s="168" t="s">
        <v>87</v>
      </c>
      <c r="AY846" s="170" t="s">
        <v>149</v>
      </c>
    </row>
    <row r="847" spans="1:65" s="56" customFormat="1" ht="16.5" customHeight="1">
      <c r="A847" s="53"/>
      <c r="B847" s="54"/>
      <c r="C847" s="138" t="s">
        <v>1667</v>
      </c>
      <c r="D847" s="138" t="s">
        <v>152</v>
      </c>
      <c r="E847" s="139" t="s">
        <v>1668</v>
      </c>
      <c r="F847" s="140" t="s">
        <v>1669</v>
      </c>
      <c r="G847" s="141" t="s">
        <v>331</v>
      </c>
      <c r="H847" s="40">
        <v>2.4</v>
      </c>
      <c r="I847" s="24"/>
      <c r="J847" s="142">
        <f>ROUND(I847*H847,2)</f>
        <v>0</v>
      </c>
      <c r="K847" s="140" t="s">
        <v>257</v>
      </c>
      <c r="L847" s="54"/>
      <c r="M847" s="143" t="s">
        <v>1</v>
      </c>
      <c r="N847" s="144" t="s">
        <v>44</v>
      </c>
      <c r="O847" s="145"/>
      <c r="P847" s="146">
        <f>O847*H847</f>
        <v>0</v>
      </c>
      <c r="Q847" s="146">
        <v>0.00438</v>
      </c>
      <c r="R847" s="146">
        <f>Q847*H847</f>
        <v>0.010512</v>
      </c>
      <c r="S847" s="146">
        <v>0</v>
      </c>
      <c r="T847" s="147">
        <f>S847*H847</f>
        <v>0</v>
      </c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R847" s="148" t="s">
        <v>219</v>
      </c>
      <c r="AT847" s="148" t="s">
        <v>152</v>
      </c>
      <c r="AU847" s="148" t="s">
        <v>89</v>
      </c>
      <c r="AY847" s="44" t="s">
        <v>149</v>
      </c>
      <c r="BE847" s="149">
        <f>IF(N847="základní",J847,0)</f>
        <v>0</v>
      </c>
      <c r="BF847" s="149">
        <f>IF(N847="snížená",J847,0)</f>
        <v>0</v>
      </c>
      <c r="BG847" s="149">
        <f>IF(N847="zákl. přenesená",J847,0)</f>
        <v>0</v>
      </c>
      <c r="BH847" s="149">
        <f>IF(N847="sníž. přenesená",J847,0)</f>
        <v>0</v>
      </c>
      <c r="BI847" s="149">
        <f>IF(N847="nulová",J847,0)</f>
        <v>0</v>
      </c>
      <c r="BJ847" s="44" t="s">
        <v>87</v>
      </c>
      <c r="BK847" s="149">
        <f>ROUND(I847*H847,2)</f>
        <v>0</v>
      </c>
      <c r="BL847" s="44" t="s">
        <v>219</v>
      </c>
      <c r="BM847" s="148" t="s">
        <v>1670</v>
      </c>
    </row>
    <row r="848" spans="2:51" s="160" customFormat="1" ht="11.25">
      <c r="B848" s="161"/>
      <c r="D848" s="150" t="s">
        <v>251</v>
      </c>
      <c r="E848" s="162" t="s">
        <v>1</v>
      </c>
      <c r="F848" s="163" t="s">
        <v>1671</v>
      </c>
      <c r="H848" s="164">
        <v>2.4</v>
      </c>
      <c r="L848" s="161"/>
      <c r="M848" s="165"/>
      <c r="N848" s="166"/>
      <c r="O848" s="166"/>
      <c r="P848" s="166"/>
      <c r="Q848" s="166"/>
      <c r="R848" s="166"/>
      <c r="S848" s="166"/>
      <c r="T848" s="167"/>
      <c r="AT848" s="162" t="s">
        <v>251</v>
      </c>
      <c r="AU848" s="162" t="s">
        <v>89</v>
      </c>
      <c r="AV848" s="160" t="s">
        <v>89</v>
      </c>
      <c r="AW848" s="160" t="s">
        <v>34</v>
      </c>
      <c r="AX848" s="160" t="s">
        <v>87</v>
      </c>
      <c r="AY848" s="162" t="s">
        <v>149</v>
      </c>
    </row>
    <row r="849" spans="1:65" s="56" customFormat="1" ht="16.5" customHeight="1">
      <c r="A849" s="53"/>
      <c r="B849" s="54"/>
      <c r="C849" s="138" t="s">
        <v>1672</v>
      </c>
      <c r="D849" s="138" t="s">
        <v>152</v>
      </c>
      <c r="E849" s="139" t="s">
        <v>1673</v>
      </c>
      <c r="F849" s="140" t="s">
        <v>1674</v>
      </c>
      <c r="G849" s="141" t="s">
        <v>268</v>
      </c>
      <c r="H849" s="40">
        <v>0.5</v>
      </c>
      <c r="I849" s="24"/>
      <c r="J849" s="142">
        <f>ROUND(I849*H849,2)</f>
        <v>0</v>
      </c>
      <c r="K849" s="140" t="s">
        <v>1</v>
      </c>
      <c r="L849" s="54"/>
      <c r="M849" s="143" t="s">
        <v>1</v>
      </c>
      <c r="N849" s="144" t="s">
        <v>44</v>
      </c>
      <c r="O849" s="145"/>
      <c r="P849" s="146">
        <f>O849*H849</f>
        <v>0</v>
      </c>
      <c r="Q849" s="146">
        <v>0.00438</v>
      </c>
      <c r="R849" s="146">
        <f>Q849*H849</f>
        <v>0.00219</v>
      </c>
      <c r="S849" s="146">
        <v>0</v>
      </c>
      <c r="T849" s="147">
        <f>S849*H849</f>
        <v>0</v>
      </c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R849" s="148" t="s">
        <v>219</v>
      </c>
      <c r="AT849" s="148" t="s">
        <v>152</v>
      </c>
      <c r="AU849" s="148" t="s">
        <v>89</v>
      </c>
      <c r="AY849" s="44" t="s">
        <v>149</v>
      </c>
      <c r="BE849" s="149">
        <f>IF(N849="základní",J849,0)</f>
        <v>0</v>
      </c>
      <c r="BF849" s="149">
        <f>IF(N849="snížená",J849,0)</f>
        <v>0</v>
      </c>
      <c r="BG849" s="149">
        <f>IF(N849="zákl. přenesená",J849,0)</f>
        <v>0</v>
      </c>
      <c r="BH849" s="149">
        <f>IF(N849="sníž. přenesená",J849,0)</f>
        <v>0</v>
      </c>
      <c r="BI849" s="149">
        <f>IF(N849="nulová",J849,0)</f>
        <v>0</v>
      </c>
      <c r="BJ849" s="44" t="s">
        <v>87</v>
      </c>
      <c r="BK849" s="149">
        <f>ROUND(I849*H849,2)</f>
        <v>0</v>
      </c>
      <c r="BL849" s="44" t="s">
        <v>219</v>
      </c>
      <c r="BM849" s="148" t="s">
        <v>1675</v>
      </c>
    </row>
    <row r="850" spans="1:65" s="56" customFormat="1" ht="16.5" customHeight="1">
      <c r="A850" s="53"/>
      <c r="B850" s="54"/>
      <c r="C850" s="138" t="s">
        <v>1676</v>
      </c>
      <c r="D850" s="138" t="s">
        <v>152</v>
      </c>
      <c r="E850" s="139" t="s">
        <v>1677</v>
      </c>
      <c r="F850" s="140" t="s">
        <v>1678</v>
      </c>
      <c r="G850" s="141" t="s">
        <v>331</v>
      </c>
      <c r="H850" s="40">
        <v>4</v>
      </c>
      <c r="I850" s="24"/>
      <c r="J850" s="142">
        <f>ROUND(I850*H850,2)</f>
        <v>0</v>
      </c>
      <c r="K850" s="140" t="s">
        <v>257</v>
      </c>
      <c r="L850" s="54"/>
      <c r="M850" s="143" t="s">
        <v>1</v>
      </c>
      <c r="N850" s="144" t="s">
        <v>44</v>
      </c>
      <c r="O850" s="145"/>
      <c r="P850" s="146">
        <f>O850*H850</f>
        <v>0</v>
      </c>
      <c r="Q850" s="146">
        <v>0.01846</v>
      </c>
      <c r="R850" s="146">
        <f>Q850*H850</f>
        <v>0.07384</v>
      </c>
      <c r="S850" s="146">
        <v>0</v>
      </c>
      <c r="T850" s="147">
        <f>S850*H850</f>
        <v>0</v>
      </c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R850" s="148" t="s">
        <v>219</v>
      </c>
      <c r="AT850" s="148" t="s">
        <v>152</v>
      </c>
      <c r="AU850" s="148" t="s">
        <v>89</v>
      </c>
      <c r="AY850" s="44" t="s">
        <v>149</v>
      </c>
      <c r="BE850" s="149">
        <f>IF(N850="základní",J850,0)</f>
        <v>0</v>
      </c>
      <c r="BF850" s="149">
        <f>IF(N850="snížená",J850,0)</f>
        <v>0</v>
      </c>
      <c r="BG850" s="149">
        <f>IF(N850="zákl. přenesená",J850,0)</f>
        <v>0</v>
      </c>
      <c r="BH850" s="149">
        <f>IF(N850="sníž. přenesená",J850,0)</f>
        <v>0</v>
      </c>
      <c r="BI850" s="149">
        <f>IF(N850="nulová",J850,0)</f>
        <v>0</v>
      </c>
      <c r="BJ850" s="44" t="s">
        <v>87</v>
      </c>
      <c r="BK850" s="149">
        <f>ROUND(I850*H850,2)</f>
        <v>0</v>
      </c>
      <c r="BL850" s="44" t="s">
        <v>219</v>
      </c>
      <c r="BM850" s="148" t="s">
        <v>1679</v>
      </c>
    </row>
    <row r="851" spans="2:51" s="160" customFormat="1" ht="11.25">
      <c r="B851" s="161"/>
      <c r="D851" s="150" t="s">
        <v>251</v>
      </c>
      <c r="E851" s="162" t="s">
        <v>1</v>
      </c>
      <c r="F851" s="163" t="s">
        <v>1680</v>
      </c>
      <c r="H851" s="164">
        <v>4</v>
      </c>
      <c r="L851" s="161"/>
      <c r="M851" s="165"/>
      <c r="N851" s="166"/>
      <c r="O851" s="166"/>
      <c r="P851" s="166"/>
      <c r="Q851" s="166"/>
      <c r="R851" s="166"/>
      <c r="S851" s="166"/>
      <c r="T851" s="167"/>
      <c r="AT851" s="162" t="s">
        <v>251</v>
      </c>
      <c r="AU851" s="162" t="s">
        <v>89</v>
      </c>
      <c r="AV851" s="160" t="s">
        <v>89</v>
      </c>
      <c r="AW851" s="160" t="s">
        <v>34</v>
      </c>
      <c r="AX851" s="160" t="s">
        <v>87</v>
      </c>
      <c r="AY851" s="162" t="s">
        <v>149</v>
      </c>
    </row>
    <row r="852" spans="1:65" s="56" customFormat="1" ht="16.5" customHeight="1">
      <c r="A852" s="53"/>
      <c r="B852" s="54"/>
      <c r="C852" s="138" t="s">
        <v>1681</v>
      </c>
      <c r="D852" s="138" t="s">
        <v>152</v>
      </c>
      <c r="E852" s="139" t="s">
        <v>1682</v>
      </c>
      <c r="F852" s="140" t="s">
        <v>1683</v>
      </c>
      <c r="G852" s="141" t="s">
        <v>339</v>
      </c>
      <c r="H852" s="40">
        <v>14</v>
      </c>
      <c r="I852" s="24"/>
      <c r="J852" s="142">
        <f aca="true" t="shared" si="30" ref="J852:J858">ROUND(I852*H852,2)</f>
        <v>0</v>
      </c>
      <c r="K852" s="140" t="s">
        <v>257</v>
      </c>
      <c r="L852" s="54"/>
      <c r="M852" s="143" t="s">
        <v>1</v>
      </c>
      <c r="N852" s="144" t="s">
        <v>44</v>
      </c>
      <c r="O852" s="145"/>
      <c r="P852" s="146">
        <f aca="true" t="shared" si="31" ref="P852:P858">O852*H852</f>
        <v>0</v>
      </c>
      <c r="Q852" s="146">
        <v>0.00022</v>
      </c>
      <c r="R852" s="146">
        <f aca="true" t="shared" si="32" ref="R852:R858">Q852*H852</f>
        <v>0.0030800000000000003</v>
      </c>
      <c r="S852" s="146">
        <v>0</v>
      </c>
      <c r="T852" s="147">
        <f aca="true" t="shared" si="33" ref="T852:T858">S852*H852</f>
        <v>0</v>
      </c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R852" s="148" t="s">
        <v>219</v>
      </c>
      <c r="AT852" s="148" t="s">
        <v>152</v>
      </c>
      <c r="AU852" s="148" t="s">
        <v>89</v>
      </c>
      <c r="AY852" s="44" t="s">
        <v>149</v>
      </c>
      <c r="BE852" s="149">
        <f aca="true" t="shared" si="34" ref="BE852:BE858">IF(N852="základní",J852,0)</f>
        <v>0</v>
      </c>
      <c r="BF852" s="149">
        <f aca="true" t="shared" si="35" ref="BF852:BF858">IF(N852="snížená",J852,0)</f>
        <v>0</v>
      </c>
      <c r="BG852" s="149">
        <f aca="true" t="shared" si="36" ref="BG852:BG858">IF(N852="zákl. přenesená",J852,0)</f>
        <v>0</v>
      </c>
      <c r="BH852" s="149">
        <f aca="true" t="shared" si="37" ref="BH852:BH858">IF(N852="sníž. přenesená",J852,0)</f>
        <v>0</v>
      </c>
      <c r="BI852" s="149">
        <f aca="true" t="shared" si="38" ref="BI852:BI858">IF(N852="nulová",J852,0)</f>
        <v>0</v>
      </c>
      <c r="BJ852" s="44" t="s">
        <v>87</v>
      </c>
      <c r="BK852" s="149">
        <f aca="true" t="shared" si="39" ref="BK852:BK858">ROUND(I852*H852,2)</f>
        <v>0</v>
      </c>
      <c r="BL852" s="44" t="s">
        <v>219</v>
      </c>
      <c r="BM852" s="148" t="s">
        <v>1684</v>
      </c>
    </row>
    <row r="853" spans="1:65" s="56" customFormat="1" ht="21.75" customHeight="1">
      <c r="A853" s="53"/>
      <c r="B853" s="54"/>
      <c r="C853" s="195" t="s">
        <v>1685</v>
      </c>
      <c r="D853" s="195" t="s">
        <v>1214</v>
      </c>
      <c r="E853" s="196" t="s">
        <v>1686</v>
      </c>
      <c r="F853" s="197" t="s">
        <v>1687</v>
      </c>
      <c r="G853" s="198" t="s">
        <v>339</v>
      </c>
      <c r="H853" s="199">
        <v>2</v>
      </c>
      <c r="I853" s="26"/>
      <c r="J853" s="200">
        <f t="shared" si="30"/>
        <v>0</v>
      </c>
      <c r="K853" s="197" t="s">
        <v>257</v>
      </c>
      <c r="L853" s="201"/>
      <c r="M853" s="202" t="s">
        <v>1</v>
      </c>
      <c r="N853" s="203" t="s">
        <v>44</v>
      </c>
      <c r="O853" s="145"/>
      <c r="P853" s="146">
        <f t="shared" si="31"/>
        <v>0</v>
      </c>
      <c r="Q853" s="146">
        <v>0.01225</v>
      </c>
      <c r="R853" s="146">
        <f t="shared" si="32"/>
        <v>0.0245</v>
      </c>
      <c r="S853" s="146">
        <v>0</v>
      </c>
      <c r="T853" s="147">
        <f t="shared" si="33"/>
        <v>0</v>
      </c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R853" s="148" t="s">
        <v>419</v>
      </c>
      <c r="AT853" s="148" t="s">
        <v>1214</v>
      </c>
      <c r="AU853" s="148" t="s">
        <v>89</v>
      </c>
      <c r="AY853" s="44" t="s">
        <v>149</v>
      </c>
      <c r="BE853" s="149">
        <f t="shared" si="34"/>
        <v>0</v>
      </c>
      <c r="BF853" s="149">
        <f t="shared" si="35"/>
        <v>0</v>
      </c>
      <c r="BG853" s="149">
        <f t="shared" si="36"/>
        <v>0</v>
      </c>
      <c r="BH853" s="149">
        <f t="shared" si="37"/>
        <v>0</v>
      </c>
      <c r="BI853" s="149">
        <f t="shared" si="38"/>
        <v>0</v>
      </c>
      <c r="BJ853" s="44" t="s">
        <v>87</v>
      </c>
      <c r="BK853" s="149">
        <f t="shared" si="39"/>
        <v>0</v>
      </c>
      <c r="BL853" s="44" t="s">
        <v>219</v>
      </c>
      <c r="BM853" s="148" t="s">
        <v>1688</v>
      </c>
    </row>
    <row r="854" spans="1:65" s="56" customFormat="1" ht="21.75" customHeight="1">
      <c r="A854" s="53"/>
      <c r="B854" s="54"/>
      <c r="C854" s="195" t="s">
        <v>1689</v>
      </c>
      <c r="D854" s="195" t="s">
        <v>1214</v>
      </c>
      <c r="E854" s="196" t="s">
        <v>1690</v>
      </c>
      <c r="F854" s="197" t="s">
        <v>1691</v>
      </c>
      <c r="G854" s="198" t="s">
        <v>339</v>
      </c>
      <c r="H854" s="199">
        <v>6</v>
      </c>
      <c r="I854" s="26"/>
      <c r="J854" s="200">
        <f t="shared" si="30"/>
        <v>0</v>
      </c>
      <c r="K854" s="197" t="s">
        <v>257</v>
      </c>
      <c r="L854" s="201"/>
      <c r="M854" s="202" t="s">
        <v>1</v>
      </c>
      <c r="N854" s="203" t="s">
        <v>44</v>
      </c>
      <c r="O854" s="145"/>
      <c r="P854" s="146">
        <f t="shared" si="31"/>
        <v>0</v>
      </c>
      <c r="Q854" s="146">
        <v>0.01489</v>
      </c>
      <c r="R854" s="146">
        <f t="shared" si="32"/>
        <v>0.08934</v>
      </c>
      <c r="S854" s="146">
        <v>0</v>
      </c>
      <c r="T854" s="147">
        <f t="shared" si="33"/>
        <v>0</v>
      </c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R854" s="148" t="s">
        <v>419</v>
      </c>
      <c r="AT854" s="148" t="s">
        <v>1214</v>
      </c>
      <c r="AU854" s="148" t="s">
        <v>89</v>
      </c>
      <c r="AY854" s="44" t="s">
        <v>149</v>
      </c>
      <c r="BE854" s="149">
        <f t="shared" si="34"/>
        <v>0</v>
      </c>
      <c r="BF854" s="149">
        <f t="shared" si="35"/>
        <v>0</v>
      </c>
      <c r="BG854" s="149">
        <f t="shared" si="36"/>
        <v>0</v>
      </c>
      <c r="BH854" s="149">
        <f t="shared" si="37"/>
        <v>0</v>
      </c>
      <c r="BI854" s="149">
        <f t="shared" si="38"/>
        <v>0</v>
      </c>
      <c r="BJ854" s="44" t="s">
        <v>87</v>
      </c>
      <c r="BK854" s="149">
        <f t="shared" si="39"/>
        <v>0</v>
      </c>
      <c r="BL854" s="44" t="s">
        <v>219</v>
      </c>
      <c r="BM854" s="148" t="s">
        <v>1692</v>
      </c>
    </row>
    <row r="855" spans="1:65" s="56" customFormat="1" ht="21.75" customHeight="1">
      <c r="A855" s="53"/>
      <c r="B855" s="54"/>
      <c r="C855" s="195" t="s">
        <v>1693</v>
      </c>
      <c r="D855" s="195" t="s">
        <v>1214</v>
      </c>
      <c r="E855" s="196" t="s">
        <v>1694</v>
      </c>
      <c r="F855" s="197" t="s">
        <v>1695</v>
      </c>
      <c r="G855" s="198" t="s">
        <v>339</v>
      </c>
      <c r="H855" s="199">
        <v>6</v>
      </c>
      <c r="I855" s="26"/>
      <c r="J855" s="200">
        <f t="shared" si="30"/>
        <v>0</v>
      </c>
      <c r="K855" s="197" t="s">
        <v>257</v>
      </c>
      <c r="L855" s="201"/>
      <c r="M855" s="202" t="s">
        <v>1</v>
      </c>
      <c r="N855" s="203" t="s">
        <v>44</v>
      </c>
      <c r="O855" s="145"/>
      <c r="P855" s="146">
        <f t="shared" si="31"/>
        <v>0</v>
      </c>
      <c r="Q855" s="146">
        <v>0.01521</v>
      </c>
      <c r="R855" s="146">
        <f t="shared" si="32"/>
        <v>0.09126</v>
      </c>
      <c r="S855" s="146">
        <v>0</v>
      </c>
      <c r="T855" s="147">
        <f t="shared" si="33"/>
        <v>0</v>
      </c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R855" s="148" t="s">
        <v>419</v>
      </c>
      <c r="AT855" s="148" t="s">
        <v>1214</v>
      </c>
      <c r="AU855" s="148" t="s">
        <v>89</v>
      </c>
      <c r="AY855" s="44" t="s">
        <v>149</v>
      </c>
      <c r="BE855" s="149">
        <f t="shared" si="34"/>
        <v>0</v>
      </c>
      <c r="BF855" s="149">
        <f t="shared" si="35"/>
        <v>0</v>
      </c>
      <c r="BG855" s="149">
        <f t="shared" si="36"/>
        <v>0</v>
      </c>
      <c r="BH855" s="149">
        <f t="shared" si="37"/>
        <v>0</v>
      </c>
      <c r="BI855" s="149">
        <f t="shared" si="38"/>
        <v>0</v>
      </c>
      <c r="BJ855" s="44" t="s">
        <v>87</v>
      </c>
      <c r="BK855" s="149">
        <f t="shared" si="39"/>
        <v>0</v>
      </c>
      <c r="BL855" s="44" t="s">
        <v>219</v>
      </c>
      <c r="BM855" s="148" t="s">
        <v>1696</v>
      </c>
    </row>
    <row r="856" spans="1:65" s="56" customFormat="1" ht="21.75" customHeight="1">
      <c r="A856" s="53"/>
      <c r="B856" s="54"/>
      <c r="C856" s="138" t="s">
        <v>1697</v>
      </c>
      <c r="D856" s="138" t="s">
        <v>152</v>
      </c>
      <c r="E856" s="139" t="s">
        <v>1698</v>
      </c>
      <c r="F856" s="140" t="s">
        <v>1699</v>
      </c>
      <c r="G856" s="141" t="s">
        <v>339</v>
      </c>
      <c r="H856" s="40">
        <v>2</v>
      </c>
      <c r="I856" s="24"/>
      <c r="J856" s="142">
        <f t="shared" si="30"/>
        <v>0</v>
      </c>
      <c r="K856" s="140" t="s">
        <v>257</v>
      </c>
      <c r="L856" s="54"/>
      <c r="M856" s="143" t="s">
        <v>1</v>
      </c>
      <c r="N856" s="144" t="s">
        <v>44</v>
      </c>
      <c r="O856" s="145"/>
      <c r="P856" s="146">
        <f t="shared" si="31"/>
        <v>0</v>
      </c>
      <c r="Q856" s="146">
        <v>0</v>
      </c>
      <c r="R856" s="146">
        <f t="shared" si="32"/>
        <v>0</v>
      </c>
      <c r="S856" s="146">
        <v>0</v>
      </c>
      <c r="T856" s="147">
        <f t="shared" si="33"/>
        <v>0</v>
      </c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R856" s="148" t="s">
        <v>219</v>
      </c>
      <c r="AT856" s="148" t="s">
        <v>152</v>
      </c>
      <c r="AU856" s="148" t="s">
        <v>89</v>
      </c>
      <c r="AY856" s="44" t="s">
        <v>149</v>
      </c>
      <c r="BE856" s="149">
        <f t="shared" si="34"/>
        <v>0</v>
      </c>
      <c r="BF856" s="149">
        <f t="shared" si="35"/>
        <v>0</v>
      </c>
      <c r="BG856" s="149">
        <f t="shared" si="36"/>
        <v>0</v>
      </c>
      <c r="BH856" s="149">
        <f t="shared" si="37"/>
        <v>0</v>
      </c>
      <c r="BI856" s="149">
        <f t="shared" si="38"/>
        <v>0</v>
      </c>
      <c r="BJ856" s="44" t="s">
        <v>87</v>
      </c>
      <c r="BK856" s="149">
        <f t="shared" si="39"/>
        <v>0</v>
      </c>
      <c r="BL856" s="44" t="s">
        <v>219</v>
      </c>
      <c r="BM856" s="148" t="s">
        <v>1700</v>
      </c>
    </row>
    <row r="857" spans="1:65" s="56" customFormat="1" ht="16.5" customHeight="1">
      <c r="A857" s="53"/>
      <c r="B857" s="54"/>
      <c r="C857" s="195" t="s">
        <v>1701</v>
      </c>
      <c r="D857" s="195" t="s">
        <v>1214</v>
      </c>
      <c r="E857" s="196" t="s">
        <v>1702</v>
      </c>
      <c r="F857" s="197" t="s">
        <v>1703</v>
      </c>
      <c r="G857" s="198" t="s">
        <v>339</v>
      </c>
      <c r="H857" s="199">
        <v>2</v>
      </c>
      <c r="I857" s="26"/>
      <c r="J857" s="200">
        <f t="shared" si="30"/>
        <v>0</v>
      </c>
      <c r="K857" s="197" t="s">
        <v>257</v>
      </c>
      <c r="L857" s="201"/>
      <c r="M857" s="202" t="s">
        <v>1</v>
      </c>
      <c r="N857" s="203" t="s">
        <v>44</v>
      </c>
      <c r="O857" s="145"/>
      <c r="P857" s="146">
        <f t="shared" si="31"/>
        <v>0</v>
      </c>
      <c r="Q857" s="146">
        <v>0.037</v>
      </c>
      <c r="R857" s="146">
        <f t="shared" si="32"/>
        <v>0.074</v>
      </c>
      <c r="S857" s="146">
        <v>0</v>
      </c>
      <c r="T857" s="147">
        <f t="shared" si="33"/>
        <v>0</v>
      </c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R857" s="148" t="s">
        <v>419</v>
      </c>
      <c r="AT857" s="148" t="s">
        <v>1214</v>
      </c>
      <c r="AU857" s="148" t="s">
        <v>89</v>
      </c>
      <c r="AY857" s="44" t="s">
        <v>149</v>
      </c>
      <c r="BE857" s="149">
        <f t="shared" si="34"/>
        <v>0</v>
      </c>
      <c r="BF857" s="149">
        <f t="shared" si="35"/>
        <v>0</v>
      </c>
      <c r="BG857" s="149">
        <f t="shared" si="36"/>
        <v>0</v>
      </c>
      <c r="BH857" s="149">
        <f t="shared" si="37"/>
        <v>0</v>
      </c>
      <c r="BI857" s="149">
        <f t="shared" si="38"/>
        <v>0</v>
      </c>
      <c r="BJ857" s="44" t="s">
        <v>87</v>
      </c>
      <c r="BK857" s="149">
        <f t="shared" si="39"/>
        <v>0</v>
      </c>
      <c r="BL857" s="44" t="s">
        <v>219</v>
      </c>
      <c r="BM857" s="148" t="s">
        <v>1704</v>
      </c>
    </row>
    <row r="858" spans="1:65" s="56" customFormat="1" ht="16.5" customHeight="1">
      <c r="A858" s="53"/>
      <c r="B858" s="54"/>
      <c r="C858" s="138" t="s">
        <v>1705</v>
      </c>
      <c r="D858" s="138" t="s">
        <v>152</v>
      </c>
      <c r="E858" s="139" t="s">
        <v>1706</v>
      </c>
      <c r="F858" s="140" t="s">
        <v>1707</v>
      </c>
      <c r="G858" s="141" t="s">
        <v>1392</v>
      </c>
      <c r="H858" s="27"/>
      <c r="I858" s="204">
        <f>SUM(J774:J857)/100</f>
        <v>0</v>
      </c>
      <c r="J858" s="142">
        <f t="shared" si="30"/>
        <v>0</v>
      </c>
      <c r="K858" s="140" t="s">
        <v>257</v>
      </c>
      <c r="L858" s="54"/>
      <c r="M858" s="143" t="s">
        <v>1</v>
      </c>
      <c r="N858" s="144" t="s">
        <v>44</v>
      </c>
      <c r="O858" s="145"/>
      <c r="P858" s="146">
        <f t="shared" si="31"/>
        <v>0</v>
      </c>
      <c r="Q858" s="146">
        <v>0</v>
      </c>
      <c r="R858" s="146">
        <f t="shared" si="32"/>
        <v>0</v>
      </c>
      <c r="S858" s="146">
        <v>0</v>
      </c>
      <c r="T858" s="147">
        <f t="shared" si="33"/>
        <v>0</v>
      </c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R858" s="148" t="s">
        <v>219</v>
      </c>
      <c r="AT858" s="148" t="s">
        <v>152</v>
      </c>
      <c r="AU858" s="148" t="s">
        <v>89</v>
      </c>
      <c r="AY858" s="44" t="s">
        <v>149</v>
      </c>
      <c r="BE858" s="149">
        <f t="shared" si="34"/>
        <v>0</v>
      </c>
      <c r="BF858" s="149">
        <f t="shared" si="35"/>
        <v>0</v>
      </c>
      <c r="BG858" s="149">
        <f t="shared" si="36"/>
        <v>0</v>
      </c>
      <c r="BH858" s="149">
        <f t="shared" si="37"/>
        <v>0</v>
      </c>
      <c r="BI858" s="149">
        <f t="shared" si="38"/>
        <v>0</v>
      </c>
      <c r="BJ858" s="44" t="s">
        <v>87</v>
      </c>
      <c r="BK858" s="149">
        <f t="shared" si="39"/>
        <v>0</v>
      </c>
      <c r="BL858" s="44" t="s">
        <v>219</v>
      </c>
      <c r="BM858" s="148" t="s">
        <v>1708</v>
      </c>
    </row>
    <row r="859" spans="2:63" s="125" customFormat="1" ht="22.9" customHeight="1">
      <c r="B859" s="126"/>
      <c r="D859" s="127" t="s">
        <v>78</v>
      </c>
      <c r="E859" s="136" t="s">
        <v>1709</v>
      </c>
      <c r="F859" s="136" t="s">
        <v>1710</v>
      </c>
      <c r="J859" s="137">
        <f>BK859</f>
        <v>0</v>
      </c>
      <c r="L859" s="126"/>
      <c r="M859" s="130"/>
      <c r="N859" s="131"/>
      <c r="O859" s="131"/>
      <c r="P859" s="132">
        <f>SUM(P860:P875)</f>
        <v>0</v>
      </c>
      <c r="Q859" s="131"/>
      <c r="R859" s="132">
        <f>SUM(R860:R875)</f>
        <v>0</v>
      </c>
      <c r="S859" s="131"/>
      <c r="T859" s="133">
        <f>SUM(T860:T875)</f>
        <v>0</v>
      </c>
      <c r="AR859" s="127" t="s">
        <v>89</v>
      </c>
      <c r="AT859" s="134" t="s">
        <v>78</v>
      </c>
      <c r="AU859" s="134" t="s">
        <v>87</v>
      </c>
      <c r="AY859" s="127" t="s">
        <v>149</v>
      </c>
      <c r="BK859" s="135">
        <f>SUM(BK860:BK875)</f>
        <v>0</v>
      </c>
    </row>
    <row r="860" spans="1:65" s="56" customFormat="1" ht="33" customHeight="1">
      <c r="A860" s="53"/>
      <c r="B860" s="54"/>
      <c r="C860" s="138" t="s">
        <v>1711</v>
      </c>
      <c r="D860" s="138" t="s">
        <v>152</v>
      </c>
      <c r="E860" s="139" t="s">
        <v>1712</v>
      </c>
      <c r="F860" s="140" t="s">
        <v>1713</v>
      </c>
      <c r="G860" s="141" t="s">
        <v>331</v>
      </c>
      <c r="H860" s="40">
        <v>33.4</v>
      </c>
      <c r="I860" s="24"/>
      <c r="J860" s="142">
        <f aca="true" t="shared" si="40" ref="J860:J875">ROUND(I860*H860,2)</f>
        <v>0</v>
      </c>
      <c r="K860" s="140" t="s">
        <v>1</v>
      </c>
      <c r="L860" s="54"/>
      <c r="M860" s="143" t="s">
        <v>1</v>
      </c>
      <c r="N860" s="144" t="s">
        <v>44</v>
      </c>
      <c r="O860" s="145"/>
      <c r="P860" s="146">
        <f aca="true" t="shared" si="41" ref="P860:P875">O860*H860</f>
        <v>0</v>
      </c>
      <c r="Q860" s="146">
        <v>0</v>
      </c>
      <c r="R860" s="146">
        <f aca="true" t="shared" si="42" ref="R860:R875">Q860*H860</f>
        <v>0</v>
      </c>
      <c r="S860" s="146">
        <v>0</v>
      </c>
      <c r="T860" s="147">
        <f aca="true" t="shared" si="43" ref="T860:T875">S860*H860</f>
        <v>0</v>
      </c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R860" s="148" t="s">
        <v>219</v>
      </c>
      <c r="AT860" s="148" t="s">
        <v>152</v>
      </c>
      <c r="AU860" s="148" t="s">
        <v>89</v>
      </c>
      <c r="AY860" s="44" t="s">
        <v>149</v>
      </c>
      <c r="BE860" s="149">
        <f aca="true" t="shared" si="44" ref="BE860:BE875">IF(N860="základní",J860,0)</f>
        <v>0</v>
      </c>
      <c r="BF860" s="149">
        <f aca="true" t="shared" si="45" ref="BF860:BF875">IF(N860="snížená",J860,0)</f>
        <v>0</v>
      </c>
      <c r="BG860" s="149">
        <f aca="true" t="shared" si="46" ref="BG860:BG875">IF(N860="zákl. přenesená",J860,0)</f>
        <v>0</v>
      </c>
      <c r="BH860" s="149">
        <f aca="true" t="shared" si="47" ref="BH860:BH875">IF(N860="sníž. přenesená",J860,0)</f>
        <v>0</v>
      </c>
      <c r="BI860" s="149">
        <f aca="true" t="shared" si="48" ref="BI860:BI875">IF(N860="nulová",J860,0)</f>
        <v>0</v>
      </c>
      <c r="BJ860" s="44" t="s">
        <v>87</v>
      </c>
      <c r="BK860" s="149">
        <f aca="true" t="shared" si="49" ref="BK860:BK875">ROUND(I860*H860,2)</f>
        <v>0</v>
      </c>
      <c r="BL860" s="44" t="s">
        <v>219</v>
      </c>
      <c r="BM860" s="148" t="s">
        <v>1714</v>
      </c>
    </row>
    <row r="861" spans="1:65" s="56" customFormat="1" ht="24.2" customHeight="1">
      <c r="A861" s="53"/>
      <c r="B861" s="54"/>
      <c r="C861" s="138" t="s">
        <v>1715</v>
      </c>
      <c r="D861" s="138" t="s">
        <v>152</v>
      </c>
      <c r="E861" s="139" t="s">
        <v>1716</v>
      </c>
      <c r="F861" s="140" t="s">
        <v>1717</v>
      </c>
      <c r="G861" s="141" t="s">
        <v>331</v>
      </c>
      <c r="H861" s="40">
        <v>36.3</v>
      </c>
      <c r="I861" s="24"/>
      <c r="J861" s="142">
        <f t="shared" si="40"/>
        <v>0</v>
      </c>
      <c r="K861" s="140" t="s">
        <v>1</v>
      </c>
      <c r="L861" s="54"/>
      <c r="M861" s="143" t="s">
        <v>1</v>
      </c>
      <c r="N861" s="144" t="s">
        <v>44</v>
      </c>
      <c r="O861" s="145"/>
      <c r="P861" s="146">
        <f t="shared" si="41"/>
        <v>0</v>
      </c>
      <c r="Q861" s="146">
        <v>0</v>
      </c>
      <c r="R861" s="146">
        <f t="shared" si="42"/>
        <v>0</v>
      </c>
      <c r="S861" s="146">
        <v>0</v>
      </c>
      <c r="T861" s="147">
        <f t="shared" si="43"/>
        <v>0</v>
      </c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R861" s="148" t="s">
        <v>219</v>
      </c>
      <c r="AT861" s="148" t="s">
        <v>152</v>
      </c>
      <c r="AU861" s="148" t="s">
        <v>89</v>
      </c>
      <c r="AY861" s="44" t="s">
        <v>149</v>
      </c>
      <c r="BE861" s="149">
        <f t="shared" si="44"/>
        <v>0</v>
      </c>
      <c r="BF861" s="149">
        <f t="shared" si="45"/>
        <v>0</v>
      </c>
      <c r="BG861" s="149">
        <f t="shared" si="46"/>
        <v>0</v>
      </c>
      <c r="BH861" s="149">
        <f t="shared" si="47"/>
        <v>0</v>
      </c>
      <c r="BI861" s="149">
        <f t="shared" si="48"/>
        <v>0</v>
      </c>
      <c r="BJ861" s="44" t="s">
        <v>87</v>
      </c>
      <c r="BK861" s="149">
        <f t="shared" si="49"/>
        <v>0</v>
      </c>
      <c r="BL861" s="44" t="s">
        <v>219</v>
      </c>
      <c r="BM861" s="148" t="s">
        <v>1718</v>
      </c>
    </row>
    <row r="862" spans="1:65" s="56" customFormat="1" ht="33" customHeight="1">
      <c r="A862" s="53"/>
      <c r="B862" s="54"/>
      <c r="C862" s="138" t="s">
        <v>1719</v>
      </c>
      <c r="D862" s="138" t="s">
        <v>152</v>
      </c>
      <c r="E862" s="139" t="s">
        <v>1720</v>
      </c>
      <c r="F862" s="140" t="s">
        <v>1721</v>
      </c>
      <c r="G862" s="141" t="s">
        <v>331</v>
      </c>
      <c r="H862" s="40">
        <v>1.84</v>
      </c>
      <c r="I862" s="24"/>
      <c r="J862" s="142">
        <f t="shared" si="40"/>
        <v>0</v>
      </c>
      <c r="K862" s="140" t="s">
        <v>1</v>
      </c>
      <c r="L862" s="54"/>
      <c r="M862" s="143" t="s">
        <v>1</v>
      </c>
      <c r="N862" s="144" t="s">
        <v>44</v>
      </c>
      <c r="O862" s="145"/>
      <c r="P862" s="146">
        <f t="shared" si="41"/>
        <v>0</v>
      </c>
      <c r="Q862" s="146">
        <v>0</v>
      </c>
      <c r="R862" s="146">
        <f t="shared" si="42"/>
        <v>0</v>
      </c>
      <c r="S862" s="146">
        <v>0</v>
      </c>
      <c r="T862" s="147">
        <f t="shared" si="43"/>
        <v>0</v>
      </c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R862" s="148" t="s">
        <v>219</v>
      </c>
      <c r="AT862" s="148" t="s">
        <v>152</v>
      </c>
      <c r="AU862" s="148" t="s">
        <v>89</v>
      </c>
      <c r="AY862" s="44" t="s">
        <v>149</v>
      </c>
      <c r="BE862" s="149">
        <f t="shared" si="44"/>
        <v>0</v>
      </c>
      <c r="BF862" s="149">
        <f t="shared" si="45"/>
        <v>0</v>
      </c>
      <c r="BG862" s="149">
        <f t="shared" si="46"/>
        <v>0</v>
      </c>
      <c r="BH862" s="149">
        <f t="shared" si="47"/>
        <v>0</v>
      </c>
      <c r="BI862" s="149">
        <f t="shared" si="48"/>
        <v>0</v>
      </c>
      <c r="BJ862" s="44" t="s">
        <v>87</v>
      </c>
      <c r="BK862" s="149">
        <f t="shared" si="49"/>
        <v>0</v>
      </c>
      <c r="BL862" s="44" t="s">
        <v>219</v>
      </c>
      <c r="BM862" s="148" t="s">
        <v>1722</v>
      </c>
    </row>
    <row r="863" spans="1:65" s="56" customFormat="1" ht="33" customHeight="1">
      <c r="A863" s="53"/>
      <c r="B863" s="54"/>
      <c r="C863" s="138" t="s">
        <v>1723</v>
      </c>
      <c r="D863" s="138" t="s">
        <v>152</v>
      </c>
      <c r="E863" s="139" t="s">
        <v>1724</v>
      </c>
      <c r="F863" s="140" t="s">
        <v>1725</v>
      </c>
      <c r="G863" s="141" t="s">
        <v>339</v>
      </c>
      <c r="H863" s="40">
        <v>1</v>
      </c>
      <c r="I863" s="24"/>
      <c r="J863" s="142">
        <f t="shared" si="40"/>
        <v>0</v>
      </c>
      <c r="K863" s="140" t="s">
        <v>1</v>
      </c>
      <c r="L863" s="54"/>
      <c r="M863" s="143" t="s">
        <v>1</v>
      </c>
      <c r="N863" s="144" t="s">
        <v>44</v>
      </c>
      <c r="O863" s="145"/>
      <c r="P863" s="146">
        <f t="shared" si="41"/>
        <v>0</v>
      </c>
      <c r="Q863" s="146">
        <v>0</v>
      </c>
      <c r="R863" s="146">
        <f t="shared" si="42"/>
        <v>0</v>
      </c>
      <c r="S863" s="146">
        <v>0</v>
      </c>
      <c r="T863" s="147">
        <f t="shared" si="43"/>
        <v>0</v>
      </c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R863" s="148" t="s">
        <v>219</v>
      </c>
      <c r="AT863" s="148" t="s">
        <v>152</v>
      </c>
      <c r="AU863" s="148" t="s">
        <v>89</v>
      </c>
      <c r="AY863" s="44" t="s">
        <v>149</v>
      </c>
      <c r="BE863" s="149">
        <f t="shared" si="44"/>
        <v>0</v>
      </c>
      <c r="BF863" s="149">
        <f t="shared" si="45"/>
        <v>0</v>
      </c>
      <c r="BG863" s="149">
        <f t="shared" si="46"/>
        <v>0</v>
      </c>
      <c r="BH863" s="149">
        <f t="shared" si="47"/>
        <v>0</v>
      </c>
      <c r="BI863" s="149">
        <f t="shared" si="48"/>
        <v>0</v>
      </c>
      <c r="BJ863" s="44" t="s">
        <v>87</v>
      </c>
      <c r="BK863" s="149">
        <f t="shared" si="49"/>
        <v>0</v>
      </c>
      <c r="BL863" s="44" t="s">
        <v>219</v>
      </c>
      <c r="BM863" s="148" t="s">
        <v>1726</v>
      </c>
    </row>
    <row r="864" spans="1:65" s="56" customFormat="1" ht="33" customHeight="1">
      <c r="A864" s="53"/>
      <c r="B864" s="54"/>
      <c r="C864" s="138" t="s">
        <v>1727</v>
      </c>
      <c r="D864" s="138" t="s">
        <v>152</v>
      </c>
      <c r="E864" s="139" t="s">
        <v>1728</v>
      </c>
      <c r="F864" s="140" t="s">
        <v>1729</v>
      </c>
      <c r="G864" s="141" t="s">
        <v>339</v>
      </c>
      <c r="H864" s="40">
        <v>1</v>
      </c>
      <c r="I864" s="24"/>
      <c r="J864" s="142">
        <f t="shared" si="40"/>
        <v>0</v>
      </c>
      <c r="K864" s="140" t="s">
        <v>1</v>
      </c>
      <c r="L864" s="54"/>
      <c r="M864" s="143" t="s">
        <v>1</v>
      </c>
      <c r="N864" s="144" t="s">
        <v>44</v>
      </c>
      <c r="O864" s="145"/>
      <c r="P864" s="146">
        <f t="shared" si="41"/>
        <v>0</v>
      </c>
      <c r="Q864" s="146">
        <v>0</v>
      </c>
      <c r="R864" s="146">
        <f t="shared" si="42"/>
        <v>0</v>
      </c>
      <c r="S864" s="146">
        <v>0</v>
      </c>
      <c r="T864" s="147">
        <f t="shared" si="43"/>
        <v>0</v>
      </c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R864" s="148" t="s">
        <v>219</v>
      </c>
      <c r="AT864" s="148" t="s">
        <v>152</v>
      </c>
      <c r="AU864" s="148" t="s">
        <v>89</v>
      </c>
      <c r="AY864" s="44" t="s">
        <v>149</v>
      </c>
      <c r="BE864" s="149">
        <f t="shared" si="44"/>
        <v>0</v>
      </c>
      <c r="BF864" s="149">
        <f t="shared" si="45"/>
        <v>0</v>
      </c>
      <c r="BG864" s="149">
        <f t="shared" si="46"/>
        <v>0</v>
      </c>
      <c r="BH864" s="149">
        <f t="shared" si="47"/>
        <v>0</v>
      </c>
      <c r="BI864" s="149">
        <f t="shared" si="48"/>
        <v>0</v>
      </c>
      <c r="BJ864" s="44" t="s">
        <v>87</v>
      </c>
      <c r="BK864" s="149">
        <f t="shared" si="49"/>
        <v>0</v>
      </c>
      <c r="BL864" s="44" t="s">
        <v>219</v>
      </c>
      <c r="BM864" s="148" t="s">
        <v>1730</v>
      </c>
    </row>
    <row r="865" spans="1:65" s="56" customFormat="1" ht="24.2" customHeight="1">
      <c r="A865" s="53"/>
      <c r="B865" s="54"/>
      <c r="C865" s="138" t="s">
        <v>1731</v>
      </c>
      <c r="D865" s="138" t="s">
        <v>152</v>
      </c>
      <c r="E865" s="139" t="s">
        <v>1732</v>
      </c>
      <c r="F865" s="140" t="s">
        <v>1733</v>
      </c>
      <c r="G865" s="141" t="s">
        <v>331</v>
      </c>
      <c r="H865" s="40">
        <v>2.995</v>
      </c>
      <c r="I865" s="24"/>
      <c r="J865" s="142">
        <f t="shared" si="40"/>
        <v>0</v>
      </c>
      <c r="K865" s="140" t="s">
        <v>1</v>
      </c>
      <c r="L865" s="54"/>
      <c r="M865" s="143" t="s">
        <v>1</v>
      </c>
      <c r="N865" s="144" t="s">
        <v>44</v>
      </c>
      <c r="O865" s="145"/>
      <c r="P865" s="146">
        <f t="shared" si="41"/>
        <v>0</v>
      </c>
      <c r="Q865" s="146">
        <v>0</v>
      </c>
      <c r="R865" s="146">
        <f t="shared" si="42"/>
        <v>0</v>
      </c>
      <c r="S865" s="146">
        <v>0</v>
      </c>
      <c r="T865" s="147">
        <f t="shared" si="43"/>
        <v>0</v>
      </c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R865" s="148" t="s">
        <v>219</v>
      </c>
      <c r="AT865" s="148" t="s">
        <v>152</v>
      </c>
      <c r="AU865" s="148" t="s">
        <v>89</v>
      </c>
      <c r="AY865" s="44" t="s">
        <v>149</v>
      </c>
      <c r="BE865" s="149">
        <f t="shared" si="44"/>
        <v>0</v>
      </c>
      <c r="BF865" s="149">
        <f t="shared" si="45"/>
        <v>0</v>
      </c>
      <c r="BG865" s="149">
        <f t="shared" si="46"/>
        <v>0</v>
      </c>
      <c r="BH865" s="149">
        <f t="shared" si="47"/>
        <v>0</v>
      </c>
      <c r="BI865" s="149">
        <f t="shared" si="48"/>
        <v>0</v>
      </c>
      <c r="BJ865" s="44" t="s">
        <v>87</v>
      </c>
      <c r="BK865" s="149">
        <f t="shared" si="49"/>
        <v>0</v>
      </c>
      <c r="BL865" s="44" t="s">
        <v>219</v>
      </c>
      <c r="BM865" s="148" t="s">
        <v>1734</v>
      </c>
    </row>
    <row r="866" spans="1:65" s="56" customFormat="1" ht="24.2" customHeight="1">
      <c r="A866" s="53"/>
      <c r="B866" s="54"/>
      <c r="C866" s="138" t="s">
        <v>1735</v>
      </c>
      <c r="D866" s="138" t="s">
        <v>152</v>
      </c>
      <c r="E866" s="139" t="s">
        <v>1736</v>
      </c>
      <c r="F866" s="140" t="s">
        <v>1737</v>
      </c>
      <c r="G866" s="141" t="s">
        <v>331</v>
      </c>
      <c r="H866" s="40">
        <v>1.23</v>
      </c>
      <c r="I866" s="24"/>
      <c r="J866" s="142">
        <f t="shared" si="40"/>
        <v>0</v>
      </c>
      <c r="K866" s="140" t="s">
        <v>1</v>
      </c>
      <c r="L866" s="54"/>
      <c r="M866" s="143" t="s">
        <v>1</v>
      </c>
      <c r="N866" s="144" t="s">
        <v>44</v>
      </c>
      <c r="O866" s="145"/>
      <c r="P866" s="146">
        <f t="shared" si="41"/>
        <v>0</v>
      </c>
      <c r="Q866" s="146">
        <v>0</v>
      </c>
      <c r="R866" s="146">
        <f t="shared" si="42"/>
        <v>0</v>
      </c>
      <c r="S866" s="146">
        <v>0</v>
      </c>
      <c r="T866" s="147">
        <f t="shared" si="43"/>
        <v>0</v>
      </c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R866" s="148" t="s">
        <v>219</v>
      </c>
      <c r="AT866" s="148" t="s">
        <v>152</v>
      </c>
      <c r="AU866" s="148" t="s">
        <v>89</v>
      </c>
      <c r="AY866" s="44" t="s">
        <v>149</v>
      </c>
      <c r="BE866" s="149">
        <f t="shared" si="44"/>
        <v>0</v>
      </c>
      <c r="BF866" s="149">
        <f t="shared" si="45"/>
        <v>0</v>
      </c>
      <c r="BG866" s="149">
        <f t="shared" si="46"/>
        <v>0</v>
      </c>
      <c r="BH866" s="149">
        <f t="shared" si="47"/>
        <v>0</v>
      </c>
      <c r="BI866" s="149">
        <f t="shared" si="48"/>
        <v>0</v>
      </c>
      <c r="BJ866" s="44" t="s">
        <v>87</v>
      </c>
      <c r="BK866" s="149">
        <f t="shared" si="49"/>
        <v>0</v>
      </c>
      <c r="BL866" s="44" t="s">
        <v>219</v>
      </c>
      <c r="BM866" s="148" t="s">
        <v>1738</v>
      </c>
    </row>
    <row r="867" spans="1:65" s="56" customFormat="1" ht="24.2" customHeight="1">
      <c r="A867" s="53"/>
      <c r="B867" s="54"/>
      <c r="C867" s="138" t="s">
        <v>1739</v>
      </c>
      <c r="D867" s="138" t="s">
        <v>152</v>
      </c>
      <c r="E867" s="139" t="s">
        <v>1740</v>
      </c>
      <c r="F867" s="140" t="s">
        <v>1741</v>
      </c>
      <c r="G867" s="141" t="s">
        <v>331</v>
      </c>
      <c r="H867" s="40">
        <v>7.38</v>
      </c>
      <c r="I867" s="24"/>
      <c r="J867" s="142">
        <f t="shared" si="40"/>
        <v>0</v>
      </c>
      <c r="K867" s="140" t="s">
        <v>1</v>
      </c>
      <c r="L867" s="54"/>
      <c r="M867" s="143" t="s">
        <v>1</v>
      </c>
      <c r="N867" s="144" t="s">
        <v>44</v>
      </c>
      <c r="O867" s="145"/>
      <c r="P867" s="146">
        <f t="shared" si="41"/>
        <v>0</v>
      </c>
      <c r="Q867" s="146">
        <v>0</v>
      </c>
      <c r="R867" s="146">
        <f t="shared" si="42"/>
        <v>0</v>
      </c>
      <c r="S867" s="146">
        <v>0</v>
      </c>
      <c r="T867" s="147">
        <f t="shared" si="43"/>
        <v>0</v>
      </c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R867" s="148" t="s">
        <v>219</v>
      </c>
      <c r="AT867" s="148" t="s">
        <v>152</v>
      </c>
      <c r="AU867" s="148" t="s">
        <v>89</v>
      </c>
      <c r="AY867" s="44" t="s">
        <v>149</v>
      </c>
      <c r="BE867" s="149">
        <f t="shared" si="44"/>
        <v>0</v>
      </c>
      <c r="BF867" s="149">
        <f t="shared" si="45"/>
        <v>0</v>
      </c>
      <c r="BG867" s="149">
        <f t="shared" si="46"/>
        <v>0</v>
      </c>
      <c r="BH867" s="149">
        <f t="shared" si="47"/>
        <v>0</v>
      </c>
      <c r="BI867" s="149">
        <f t="shared" si="48"/>
        <v>0</v>
      </c>
      <c r="BJ867" s="44" t="s">
        <v>87</v>
      </c>
      <c r="BK867" s="149">
        <f t="shared" si="49"/>
        <v>0</v>
      </c>
      <c r="BL867" s="44" t="s">
        <v>219</v>
      </c>
      <c r="BM867" s="148" t="s">
        <v>1742</v>
      </c>
    </row>
    <row r="868" spans="1:65" s="56" customFormat="1" ht="24.2" customHeight="1">
      <c r="A868" s="53"/>
      <c r="B868" s="54"/>
      <c r="C868" s="138" t="s">
        <v>1743</v>
      </c>
      <c r="D868" s="138" t="s">
        <v>152</v>
      </c>
      <c r="E868" s="139" t="s">
        <v>1744</v>
      </c>
      <c r="F868" s="140" t="s">
        <v>1745</v>
      </c>
      <c r="G868" s="141" t="s">
        <v>331</v>
      </c>
      <c r="H868" s="40">
        <v>1.46</v>
      </c>
      <c r="I868" s="24"/>
      <c r="J868" s="142">
        <f t="shared" si="40"/>
        <v>0</v>
      </c>
      <c r="K868" s="140" t="s">
        <v>1</v>
      </c>
      <c r="L868" s="54"/>
      <c r="M868" s="143" t="s">
        <v>1</v>
      </c>
      <c r="N868" s="144" t="s">
        <v>44</v>
      </c>
      <c r="O868" s="145"/>
      <c r="P868" s="146">
        <f t="shared" si="41"/>
        <v>0</v>
      </c>
      <c r="Q868" s="146">
        <v>0</v>
      </c>
      <c r="R868" s="146">
        <f t="shared" si="42"/>
        <v>0</v>
      </c>
      <c r="S868" s="146">
        <v>0</v>
      </c>
      <c r="T868" s="147">
        <f t="shared" si="43"/>
        <v>0</v>
      </c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R868" s="148" t="s">
        <v>219</v>
      </c>
      <c r="AT868" s="148" t="s">
        <v>152</v>
      </c>
      <c r="AU868" s="148" t="s">
        <v>89</v>
      </c>
      <c r="AY868" s="44" t="s">
        <v>149</v>
      </c>
      <c r="BE868" s="149">
        <f t="shared" si="44"/>
        <v>0</v>
      </c>
      <c r="BF868" s="149">
        <f t="shared" si="45"/>
        <v>0</v>
      </c>
      <c r="BG868" s="149">
        <f t="shared" si="46"/>
        <v>0</v>
      </c>
      <c r="BH868" s="149">
        <f t="shared" si="47"/>
        <v>0</v>
      </c>
      <c r="BI868" s="149">
        <f t="shared" si="48"/>
        <v>0</v>
      </c>
      <c r="BJ868" s="44" t="s">
        <v>87</v>
      </c>
      <c r="BK868" s="149">
        <f t="shared" si="49"/>
        <v>0</v>
      </c>
      <c r="BL868" s="44" t="s">
        <v>219</v>
      </c>
      <c r="BM868" s="148" t="s">
        <v>1746</v>
      </c>
    </row>
    <row r="869" spans="1:65" s="56" customFormat="1" ht="24.2" customHeight="1">
      <c r="A869" s="53"/>
      <c r="B869" s="54"/>
      <c r="C869" s="138" t="s">
        <v>1747</v>
      </c>
      <c r="D869" s="138" t="s">
        <v>152</v>
      </c>
      <c r="E869" s="139" t="s">
        <v>1748</v>
      </c>
      <c r="F869" s="140" t="s">
        <v>1749</v>
      </c>
      <c r="G869" s="141" t="s">
        <v>331</v>
      </c>
      <c r="H869" s="40">
        <v>1.4</v>
      </c>
      <c r="I869" s="24"/>
      <c r="J869" s="142">
        <f t="shared" si="40"/>
        <v>0</v>
      </c>
      <c r="K869" s="140" t="s">
        <v>1</v>
      </c>
      <c r="L869" s="54"/>
      <c r="M869" s="143" t="s">
        <v>1</v>
      </c>
      <c r="N869" s="144" t="s">
        <v>44</v>
      </c>
      <c r="O869" s="145"/>
      <c r="P869" s="146">
        <f t="shared" si="41"/>
        <v>0</v>
      </c>
      <c r="Q869" s="146">
        <v>0</v>
      </c>
      <c r="R869" s="146">
        <f t="shared" si="42"/>
        <v>0</v>
      </c>
      <c r="S869" s="146">
        <v>0</v>
      </c>
      <c r="T869" s="147">
        <f t="shared" si="43"/>
        <v>0</v>
      </c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R869" s="148" t="s">
        <v>219</v>
      </c>
      <c r="AT869" s="148" t="s">
        <v>152</v>
      </c>
      <c r="AU869" s="148" t="s">
        <v>89</v>
      </c>
      <c r="AY869" s="44" t="s">
        <v>149</v>
      </c>
      <c r="BE869" s="149">
        <f t="shared" si="44"/>
        <v>0</v>
      </c>
      <c r="BF869" s="149">
        <f t="shared" si="45"/>
        <v>0</v>
      </c>
      <c r="BG869" s="149">
        <f t="shared" si="46"/>
        <v>0</v>
      </c>
      <c r="BH869" s="149">
        <f t="shared" si="47"/>
        <v>0</v>
      </c>
      <c r="BI869" s="149">
        <f t="shared" si="48"/>
        <v>0</v>
      </c>
      <c r="BJ869" s="44" t="s">
        <v>87</v>
      </c>
      <c r="BK869" s="149">
        <f t="shared" si="49"/>
        <v>0</v>
      </c>
      <c r="BL869" s="44" t="s">
        <v>219</v>
      </c>
      <c r="BM869" s="148" t="s">
        <v>1750</v>
      </c>
    </row>
    <row r="870" spans="1:65" s="56" customFormat="1" ht="24.2" customHeight="1">
      <c r="A870" s="53"/>
      <c r="B870" s="54"/>
      <c r="C870" s="138" t="s">
        <v>1751</v>
      </c>
      <c r="D870" s="138" t="s">
        <v>152</v>
      </c>
      <c r="E870" s="139" t="s">
        <v>1752</v>
      </c>
      <c r="F870" s="140" t="s">
        <v>1753</v>
      </c>
      <c r="G870" s="141" t="s">
        <v>331</v>
      </c>
      <c r="H870" s="40">
        <v>5.88</v>
      </c>
      <c r="I870" s="24"/>
      <c r="J870" s="142">
        <f t="shared" si="40"/>
        <v>0</v>
      </c>
      <c r="K870" s="140" t="s">
        <v>1</v>
      </c>
      <c r="L870" s="54"/>
      <c r="M870" s="143" t="s">
        <v>1</v>
      </c>
      <c r="N870" s="144" t="s">
        <v>44</v>
      </c>
      <c r="O870" s="145"/>
      <c r="P870" s="146">
        <f t="shared" si="41"/>
        <v>0</v>
      </c>
      <c r="Q870" s="146">
        <v>0</v>
      </c>
      <c r="R870" s="146">
        <f t="shared" si="42"/>
        <v>0</v>
      </c>
      <c r="S870" s="146">
        <v>0</v>
      </c>
      <c r="T870" s="147">
        <f t="shared" si="43"/>
        <v>0</v>
      </c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R870" s="148" t="s">
        <v>219</v>
      </c>
      <c r="AT870" s="148" t="s">
        <v>152</v>
      </c>
      <c r="AU870" s="148" t="s">
        <v>89</v>
      </c>
      <c r="AY870" s="44" t="s">
        <v>149</v>
      </c>
      <c r="BE870" s="149">
        <f t="shared" si="44"/>
        <v>0</v>
      </c>
      <c r="BF870" s="149">
        <f t="shared" si="45"/>
        <v>0</v>
      </c>
      <c r="BG870" s="149">
        <f t="shared" si="46"/>
        <v>0</v>
      </c>
      <c r="BH870" s="149">
        <f t="shared" si="47"/>
        <v>0</v>
      </c>
      <c r="BI870" s="149">
        <f t="shared" si="48"/>
        <v>0</v>
      </c>
      <c r="BJ870" s="44" t="s">
        <v>87</v>
      </c>
      <c r="BK870" s="149">
        <f t="shared" si="49"/>
        <v>0</v>
      </c>
      <c r="BL870" s="44" t="s">
        <v>219</v>
      </c>
      <c r="BM870" s="148" t="s">
        <v>1754</v>
      </c>
    </row>
    <row r="871" spans="1:65" s="56" customFormat="1" ht="24.2" customHeight="1">
      <c r="A871" s="53"/>
      <c r="B871" s="54"/>
      <c r="C871" s="138" t="s">
        <v>1755</v>
      </c>
      <c r="D871" s="138" t="s">
        <v>152</v>
      </c>
      <c r="E871" s="139" t="s">
        <v>1756</v>
      </c>
      <c r="F871" s="140" t="s">
        <v>1757</v>
      </c>
      <c r="G871" s="141" t="s">
        <v>331</v>
      </c>
      <c r="H871" s="40">
        <v>2.87</v>
      </c>
      <c r="I871" s="24"/>
      <c r="J871" s="142">
        <f t="shared" si="40"/>
        <v>0</v>
      </c>
      <c r="K871" s="140" t="s">
        <v>1</v>
      </c>
      <c r="L871" s="54"/>
      <c r="M871" s="143" t="s">
        <v>1</v>
      </c>
      <c r="N871" s="144" t="s">
        <v>44</v>
      </c>
      <c r="O871" s="145"/>
      <c r="P871" s="146">
        <f t="shared" si="41"/>
        <v>0</v>
      </c>
      <c r="Q871" s="146">
        <v>0</v>
      </c>
      <c r="R871" s="146">
        <f t="shared" si="42"/>
        <v>0</v>
      </c>
      <c r="S871" s="146">
        <v>0</v>
      </c>
      <c r="T871" s="147">
        <f t="shared" si="43"/>
        <v>0</v>
      </c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R871" s="148" t="s">
        <v>219</v>
      </c>
      <c r="AT871" s="148" t="s">
        <v>152</v>
      </c>
      <c r="AU871" s="148" t="s">
        <v>89</v>
      </c>
      <c r="AY871" s="44" t="s">
        <v>149</v>
      </c>
      <c r="BE871" s="149">
        <f t="shared" si="44"/>
        <v>0</v>
      </c>
      <c r="BF871" s="149">
        <f t="shared" si="45"/>
        <v>0</v>
      </c>
      <c r="BG871" s="149">
        <f t="shared" si="46"/>
        <v>0</v>
      </c>
      <c r="BH871" s="149">
        <f t="shared" si="47"/>
        <v>0</v>
      </c>
      <c r="BI871" s="149">
        <f t="shared" si="48"/>
        <v>0</v>
      </c>
      <c r="BJ871" s="44" t="s">
        <v>87</v>
      </c>
      <c r="BK871" s="149">
        <f t="shared" si="49"/>
        <v>0</v>
      </c>
      <c r="BL871" s="44" t="s">
        <v>219</v>
      </c>
      <c r="BM871" s="148" t="s">
        <v>1758</v>
      </c>
    </row>
    <row r="872" spans="1:65" s="56" customFormat="1" ht="24.2" customHeight="1">
      <c r="A872" s="53"/>
      <c r="B872" s="54"/>
      <c r="C872" s="138" t="s">
        <v>1759</v>
      </c>
      <c r="D872" s="138" t="s">
        <v>152</v>
      </c>
      <c r="E872" s="139" t="s">
        <v>1760</v>
      </c>
      <c r="F872" s="140" t="s">
        <v>1761</v>
      </c>
      <c r="G872" s="141" t="s">
        <v>331</v>
      </c>
      <c r="H872" s="40">
        <v>1.44</v>
      </c>
      <c r="I872" s="24"/>
      <c r="J872" s="142">
        <f t="shared" si="40"/>
        <v>0</v>
      </c>
      <c r="K872" s="140" t="s">
        <v>1</v>
      </c>
      <c r="L872" s="54"/>
      <c r="M872" s="143" t="s">
        <v>1</v>
      </c>
      <c r="N872" s="144" t="s">
        <v>44</v>
      </c>
      <c r="O872" s="145"/>
      <c r="P872" s="146">
        <f t="shared" si="41"/>
        <v>0</v>
      </c>
      <c r="Q872" s="146">
        <v>0</v>
      </c>
      <c r="R872" s="146">
        <f t="shared" si="42"/>
        <v>0</v>
      </c>
      <c r="S872" s="146">
        <v>0</v>
      </c>
      <c r="T872" s="147">
        <f t="shared" si="43"/>
        <v>0</v>
      </c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R872" s="148" t="s">
        <v>219</v>
      </c>
      <c r="AT872" s="148" t="s">
        <v>152</v>
      </c>
      <c r="AU872" s="148" t="s">
        <v>89</v>
      </c>
      <c r="AY872" s="44" t="s">
        <v>149</v>
      </c>
      <c r="BE872" s="149">
        <f t="shared" si="44"/>
        <v>0</v>
      </c>
      <c r="BF872" s="149">
        <f t="shared" si="45"/>
        <v>0</v>
      </c>
      <c r="BG872" s="149">
        <f t="shared" si="46"/>
        <v>0</v>
      </c>
      <c r="BH872" s="149">
        <f t="shared" si="47"/>
        <v>0</v>
      </c>
      <c r="BI872" s="149">
        <f t="shared" si="48"/>
        <v>0</v>
      </c>
      <c r="BJ872" s="44" t="s">
        <v>87</v>
      </c>
      <c r="BK872" s="149">
        <f t="shared" si="49"/>
        <v>0</v>
      </c>
      <c r="BL872" s="44" t="s">
        <v>219</v>
      </c>
      <c r="BM872" s="148" t="s">
        <v>1762</v>
      </c>
    </row>
    <row r="873" spans="1:65" s="56" customFormat="1" ht="24.2" customHeight="1">
      <c r="A873" s="53"/>
      <c r="B873" s="54"/>
      <c r="C873" s="138" t="s">
        <v>1763</v>
      </c>
      <c r="D873" s="138" t="s">
        <v>152</v>
      </c>
      <c r="E873" s="139" t="s">
        <v>1764</v>
      </c>
      <c r="F873" s="140" t="s">
        <v>1765</v>
      </c>
      <c r="G873" s="141" t="s">
        <v>339</v>
      </c>
      <c r="H873" s="40">
        <v>2</v>
      </c>
      <c r="I873" s="24"/>
      <c r="J873" s="142">
        <f t="shared" si="40"/>
        <v>0</v>
      </c>
      <c r="K873" s="140" t="s">
        <v>1</v>
      </c>
      <c r="L873" s="54"/>
      <c r="M873" s="143" t="s">
        <v>1</v>
      </c>
      <c r="N873" s="144" t="s">
        <v>44</v>
      </c>
      <c r="O873" s="145"/>
      <c r="P873" s="146">
        <f t="shared" si="41"/>
        <v>0</v>
      </c>
      <c r="Q873" s="146">
        <v>0</v>
      </c>
      <c r="R873" s="146">
        <f t="shared" si="42"/>
        <v>0</v>
      </c>
      <c r="S873" s="146">
        <v>0</v>
      </c>
      <c r="T873" s="147">
        <f t="shared" si="43"/>
        <v>0</v>
      </c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R873" s="148" t="s">
        <v>219</v>
      </c>
      <c r="AT873" s="148" t="s">
        <v>152</v>
      </c>
      <c r="AU873" s="148" t="s">
        <v>89</v>
      </c>
      <c r="AY873" s="44" t="s">
        <v>149</v>
      </c>
      <c r="BE873" s="149">
        <f t="shared" si="44"/>
        <v>0</v>
      </c>
      <c r="BF873" s="149">
        <f t="shared" si="45"/>
        <v>0</v>
      </c>
      <c r="BG873" s="149">
        <f t="shared" si="46"/>
        <v>0</v>
      </c>
      <c r="BH873" s="149">
        <f t="shared" si="47"/>
        <v>0</v>
      </c>
      <c r="BI873" s="149">
        <f t="shared" si="48"/>
        <v>0</v>
      </c>
      <c r="BJ873" s="44" t="s">
        <v>87</v>
      </c>
      <c r="BK873" s="149">
        <f t="shared" si="49"/>
        <v>0</v>
      </c>
      <c r="BL873" s="44" t="s">
        <v>219</v>
      </c>
      <c r="BM873" s="148" t="s">
        <v>1766</v>
      </c>
    </row>
    <row r="874" spans="1:65" s="56" customFormat="1" ht="16.5" customHeight="1">
      <c r="A874" s="53"/>
      <c r="B874" s="54"/>
      <c r="C874" s="138" t="s">
        <v>1767</v>
      </c>
      <c r="D874" s="138" t="s">
        <v>152</v>
      </c>
      <c r="E874" s="139" t="s">
        <v>1768</v>
      </c>
      <c r="F874" s="140" t="s">
        <v>1769</v>
      </c>
      <c r="G874" s="141" t="s">
        <v>155</v>
      </c>
      <c r="H874" s="40">
        <v>1</v>
      </c>
      <c r="I874" s="24"/>
      <c r="J874" s="142">
        <f t="shared" si="40"/>
        <v>0</v>
      </c>
      <c r="K874" s="140" t="s">
        <v>1</v>
      </c>
      <c r="L874" s="54"/>
      <c r="M874" s="143" t="s">
        <v>1</v>
      </c>
      <c r="N874" s="144" t="s">
        <v>44</v>
      </c>
      <c r="O874" s="145"/>
      <c r="P874" s="146">
        <f t="shared" si="41"/>
        <v>0</v>
      </c>
      <c r="Q874" s="146">
        <v>0</v>
      </c>
      <c r="R874" s="146">
        <f t="shared" si="42"/>
        <v>0</v>
      </c>
      <c r="S874" s="146">
        <v>0</v>
      </c>
      <c r="T874" s="147">
        <f t="shared" si="43"/>
        <v>0</v>
      </c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R874" s="148" t="s">
        <v>219</v>
      </c>
      <c r="AT874" s="148" t="s">
        <v>152</v>
      </c>
      <c r="AU874" s="148" t="s">
        <v>89</v>
      </c>
      <c r="AY874" s="44" t="s">
        <v>149</v>
      </c>
      <c r="BE874" s="149">
        <f t="shared" si="44"/>
        <v>0</v>
      </c>
      <c r="BF874" s="149">
        <f t="shared" si="45"/>
        <v>0</v>
      </c>
      <c r="BG874" s="149">
        <f t="shared" si="46"/>
        <v>0</v>
      </c>
      <c r="BH874" s="149">
        <f t="shared" si="47"/>
        <v>0</v>
      </c>
      <c r="BI874" s="149">
        <f t="shared" si="48"/>
        <v>0</v>
      </c>
      <c r="BJ874" s="44" t="s">
        <v>87</v>
      </c>
      <c r="BK874" s="149">
        <f t="shared" si="49"/>
        <v>0</v>
      </c>
      <c r="BL874" s="44" t="s">
        <v>219</v>
      </c>
      <c r="BM874" s="148" t="s">
        <v>1770</v>
      </c>
    </row>
    <row r="875" spans="1:65" s="56" customFormat="1" ht="16.5" customHeight="1">
      <c r="A875" s="53"/>
      <c r="B875" s="54"/>
      <c r="C875" s="138" t="s">
        <v>1771</v>
      </c>
      <c r="D875" s="138" t="s">
        <v>152</v>
      </c>
      <c r="E875" s="139" t="s">
        <v>1772</v>
      </c>
      <c r="F875" s="140" t="s">
        <v>1773</v>
      </c>
      <c r="G875" s="141" t="s">
        <v>1392</v>
      </c>
      <c r="H875" s="27"/>
      <c r="I875" s="204">
        <f>SUM(J860:J874)/100</f>
        <v>0</v>
      </c>
      <c r="J875" s="142">
        <f t="shared" si="40"/>
        <v>0</v>
      </c>
      <c r="K875" s="140" t="s">
        <v>257</v>
      </c>
      <c r="L875" s="54"/>
      <c r="M875" s="143" t="s">
        <v>1</v>
      </c>
      <c r="N875" s="144" t="s">
        <v>44</v>
      </c>
      <c r="O875" s="145"/>
      <c r="P875" s="146">
        <f t="shared" si="41"/>
        <v>0</v>
      </c>
      <c r="Q875" s="146">
        <v>0</v>
      </c>
      <c r="R875" s="146">
        <f t="shared" si="42"/>
        <v>0</v>
      </c>
      <c r="S875" s="146">
        <v>0</v>
      </c>
      <c r="T875" s="147">
        <f t="shared" si="43"/>
        <v>0</v>
      </c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R875" s="148" t="s">
        <v>219</v>
      </c>
      <c r="AT875" s="148" t="s">
        <v>152</v>
      </c>
      <c r="AU875" s="148" t="s">
        <v>89</v>
      </c>
      <c r="AY875" s="44" t="s">
        <v>149</v>
      </c>
      <c r="BE875" s="149">
        <f t="shared" si="44"/>
        <v>0</v>
      </c>
      <c r="BF875" s="149">
        <f t="shared" si="45"/>
        <v>0</v>
      </c>
      <c r="BG875" s="149">
        <f t="shared" si="46"/>
        <v>0</v>
      </c>
      <c r="BH875" s="149">
        <f t="shared" si="47"/>
        <v>0</v>
      </c>
      <c r="BI875" s="149">
        <f t="shared" si="48"/>
        <v>0</v>
      </c>
      <c r="BJ875" s="44" t="s">
        <v>87</v>
      </c>
      <c r="BK875" s="149">
        <f t="shared" si="49"/>
        <v>0</v>
      </c>
      <c r="BL875" s="44" t="s">
        <v>219</v>
      </c>
      <c r="BM875" s="148" t="s">
        <v>1774</v>
      </c>
    </row>
    <row r="876" spans="2:63" s="125" customFormat="1" ht="22.9" customHeight="1">
      <c r="B876" s="126"/>
      <c r="D876" s="127" t="s">
        <v>78</v>
      </c>
      <c r="E876" s="136" t="s">
        <v>1775</v>
      </c>
      <c r="F876" s="136" t="s">
        <v>1776</v>
      </c>
      <c r="J876" s="137">
        <f>BK876</f>
        <v>0</v>
      </c>
      <c r="L876" s="126"/>
      <c r="M876" s="130"/>
      <c r="N876" s="131"/>
      <c r="O876" s="131"/>
      <c r="P876" s="132">
        <f>SUM(P877:P956)</f>
        <v>0</v>
      </c>
      <c r="Q876" s="131"/>
      <c r="R876" s="132">
        <f>SUM(R877:R956)</f>
        <v>0.0846</v>
      </c>
      <c r="S876" s="131"/>
      <c r="T876" s="133">
        <f>SUM(T877:T956)</f>
        <v>0</v>
      </c>
      <c r="AR876" s="127" t="s">
        <v>89</v>
      </c>
      <c r="AT876" s="134" t="s">
        <v>78</v>
      </c>
      <c r="AU876" s="134" t="s">
        <v>87</v>
      </c>
      <c r="AY876" s="127" t="s">
        <v>149</v>
      </c>
      <c r="BK876" s="135">
        <f>SUM(BK877:BK956)</f>
        <v>0</v>
      </c>
    </row>
    <row r="877" spans="1:65" s="56" customFormat="1" ht="37.9" customHeight="1">
      <c r="A877" s="53"/>
      <c r="B877" s="54"/>
      <c r="C877" s="138" t="s">
        <v>1777</v>
      </c>
      <c r="D877" s="138" t="s">
        <v>152</v>
      </c>
      <c r="E877" s="139" t="s">
        <v>1778</v>
      </c>
      <c r="F877" s="140" t="s">
        <v>1779</v>
      </c>
      <c r="G877" s="141" t="s">
        <v>339</v>
      </c>
      <c r="H877" s="40">
        <v>1</v>
      </c>
      <c r="I877" s="24"/>
      <c r="J877" s="142">
        <f aca="true" t="shared" si="50" ref="J877:J908">ROUND(I877*H877,2)</f>
        <v>0</v>
      </c>
      <c r="K877" s="140" t="s">
        <v>1</v>
      </c>
      <c r="L877" s="54"/>
      <c r="M877" s="143" t="s">
        <v>1</v>
      </c>
      <c r="N877" s="144" t="s">
        <v>44</v>
      </c>
      <c r="O877" s="145"/>
      <c r="P877" s="146">
        <f aca="true" t="shared" si="51" ref="P877:P908">O877*H877</f>
        <v>0</v>
      </c>
      <c r="Q877" s="146">
        <v>0</v>
      </c>
      <c r="R877" s="146">
        <f aca="true" t="shared" si="52" ref="R877:R908">Q877*H877</f>
        <v>0</v>
      </c>
      <c r="S877" s="146">
        <v>0</v>
      </c>
      <c r="T877" s="147">
        <f aca="true" t="shared" si="53" ref="T877:T908">S877*H877</f>
        <v>0</v>
      </c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R877" s="148" t="s">
        <v>219</v>
      </c>
      <c r="AT877" s="148" t="s">
        <v>152</v>
      </c>
      <c r="AU877" s="148" t="s">
        <v>89</v>
      </c>
      <c r="AY877" s="44" t="s">
        <v>149</v>
      </c>
      <c r="BE877" s="149">
        <f aca="true" t="shared" si="54" ref="BE877:BE908">IF(N877="základní",J877,0)</f>
        <v>0</v>
      </c>
      <c r="BF877" s="149">
        <f aca="true" t="shared" si="55" ref="BF877:BF908">IF(N877="snížená",J877,0)</f>
        <v>0</v>
      </c>
      <c r="BG877" s="149">
        <f aca="true" t="shared" si="56" ref="BG877:BG908">IF(N877="zákl. přenesená",J877,0)</f>
        <v>0</v>
      </c>
      <c r="BH877" s="149">
        <f aca="true" t="shared" si="57" ref="BH877:BH908">IF(N877="sníž. přenesená",J877,0)</f>
        <v>0</v>
      </c>
      <c r="BI877" s="149">
        <f aca="true" t="shared" si="58" ref="BI877:BI908">IF(N877="nulová",J877,0)</f>
        <v>0</v>
      </c>
      <c r="BJ877" s="44" t="s">
        <v>87</v>
      </c>
      <c r="BK877" s="149">
        <f aca="true" t="shared" si="59" ref="BK877:BK908">ROUND(I877*H877,2)</f>
        <v>0</v>
      </c>
      <c r="BL877" s="44" t="s">
        <v>219</v>
      </c>
      <c r="BM877" s="148" t="s">
        <v>1780</v>
      </c>
    </row>
    <row r="878" spans="1:65" s="56" customFormat="1" ht="16.5" customHeight="1">
      <c r="A878" s="53"/>
      <c r="B878" s="54"/>
      <c r="C878" s="195" t="s">
        <v>1781</v>
      </c>
      <c r="D878" s="195" t="s">
        <v>1214</v>
      </c>
      <c r="E878" s="196" t="s">
        <v>1782</v>
      </c>
      <c r="F878" s="197" t="s">
        <v>1783</v>
      </c>
      <c r="G878" s="198" t="s">
        <v>339</v>
      </c>
      <c r="H878" s="199">
        <v>2</v>
      </c>
      <c r="I878" s="26"/>
      <c r="J878" s="200">
        <f t="shared" si="50"/>
        <v>0</v>
      </c>
      <c r="K878" s="197" t="s">
        <v>1</v>
      </c>
      <c r="L878" s="201"/>
      <c r="M878" s="202" t="s">
        <v>1</v>
      </c>
      <c r="N878" s="203" t="s">
        <v>44</v>
      </c>
      <c r="O878" s="145"/>
      <c r="P878" s="146">
        <f t="shared" si="51"/>
        <v>0</v>
      </c>
      <c r="Q878" s="146">
        <v>0.0047</v>
      </c>
      <c r="R878" s="146">
        <f t="shared" si="52"/>
        <v>0.0094</v>
      </c>
      <c r="S878" s="146">
        <v>0</v>
      </c>
      <c r="T878" s="147">
        <f t="shared" si="53"/>
        <v>0</v>
      </c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R878" s="148" t="s">
        <v>419</v>
      </c>
      <c r="AT878" s="148" t="s">
        <v>1214</v>
      </c>
      <c r="AU878" s="148" t="s">
        <v>89</v>
      </c>
      <c r="AY878" s="44" t="s">
        <v>149</v>
      </c>
      <c r="BE878" s="149">
        <f t="shared" si="54"/>
        <v>0</v>
      </c>
      <c r="BF878" s="149">
        <f t="shared" si="55"/>
        <v>0</v>
      </c>
      <c r="BG878" s="149">
        <f t="shared" si="56"/>
        <v>0</v>
      </c>
      <c r="BH878" s="149">
        <f t="shared" si="57"/>
        <v>0</v>
      </c>
      <c r="BI878" s="149">
        <f t="shared" si="58"/>
        <v>0</v>
      </c>
      <c r="BJ878" s="44" t="s">
        <v>87</v>
      </c>
      <c r="BK878" s="149">
        <f t="shared" si="59"/>
        <v>0</v>
      </c>
      <c r="BL878" s="44" t="s">
        <v>219</v>
      </c>
      <c r="BM878" s="148" t="s">
        <v>1784</v>
      </c>
    </row>
    <row r="879" spans="1:65" s="56" customFormat="1" ht="37.9" customHeight="1">
      <c r="A879" s="53"/>
      <c r="B879" s="54"/>
      <c r="C879" s="138" t="s">
        <v>1785</v>
      </c>
      <c r="D879" s="138" t="s">
        <v>152</v>
      </c>
      <c r="E879" s="139" t="s">
        <v>1786</v>
      </c>
      <c r="F879" s="140" t="s">
        <v>1787</v>
      </c>
      <c r="G879" s="141" t="s">
        <v>339</v>
      </c>
      <c r="H879" s="40">
        <v>1</v>
      </c>
      <c r="I879" s="24"/>
      <c r="J879" s="142">
        <f t="shared" si="50"/>
        <v>0</v>
      </c>
      <c r="K879" s="140" t="s">
        <v>1</v>
      </c>
      <c r="L879" s="54"/>
      <c r="M879" s="143" t="s">
        <v>1</v>
      </c>
      <c r="N879" s="144" t="s">
        <v>44</v>
      </c>
      <c r="O879" s="145"/>
      <c r="P879" s="146">
        <f t="shared" si="51"/>
        <v>0</v>
      </c>
      <c r="Q879" s="146">
        <v>0</v>
      </c>
      <c r="R879" s="146">
        <f t="shared" si="52"/>
        <v>0</v>
      </c>
      <c r="S879" s="146">
        <v>0</v>
      </c>
      <c r="T879" s="147">
        <f t="shared" si="53"/>
        <v>0</v>
      </c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R879" s="148" t="s">
        <v>219</v>
      </c>
      <c r="AT879" s="148" t="s">
        <v>152</v>
      </c>
      <c r="AU879" s="148" t="s">
        <v>89</v>
      </c>
      <c r="AY879" s="44" t="s">
        <v>149</v>
      </c>
      <c r="BE879" s="149">
        <f t="shared" si="54"/>
        <v>0</v>
      </c>
      <c r="BF879" s="149">
        <f t="shared" si="55"/>
        <v>0</v>
      </c>
      <c r="BG879" s="149">
        <f t="shared" si="56"/>
        <v>0</v>
      </c>
      <c r="BH879" s="149">
        <f t="shared" si="57"/>
        <v>0</v>
      </c>
      <c r="BI879" s="149">
        <f t="shared" si="58"/>
        <v>0</v>
      </c>
      <c r="BJ879" s="44" t="s">
        <v>87</v>
      </c>
      <c r="BK879" s="149">
        <f t="shared" si="59"/>
        <v>0</v>
      </c>
      <c r="BL879" s="44" t="s">
        <v>219</v>
      </c>
      <c r="BM879" s="148" t="s">
        <v>1788</v>
      </c>
    </row>
    <row r="880" spans="1:65" s="56" customFormat="1" ht="16.5" customHeight="1">
      <c r="A880" s="53"/>
      <c r="B880" s="54"/>
      <c r="C880" s="195" t="s">
        <v>1789</v>
      </c>
      <c r="D880" s="195" t="s">
        <v>1214</v>
      </c>
      <c r="E880" s="196" t="s">
        <v>1782</v>
      </c>
      <c r="F880" s="197" t="s">
        <v>1783</v>
      </c>
      <c r="G880" s="198" t="s">
        <v>339</v>
      </c>
      <c r="H880" s="199">
        <v>1</v>
      </c>
      <c r="I880" s="26"/>
      <c r="J880" s="200">
        <f t="shared" si="50"/>
        <v>0</v>
      </c>
      <c r="K880" s="197" t="s">
        <v>1</v>
      </c>
      <c r="L880" s="201"/>
      <c r="M880" s="202" t="s">
        <v>1</v>
      </c>
      <c r="N880" s="203" t="s">
        <v>44</v>
      </c>
      <c r="O880" s="145"/>
      <c r="P880" s="146">
        <f t="shared" si="51"/>
        <v>0</v>
      </c>
      <c r="Q880" s="146">
        <v>0.0047</v>
      </c>
      <c r="R880" s="146">
        <f t="shared" si="52"/>
        <v>0.0047</v>
      </c>
      <c r="S880" s="146">
        <v>0</v>
      </c>
      <c r="T880" s="147">
        <f t="shared" si="53"/>
        <v>0</v>
      </c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R880" s="148" t="s">
        <v>419</v>
      </c>
      <c r="AT880" s="148" t="s">
        <v>1214</v>
      </c>
      <c r="AU880" s="148" t="s">
        <v>89</v>
      </c>
      <c r="AY880" s="44" t="s">
        <v>149</v>
      </c>
      <c r="BE880" s="149">
        <f t="shared" si="54"/>
        <v>0</v>
      </c>
      <c r="BF880" s="149">
        <f t="shared" si="55"/>
        <v>0</v>
      </c>
      <c r="BG880" s="149">
        <f t="shared" si="56"/>
        <v>0</v>
      </c>
      <c r="BH880" s="149">
        <f t="shared" si="57"/>
        <v>0</v>
      </c>
      <c r="BI880" s="149">
        <f t="shared" si="58"/>
        <v>0</v>
      </c>
      <c r="BJ880" s="44" t="s">
        <v>87</v>
      </c>
      <c r="BK880" s="149">
        <f t="shared" si="59"/>
        <v>0</v>
      </c>
      <c r="BL880" s="44" t="s">
        <v>219</v>
      </c>
      <c r="BM880" s="148" t="s">
        <v>1790</v>
      </c>
    </row>
    <row r="881" spans="1:65" s="56" customFormat="1" ht="33" customHeight="1">
      <c r="A881" s="53"/>
      <c r="B881" s="54"/>
      <c r="C881" s="138" t="s">
        <v>1791</v>
      </c>
      <c r="D881" s="138" t="s">
        <v>152</v>
      </c>
      <c r="E881" s="139" t="s">
        <v>1792</v>
      </c>
      <c r="F881" s="140" t="s">
        <v>1793</v>
      </c>
      <c r="G881" s="141" t="s">
        <v>339</v>
      </c>
      <c r="H881" s="40">
        <v>2</v>
      </c>
      <c r="I881" s="24"/>
      <c r="J881" s="142">
        <f t="shared" si="50"/>
        <v>0</v>
      </c>
      <c r="K881" s="140" t="s">
        <v>1</v>
      </c>
      <c r="L881" s="54"/>
      <c r="M881" s="143" t="s">
        <v>1</v>
      </c>
      <c r="N881" s="144" t="s">
        <v>44</v>
      </c>
      <c r="O881" s="145"/>
      <c r="P881" s="146">
        <f t="shared" si="51"/>
        <v>0</v>
      </c>
      <c r="Q881" s="146">
        <v>0</v>
      </c>
      <c r="R881" s="146">
        <f t="shared" si="52"/>
        <v>0</v>
      </c>
      <c r="S881" s="146">
        <v>0</v>
      </c>
      <c r="T881" s="147">
        <f t="shared" si="53"/>
        <v>0</v>
      </c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R881" s="148" t="s">
        <v>219</v>
      </c>
      <c r="AT881" s="148" t="s">
        <v>152</v>
      </c>
      <c r="AU881" s="148" t="s">
        <v>89</v>
      </c>
      <c r="AY881" s="44" t="s">
        <v>149</v>
      </c>
      <c r="BE881" s="149">
        <f t="shared" si="54"/>
        <v>0</v>
      </c>
      <c r="BF881" s="149">
        <f t="shared" si="55"/>
        <v>0</v>
      </c>
      <c r="BG881" s="149">
        <f t="shared" si="56"/>
        <v>0</v>
      </c>
      <c r="BH881" s="149">
        <f t="shared" si="57"/>
        <v>0</v>
      </c>
      <c r="BI881" s="149">
        <f t="shared" si="58"/>
        <v>0</v>
      </c>
      <c r="BJ881" s="44" t="s">
        <v>87</v>
      </c>
      <c r="BK881" s="149">
        <f t="shared" si="59"/>
        <v>0</v>
      </c>
      <c r="BL881" s="44" t="s">
        <v>219</v>
      </c>
      <c r="BM881" s="148" t="s">
        <v>1794</v>
      </c>
    </row>
    <row r="882" spans="1:65" s="56" customFormat="1" ht="16.5" customHeight="1">
      <c r="A882" s="53"/>
      <c r="B882" s="54"/>
      <c r="C882" s="195" t="s">
        <v>1795</v>
      </c>
      <c r="D882" s="195" t="s">
        <v>1214</v>
      </c>
      <c r="E882" s="196" t="s">
        <v>1796</v>
      </c>
      <c r="F882" s="197" t="s">
        <v>1797</v>
      </c>
      <c r="G882" s="198" t="s">
        <v>339</v>
      </c>
      <c r="H882" s="199">
        <v>1</v>
      </c>
      <c r="I882" s="26"/>
      <c r="J882" s="200">
        <f t="shared" si="50"/>
        <v>0</v>
      </c>
      <c r="K882" s="197" t="s">
        <v>1</v>
      </c>
      <c r="L882" s="201"/>
      <c r="M882" s="202" t="s">
        <v>1</v>
      </c>
      <c r="N882" s="203" t="s">
        <v>44</v>
      </c>
      <c r="O882" s="145"/>
      <c r="P882" s="146">
        <f t="shared" si="51"/>
        <v>0</v>
      </c>
      <c r="Q882" s="146">
        <v>0.0047</v>
      </c>
      <c r="R882" s="146">
        <f t="shared" si="52"/>
        <v>0.0047</v>
      </c>
      <c r="S882" s="146">
        <v>0</v>
      </c>
      <c r="T882" s="147">
        <f t="shared" si="53"/>
        <v>0</v>
      </c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R882" s="148" t="s">
        <v>419</v>
      </c>
      <c r="AT882" s="148" t="s">
        <v>1214</v>
      </c>
      <c r="AU882" s="148" t="s">
        <v>89</v>
      </c>
      <c r="AY882" s="44" t="s">
        <v>149</v>
      </c>
      <c r="BE882" s="149">
        <f t="shared" si="54"/>
        <v>0</v>
      </c>
      <c r="BF882" s="149">
        <f t="shared" si="55"/>
        <v>0</v>
      </c>
      <c r="BG882" s="149">
        <f t="shared" si="56"/>
        <v>0</v>
      </c>
      <c r="BH882" s="149">
        <f t="shared" si="57"/>
        <v>0</v>
      </c>
      <c r="BI882" s="149">
        <f t="shared" si="58"/>
        <v>0</v>
      </c>
      <c r="BJ882" s="44" t="s">
        <v>87</v>
      </c>
      <c r="BK882" s="149">
        <f t="shared" si="59"/>
        <v>0</v>
      </c>
      <c r="BL882" s="44" t="s">
        <v>219</v>
      </c>
      <c r="BM882" s="148" t="s">
        <v>1798</v>
      </c>
    </row>
    <row r="883" spans="1:65" s="56" customFormat="1" ht="37.9" customHeight="1">
      <c r="A883" s="53"/>
      <c r="B883" s="54"/>
      <c r="C883" s="138" t="s">
        <v>1799</v>
      </c>
      <c r="D883" s="138" t="s">
        <v>152</v>
      </c>
      <c r="E883" s="139" t="s">
        <v>1800</v>
      </c>
      <c r="F883" s="140" t="s">
        <v>1801</v>
      </c>
      <c r="G883" s="141" t="s">
        <v>339</v>
      </c>
      <c r="H883" s="40">
        <v>1</v>
      </c>
      <c r="I883" s="24"/>
      <c r="J883" s="142">
        <f t="shared" si="50"/>
        <v>0</v>
      </c>
      <c r="K883" s="140" t="s">
        <v>1</v>
      </c>
      <c r="L883" s="54"/>
      <c r="M883" s="143" t="s">
        <v>1</v>
      </c>
      <c r="N883" s="144" t="s">
        <v>44</v>
      </c>
      <c r="O883" s="145"/>
      <c r="P883" s="146">
        <f t="shared" si="51"/>
        <v>0</v>
      </c>
      <c r="Q883" s="146">
        <v>0</v>
      </c>
      <c r="R883" s="146">
        <f t="shared" si="52"/>
        <v>0</v>
      </c>
      <c r="S883" s="146">
        <v>0</v>
      </c>
      <c r="T883" s="147">
        <f t="shared" si="53"/>
        <v>0</v>
      </c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R883" s="148" t="s">
        <v>219</v>
      </c>
      <c r="AT883" s="148" t="s">
        <v>152</v>
      </c>
      <c r="AU883" s="148" t="s">
        <v>89</v>
      </c>
      <c r="AY883" s="44" t="s">
        <v>149</v>
      </c>
      <c r="BE883" s="149">
        <f t="shared" si="54"/>
        <v>0</v>
      </c>
      <c r="BF883" s="149">
        <f t="shared" si="55"/>
        <v>0</v>
      </c>
      <c r="BG883" s="149">
        <f t="shared" si="56"/>
        <v>0</v>
      </c>
      <c r="BH883" s="149">
        <f t="shared" si="57"/>
        <v>0</v>
      </c>
      <c r="BI883" s="149">
        <f t="shared" si="58"/>
        <v>0</v>
      </c>
      <c r="BJ883" s="44" t="s">
        <v>87</v>
      </c>
      <c r="BK883" s="149">
        <f t="shared" si="59"/>
        <v>0</v>
      </c>
      <c r="BL883" s="44" t="s">
        <v>219</v>
      </c>
      <c r="BM883" s="148" t="s">
        <v>1802</v>
      </c>
    </row>
    <row r="884" spans="1:65" s="56" customFormat="1" ht="16.5" customHeight="1">
      <c r="A884" s="53"/>
      <c r="B884" s="54"/>
      <c r="C884" s="195" t="s">
        <v>1803</v>
      </c>
      <c r="D884" s="195" t="s">
        <v>1214</v>
      </c>
      <c r="E884" s="196" t="s">
        <v>1796</v>
      </c>
      <c r="F884" s="197" t="s">
        <v>1797</v>
      </c>
      <c r="G884" s="198" t="s">
        <v>339</v>
      </c>
      <c r="H884" s="199">
        <v>1</v>
      </c>
      <c r="I884" s="26"/>
      <c r="J884" s="200">
        <f t="shared" si="50"/>
        <v>0</v>
      </c>
      <c r="K884" s="197" t="s">
        <v>1</v>
      </c>
      <c r="L884" s="201"/>
      <c r="M884" s="202" t="s">
        <v>1</v>
      </c>
      <c r="N884" s="203" t="s">
        <v>44</v>
      </c>
      <c r="O884" s="145"/>
      <c r="P884" s="146">
        <f t="shared" si="51"/>
        <v>0</v>
      </c>
      <c r="Q884" s="146">
        <v>0.0047</v>
      </c>
      <c r="R884" s="146">
        <f t="shared" si="52"/>
        <v>0.0047</v>
      </c>
      <c r="S884" s="146">
        <v>0</v>
      </c>
      <c r="T884" s="147">
        <f t="shared" si="53"/>
        <v>0</v>
      </c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R884" s="148" t="s">
        <v>419</v>
      </c>
      <c r="AT884" s="148" t="s">
        <v>1214</v>
      </c>
      <c r="AU884" s="148" t="s">
        <v>89</v>
      </c>
      <c r="AY884" s="44" t="s">
        <v>149</v>
      </c>
      <c r="BE884" s="149">
        <f t="shared" si="54"/>
        <v>0</v>
      </c>
      <c r="BF884" s="149">
        <f t="shared" si="55"/>
        <v>0</v>
      </c>
      <c r="BG884" s="149">
        <f t="shared" si="56"/>
        <v>0</v>
      </c>
      <c r="BH884" s="149">
        <f t="shared" si="57"/>
        <v>0</v>
      </c>
      <c r="BI884" s="149">
        <f t="shared" si="58"/>
        <v>0</v>
      </c>
      <c r="BJ884" s="44" t="s">
        <v>87</v>
      </c>
      <c r="BK884" s="149">
        <f t="shared" si="59"/>
        <v>0</v>
      </c>
      <c r="BL884" s="44" t="s">
        <v>219</v>
      </c>
      <c r="BM884" s="148" t="s">
        <v>1804</v>
      </c>
    </row>
    <row r="885" spans="1:65" s="56" customFormat="1" ht="37.9" customHeight="1">
      <c r="A885" s="53"/>
      <c r="B885" s="54"/>
      <c r="C885" s="138" t="s">
        <v>1805</v>
      </c>
      <c r="D885" s="138" t="s">
        <v>152</v>
      </c>
      <c r="E885" s="139" t="s">
        <v>1806</v>
      </c>
      <c r="F885" s="140" t="s">
        <v>1807</v>
      </c>
      <c r="G885" s="141" t="s">
        <v>339</v>
      </c>
      <c r="H885" s="40">
        <v>1</v>
      </c>
      <c r="I885" s="24"/>
      <c r="J885" s="142">
        <f t="shared" si="50"/>
        <v>0</v>
      </c>
      <c r="K885" s="140" t="s">
        <v>1</v>
      </c>
      <c r="L885" s="54"/>
      <c r="M885" s="143" t="s">
        <v>1</v>
      </c>
      <c r="N885" s="144" t="s">
        <v>44</v>
      </c>
      <c r="O885" s="145"/>
      <c r="P885" s="146">
        <f t="shared" si="51"/>
        <v>0</v>
      </c>
      <c r="Q885" s="146">
        <v>0</v>
      </c>
      <c r="R885" s="146">
        <f t="shared" si="52"/>
        <v>0</v>
      </c>
      <c r="S885" s="146">
        <v>0</v>
      </c>
      <c r="T885" s="147">
        <f t="shared" si="53"/>
        <v>0</v>
      </c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R885" s="148" t="s">
        <v>219</v>
      </c>
      <c r="AT885" s="148" t="s">
        <v>152</v>
      </c>
      <c r="AU885" s="148" t="s">
        <v>89</v>
      </c>
      <c r="AY885" s="44" t="s">
        <v>149</v>
      </c>
      <c r="BE885" s="149">
        <f t="shared" si="54"/>
        <v>0</v>
      </c>
      <c r="BF885" s="149">
        <f t="shared" si="55"/>
        <v>0</v>
      </c>
      <c r="BG885" s="149">
        <f t="shared" si="56"/>
        <v>0</v>
      </c>
      <c r="BH885" s="149">
        <f t="shared" si="57"/>
        <v>0</v>
      </c>
      <c r="BI885" s="149">
        <f t="shared" si="58"/>
        <v>0</v>
      </c>
      <c r="BJ885" s="44" t="s">
        <v>87</v>
      </c>
      <c r="BK885" s="149">
        <f t="shared" si="59"/>
        <v>0</v>
      </c>
      <c r="BL885" s="44" t="s">
        <v>219</v>
      </c>
      <c r="BM885" s="148" t="s">
        <v>1808</v>
      </c>
    </row>
    <row r="886" spans="1:65" s="56" customFormat="1" ht="33" customHeight="1">
      <c r="A886" s="53"/>
      <c r="B886" s="54"/>
      <c r="C886" s="138" t="s">
        <v>1809</v>
      </c>
      <c r="D886" s="138" t="s">
        <v>152</v>
      </c>
      <c r="E886" s="139" t="s">
        <v>1810</v>
      </c>
      <c r="F886" s="140" t="s">
        <v>1811</v>
      </c>
      <c r="G886" s="141" t="s">
        <v>339</v>
      </c>
      <c r="H886" s="40">
        <v>1</v>
      </c>
      <c r="I886" s="24"/>
      <c r="J886" s="142">
        <f t="shared" si="50"/>
        <v>0</v>
      </c>
      <c r="K886" s="140" t="s">
        <v>1</v>
      </c>
      <c r="L886" s="54"/>
      <c r="M886" s="143" t="s">
        <v>1</v>
      </c>
      <c r="N886" s="144" t="s">
        <v>44</v>
      </c>
      <c r="O886" s="145"/>
      <c r="P886" s="146">
        <f t="shared" si="51"/>
        <v>0</v>
      </c>
      <c r="Q886" s="146">
        <v>0</v>
      </c>
      <c r="R886" s="146">
        <f t="shared" si="52"/>
        <v>0</v>
      </c>
      <c r="S886" s="146">
        <v>0</v>
      </c>
      <c r="T886" s="147">
        <f t="shared" si="53"/>
        <v>0</v>
      </c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R886" s="148" t="s">
        <v>219</v>
      </c>
      <c r="AT886" s="148" t="s">
        <v>152</v>
      </c>
      <c r="AU886" s="148" t="s">
        <v>89</v>
      </c>
      <c r="AY886" s="44" t="s">
        <v>149</v>
      </c>
      <c r="BE886" s="149">
        <f t="shared" si="54"/>
        <v>0</v>
      </c>
      <c r="BF886" s="149">
        <f t="shared" si="55"/>
        <v>0</v>
      </c>
      <c r="BG886" s="149">
        <f t="shared" si="56"/>
        <v>0</v>
      </c>
      <c r="BH886" s="149">
        <f t="shared" si="57"/>
        <v>0</v>
      </c>
      <c r="BI886" s="149">
        <f t="shared" si="58"/>
        <v>0</v>
      </c>
      <c r="BJ886" s="44" t="s">
        <v>87</v>
      </c>
      <c r="BK886" s="149">
        <f t="shared" si="59"/>
        <v>0</v>
      </c>
      <c r="BL886" s="44" t="s">
        <v>219</v>
      </c>
      <c r="BM886" s="148" t="s">
        <v>1812</v>
      </c>
    </row>
    <row r="887" spans="1:65" s="56" customFormat="1" ht="16.5" customHeight="1">
      <c r="A887" s="53"/>
      <c r="B887" s="54"/>
      <c r="C887" s="195" t="s">
        <v>1813</v>
      </c>
      <c r="D887" s="195" t="s">
        <v>1214</v>
      </c>
      <c r="E887" s="196" t="s">
        <v>1814</v>
      </c>
      <c r="F887" s="197" t="s">
        <v>1815</v>
      </c>
      <c r="G887" s="198" t="s">
        <v>339</v>
      </c>
      <c r="H887" s="199">
        <v>1</v>
      </c>
      <c r="I887" s="26"/>
      <c r="J887" s="200">
        <f t="shared" si="50"/>
        <v>0</v>
      </c>
      <c r="K887" s="197" t="s">
        <v>1</v>
      </c>
      <c r="L887" s="201"/>
      <c r="M887" s="202" t="s">
        <v>1</v>
      </c>
      <c r="N887" s="203" t="s">
        <v>44</v>
      </c>
      <c r="O887" s="145"/>
      <c r="P887" s="146">
        <f t="shared" si="51"/>
        <v>0</v>
      </c>
      <c r="Q887" s="146">
        <v>0.0047</v>
      </c>
      <c r="R887" s="146">
        <f t="shared" si="52"/>
        <v>0.0047</v>
      </c>
      <c r="S887" s="146">
        <v>0</v>
      </c>
      <c r="T887" s="147">
        <f t="shared" si="53"/>
        <v>0</v>
      </c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R887" s="148" t="s">
        <v>419</v>
      </c>
      <c r="AT887" s="148" t="s">
        <v>1214</v>
      </c>
      <c r="AU887" s="148" t="s">
        <v>89</v>
      </c>
      <c r="AY887" s="44" t="s">
        <v>149</v>
      </c>
      <c r="BE887" s="149">
        <f t="shared" si="54"/>
        <v>0</v>
      </c>
      <c r="BF887" s="149">
        <f t="shared" si="55"/>
        <v>0</v>
      </c>
      <c r="BG887" s="149">
        <f t="shared" si="56"/>
        <v>0</v>
      </c>
      <c r="BH887" s="149">
        <f t="shared" si="57"/>
        <v>0</v>
      </c>
      <c r="BI887" s="149">
        <f t="shared" si="58"/>
        <v>0</v>
      </c>
      <c r="BJ887" s="44" t="s">
        <v>87</v>
      </c>
      <c r="BK887" s="149">
        <f t="shared" si="59"/>
        <v>0</v>
      </c>
      <c r="BL887" s="44" t="s">
        <v>219</v>
      </c>
      <c r="BM887" s="148" t="s">
        <v>1816</v>
      </c>
    </row>
    <row r="888" spans="1:65" s="56" customFormat="1" ht="33" customHeight="1">
      <c r="A888" s="53"/>
      <c r="B888" s="54"/>
      <c r="C888" s="138" t="s">
        <v>1817</v>
      </c>
      <c r="D888" s="138" t="s">
        <v>152</v>
      </c>
      <c r="E888" s="139" t="s">
        <v>1818</v>
      </c>
      <c r="F888" s="140" t="s">
        <v>1819</v>
      </c>
      <c r="G888" s="141" t="s">
        <v>339</v>
      </c>
      <c r="H888" s="40">
        <v>1</v>
      </c>
      <c r="I888" s="24"/>
      <c r="J888" s="142">
        <f t="shared" si="50"/>
        <v>0</v>
      </c>
      <c r="K888" s="140" t="s">
        <v>1</v>
      </c>
      <c r="L888" s="54"/>
      <c r="M888" s="143" t="s">
        <v>1</v>
      </c>
      <c r="N888" s="144" t="s">
        <v>44</v>
      </c>
      <c r="O888" s="145"/>
      <c r="P888" s="146">
        <f t="shared" si="51"/>
        <v>0</v>
      </c>
      <c r="Q888" s="146">
        <v>0</v>
      </c>
      <c r="R888" s="146">
        <f t="shared" si="52"/>
        <v>0</v>
      </c>
      <c r="S888" s="146">
        <v>0</v>
      </c>
      <c r="T888" s="147">
        <f t="shared" si="53"/>
        <v>0</v>
      </c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R888" s="148" t="s">
        <v>219</v>
      </c>
      <c r="AT888" s="148" t="s">
        <v>152</v>
      </c>
      <c r="AU888" s="148" t="s">
        <v>89</v>
      </c>
      <c r="AY888" s="44" t="s">
        <v>149</v>
      </c>
      <c r="BE888" s="149">
        <f t="shared" si="54"/>
        <v>0</v>
      </c>
      <c r="BF888" s="149">
        <f t="shared" si="55"/>
        <v>0</v>
      </c>
      <c r="BG888" s="149">
        <f t="shared" si="56"/>
        <v>0</v>
      </c>
      <c r="BH888" s="149">
        <f t="shared" si="57"/>
        <v>0</v>
      </c>
      <c r="BI888" s="149">
        <f t="shared" si="58"/>
        <v>0</v>
      </c>
      <c r="BJ888" s="44" t="s">
        <v>87</v>
      </c>
      <c r="BK888" s="149">
        <f t="shared" si="59"/>
        <v>0</v>
      </c>
      <c r="BL888" s="44" t="s">
        <v>219</v>
      </c>
      <c r="BM888" s="148" t="s">
        <v>1820</v>
      </c>
    </row>
    <row r="889" spans="1:65" s="56" customFormat="1" ht="33" customHeight="1">
      <c r="A889" s="53"/>
      <c r="B889" s="54"/>
      <c r="C889" s="138" t="s">
        <v>1821</v>
      </c>
      <c r="D889" s="138" t="s">
        <v>152</v>
      </c>
      <c r="E889" s="139" t="s">
        <v>1822</v>
      </c>
      <c r="F889" s="140" t="s">
        <v>1823</v>
      </c>
      <c r="G889" s="141" t="s">
        <v>339</v>
      </c>
      <c r="H889" s="40">
        <v>1</v>
      </c>
      <c r="I889" s="24"/>
      <c r="J889" s="142">
        <f t="shared" si="50"/>
        <v>0</v>
      </c>
      <c r="K889" s="140" t="s">
        <v>1</v>
      </c>
      <c r="L889" s="54"/>
      <c r="M889" s="143" t="s">
        <v>1</v>
      </c>
      <c r="N889" s="144" t="s">
        <v>44</v>
      </c>
      <c r="O889" s="145"/>
      <c r="P889" s="146">
        <f t="shared" si="51"/>
        <v>0</v>
      </c>
      <c r="Q889" s="146">
        <v>0</v>
      </c>
      <c r="R889" s="146">
        <f t="shared" si="52"/>
        <v>0</v>
      </c>
      <c r="S889" s="146">
        <v>0</v>
      </c>
      <c r="T889" s="147">
        <f t="shared" si="53"/>
        <v>0</v>
      </c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R889" s="148" t="s">
        <v>219</v>
      </c>
      <c r="AT889" s="148" t="s">
        <v>152</v>
      </c>
      <c r="AU889" s="148" t="s">
        <v>89</v>
      </c>
      <c r="AY889" s="44" t="s">
        <v>149</v>
      </c>
      <c r="BE889" s="149">
        <f t="shared" si="54"/>
        <v>0</v>
      </c>
      <c r="BF889" s="149">
        <f t="shared" si="55"/>
        <v>0</v>
      </c>
      <c r="BG889" s="149">
        <f t="shared" si="56"/>
        <v>0</v>
      </c>
      <c r="BH889" s="149">
        <f t="shared" si="57"/>
        <v>0</v>
      </c>
      <c r="BI889" s="149">
        <f t="shared" si="58"/>
        <v>0</v>
      </c>
      <c r="BJ889" s="44" t="s">
        <v>87</v>
      </c>
      <c r="BK889" s="149">
        <f t="shared" si="59"/>
        <v>0</v>
      </c>
      <c r="BL889" s="44" t="s">
        <v>219</v>
      </c>
      <c r="BM889" s="148" t="s">
        <v>1824</v>
      </c>
    </row>
    <row r="890" spans="1:65" s="56" customFormat="1" ht="37.9" customHeight="1">
      <c r="A890" s="53"/>
      <c r="B890" s="54"/>
      <c r="C890" s="138" t="s">
        <v>1825</v>
      </c>
      <c r="D890" s="138" t="s">
        <v>152</v>
      </c>
      <c r="E890" s="139" t="s">
        <v>1826</v>
      </c>
      <c r="F890" s="140" t="s">
        <v>1827</v>
      </c>
      <c r="G890" s="141" t="s">
        <v>339</v>
      </c>
      <c r="H890" s="40">
        <v>1</v>
      </c>
      <c r="I890" s="24"/>
      <c r="J890" s="142">
        <f t="shared" si="50"/>
        <v>0</v>
      </c>
      <c r="K890" s="140" t="s">
        <v>1</v>
      </c>
      <c r="L890" s="54"/>
      <c r="M890" s="143" t="s">
        <v>1</v>
      </c>
      <c r="N890" s="144" t="s">
        <v>44</v>
      </c>
      <c r="O890" s="145"/>
      <c r="P890" s="146">
        <f t="shared" si="51"/>
        <v>0</v>
      </c>
      <c r="Q890" s="146">
        <v>0</v>
      </c>
      <c r="R890" s="146">
        <f t="shared" si="52"/>
        <v>0</v>
      </c>
      <c r="S890" s="146">
        <v>0</v>
      </c>
      <c r="T890" s="147">
        <f t="shared" si="53"/>
        <v>0</v>
      </c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R890" s="148" t="s">
        <v>219</v>
      </c>
      <c r="AT890" s="148" t="s">
        <v>152</v>
      </c>
      <c r="AU890" s="148" t="s">
        <v>89</v>
      </c>
      <c r="AY890" s="44" t="s">
        <v>149</v>
      </c>
      <c r="BE890" s="149">
        <f t="shared" si="54"/>
        <v>0</v>
      </c>
      <c r="BF890" s="149">
        <f t="shared" si="55"/>
        <v>0</v>
      </c>
      <c r="BG890" s="149">
        <f t="shared" si="56"/>
        <v>0</v>
      </c>
      <c r="BH890" s="149">
        <f t="shared" si="57"/>
        <v>0</v>
      </c>
      <c r="BI890" s="149">
        <f t="shared" si="58"/>
        <v>0</v>
      </c>
      <c r="BJ890" s="44" t="s">
        <v>87</v>
      </c>
      <c r="BK890" s="149">
        <f t="shared" si="59"/>
        <v>0</v>
      </c>
      <c r="BL890" s="44" t="s">
        <v>219</v>
      </c>
      <c r="BM890" s="148" t="s">
        <v>1828</v>
      </c>
    </row>
    <row r="891" spans="1:65" s="56" customFormat="1" ht="33" customHeight="1">
      <c r="A891" s="53"/>
      <c r="B891" s="54"/>
      <c r="C891" s="138" t="s">
        <v>1829</v>
      </c>
      <c r="D891" s="138" t="s">
        <v>152</v>
      </c>
      <c r="E891" s="139" t="s">
        <v>1830</v>
      </c>
      <c r="F891" s="140" t="s">
        <v>1831</v>
      </c>
      <c r="G891" s="141" t="s">
        <v>339</v>
      </c>
      <c r="H891" s="40">
        <v>1</v>
      </c>
      <c r="I891" s="24"/>
      <c r="J891" s="142">
        <f t="shared" si="50"/>
        <v>0</v>
      </c>
      <c r="K891" s="140" t="s">
        <v>1</v>
      </c>
      <c r="L891" s="54"/>
      <c r="M891" s="143" t="s">
        <v>1</v>
      </c>
      <c r="N891" s="144" t="s">
        <v>44</v>
      </c>
      <c r="O891" s="145"/>
      <c r="P891" s="146">
        <f t="shared" si="51"/>
        <v>0</v>
      </c>
      <c r="Q891" s="146">
        <v>0</v>
      </c>
      <c r="R891" s="146">
        <f t="shared" si="52"/>
        <v>0</v>
      </c>
      <c r="S891" s="146">
        <v>0</v>
      </c>
      <c r="T891" s="147">
        <f t="shared" si="53"/>
        <v>0</v>
      </c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R891" s="148" t="s">
        <v>219</v>
      </c>
      <c r="AT891" s="148" t="s">
        <v>152</v>
      </c>
      <c r="AU891" s="148" t="s">
        <v>89</v>
      </c>
      <c r="AY891" s="44" t="s">
        <v>149</v>
      </c>
      <c r="BE891" s="149">
        <f t="shared" si="54"/>
        <v>0</v>
      </c>
      <c r="BF891" s="149">
        <f t="shared" si="55"/>
        <v>0</v>
      </c>
      <c r="BG891" s="149">
        <f t="shared" si="56"/>
        <v>0</v>
      </c>
      <c r="BH891" s="149">
        <f t="shared" si="57"/>
        <v>0</v>
      </c>
      <c r="BI891" s="149">
        <f t="shared" si="58"/>
        <v>0</v>
      </c>
      <c r="BJ891" s="44" t="s">
        <v>87</v>
      </c>
      <c r="BK891" s="149">
        <f t="shared" si="59"/>
        <v>0</v>
      </c>
      <c r="BL891" s="44" t="s">
        <v>219</v>
      </c>
      <c r="BM891" s="148" t="s">
        <v>1832</v>
      </c>
    </row>
    <row r="892" spans="1:65" s="56" customFormat="1" ht="16.5" customHeight="1">
      <c r="A892" s="53"/>
      <c r="B892" s="54"/>
      <c r="C892" s="195" t="s">
        <v>1833</v>
      </c>
      <c r="D892" s="195" t="s">
        <v>1214</v>
      </c>
      <c r="E892" s="196" t="s">
        <v>1796</v>
      </c>
      <c r="F892" s="197" t="s">
        <v>1797</v>
      </c>
      <c r="G892" s="198" t="s">
        <v>339</v>
      </c>
      <c r="H892" s="199">
        <v>1</v>
      </c>
      <c r="I892" s="26"/>
      <c r="J892" s="200">
        <f t="shared" si="50"/>
        <v>0</v>
      </c>
      <c r="K892" s="197" t="s">
        <v>1</v>
      </c>
      <c r="L892" s="201"/>
      <c r="M892" s="202" t="s">
        <v>1</v>
      </c>
      <c r="N892" s="203" t="s">
        <v>44</v>
      </c>
      <c r="O892" s="145"/>
      <c r="P892" s="146">
        <f t="shared" si="51"/>
        <v>0</v>
      </c>
      <c r="Q892" s="146">
        <v>0.0047</v>
      </c>
      <c r="R892" s="146">
        <f t="shared" si="52"/>
        <v>0.0047</v>
      </c>
      <c r="S892" s="146">
        <v>0</v>
      </c>
      <c r="T892" s="147">
        <f t="shared" si="53"/>
        <v>0</v>
      </c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R892" s="148" t="s">
        <v>419</v>
      </c>
      <c r="AT892" s="148" t="s">
        <v>1214</v>
      </c>
      <c r="AU892" s="148" t="s">
        <v>89</v>
      </c>
      <c r="AY892" s="44" t="s">
        <v>149</v>
      </c>
      <c r="BE892" s="149">
        <f t="shared" si="54"/>
        <v>0</v>
      </c>
      <c r="BF892" s="149">
        <f t="shared" si="55"/>
        <v>0</v>
      </c>
      <c r="BG892" s="149">
        <f t="shared" si="56"/>
        <v>0</v>
      </c>
      <c r="BH892" s="149">
        <f t="shared" si="57"/>
        <v>0</v>
      </c>
      <c r="BI892" s="149">
        <f t="shared" si="58"/>
        <v>0</v>
      </c>
      <c r="BJ892" s="44" t="s">
        <v>87</v>
      </c>
      <c r="BK892" s="149">
        <f t="shared" si="59"/>
        <v>0</v>
      </c>
      <c r="BL892" s="44" t="s">
        <v>219</v>
      </c>
      <c r="BM892" s="148" t="s">
        <v>1834</v>
      </c>
    </row>
    <row r="893" spans="1:65" s="56" customFormat="1" ht="33" customHeight="1">
      <c r="A893" s="53"/>
      <c r="B893" s="54"/>
      <c r="C893" s="138" t="s">
        <v>1835</v>
      </c>
      <c r="D893" s="138" t="s">
        <v>152</v>
      </c>
      <c r="E893" s="139" t="s">
        <v>1836</v>
      </c>
      <c r="F893" s="140" t="s">
        <v>1837</v>
      </c>
      <c r="G893" s="141" t="s">
        <v>339</v>
      </c>
      <c r="H893" s="40">
        <v>1</v>
      </c>
      <c r="I893" s="24"/>
      <c r="J893" s="142">
        <f t="shared" si="50"/>
        <v>0</v>
      </c>
      <c r="K893" s="140" t="s">
        <v>1</v>
      </c>
      <c r="L893" s="54"/>
      <c r="M893" s="143" t="s">
        <v>1</v>
      </c>
      <c r="N893" s="144" t="s">
        <v>44</v>
      </c>
      <c r="O893" s="145"/>
      <c r="P893" s="146">
        <f t="shared" si="51"/>
        <v>0</v>
      </c>
      <c r="Q893" s="146">
        <v>0</v>
      </c>
      <c r="R893" s="146">
        <f t="shared" si="52"/>
        <v>0</v>
      </c>
      <c r="S893" s="146">
        <v>0</v>
      </c>
      <c r="T893" s="147">
        <f t="shared" si="53"/>
        <v>0</v>
      </c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R893" s="148" t="s">
        <v>219</v>
      </c>
      <c r="AT893" s="148" t="s">
        <v>152</v>
      </c>
      <c r="AU893" s="148" t="s">
        <v>89</v>
      </c>
      <c r="AY893" s="44" t="s">
        <v>149</v>
      </c>
      <c r="BE893" s="149">
        <f t="shared" si="54"/>
        <v>0</v>
      </c>
      <c r="BF893" s="149">
        <f t="shared" si="55"/>
        <v>0</v>
      </c>
      <c r="BG893" s="149">
        <f t="shared" si="56"/>
        <v>0</v>
      </c>
      <c r="BH893" s="149">
        <f t="shared" si="57"/>
        <v>0</v>
      </c>
      <c r="BI893" s="149">
        <f t="shared" si="58"/>
        <v>0</v>
      </c>
      <c r="BJ893" s="44" t="s">
        <v>87</v>
      </c>
      <c r="BK893" s="149">
        <f t="shared" si="59"/>
        <v>0</v>
      </c>
      <c r="BL893" s="44" t="s">
        <v>219</v>
      </c>
      <c r="BM893" s="148" t="s">
        <v>1838</v>
      </c>
    </row>
    <row r="894" spans="1:65" s="56" customFormat="1" ht="16.5" customHeight="1">
      <c r="A894" s="53"/>
      <c r="B894" s="54"/>
      <c r="C894" s="195" t="s">
        <v>1839</v>
      </c>
      <c r="D894" s="195" t="s">
        <v>1214</v>
      </c>
      <c r="E894" s="196" t="s">
        <v>1796</v>
      </c>
      <c r="F894" s="197" t="s">
        <v>1797</v>
      </c>
      <c r="G894" s="198" t="s">
        <v>339</v>
      </c>
      <c r="H894" s="199">
        <v>1</v>
      </c>
      <c r="I894" s="26"/>
      <c r="J894" s="200">
        <f t="shared" si="50"/>
        <v>0</v>
      </c>
      <c r="K894" s="197" t="s">
        <v>1</v>
      </c>
      <c r="L894" s="201"/>
      <c r="M894" s="202" t="s">
        <v>1</v>
      </c>
      <c r="N894" s="203" t="s">
        <v>44</v>
      </c>
      <c r="O894" s="145"/>
      <c r="P894" s="146">
        <f t="shared" si="51"/>
        <v>0</v>
      </c>
      <c r="Q894" s="146">
        <v>0.0047</v>
      </c>
      <c r="R894" s="146">
        <f t="shared" si="52"/>
        <v>0.0047</v>
      </c>
      <c r="S894" s="146">
        <v>0</v>
      </c>
      <c r="T894" s="147">
        <f t="shared" si="53"/>
        <v>0</v>
      </c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R894" s="148" t="s">
        <v>419</v>
      </c>
      <c r="AT894" s="148" t="s">
        <v>1214</v>
      </c>
      <c r="AU894" s="148" t="s">
        <v>89</v>
      </c>
      <c r="AY894" s="44" t="s">
        <v>149</v>
      </c>
      <c r="BE894" s="149">
        <f t="shared" si="54"/>
        <v>0</v>
      </c>
      <c r="BF894" s="149">
        <f t="shared" si="55"/>
        <v>0</v>
      </c>
      <c r="BG894" s="149">
        <f t="shared" si="56"/>
        <v>0</v>
      </c>
      <c r="BH894" s="149">
        <f t="shared" si="57"/>
        <v>0</v>
      </c>
      <c r="BI894" s="149">
        <f t="shared" si="58"/>
        <v>0</v>
      </c>
      <c r="BJ894" s="44" t="s">
        <v>87</v>
      </c>
      <c r="BK894" s="149">
        <f t="shared" si="59"/>
        <v>0</v>
      </c>
      <c r="BL894" s="44" t="s">
        <v>219</v>
      </c>
      <c r="BM894" s="148" t="s">
        <v>1840</v>
      </c>
    </row>
    <row r="895" spans="1:65" s="56" customFormat="1" ht="33" customHeight="1">
      <c r="A895" s="53"/>
      <c r="B895" s="54"/>
      <c r="C895" s="138" t="s">
        <v>1841</v>
      </c>
      <c r="D895" s="138" t="s">
        <v>152</v>
      </c>
      <c r="E895" s="139" t="s">
        <v>1842</v>
      </c>
      <c r="F895" s="140" t="s">
        <v>1843</v>
      </c>
      <c r="G895" s="141" t="s">
        <v>339</v>
      </c>
      <c r="H895" s="40">
        <v>1</v>
      </c>
      <c r="I895" s="24"/>
      <c r="J895" s="142">
        <f t="shared" si="50"/>
        <v>0</v>
      </c>
      <c r="K895" s="140" t="s">
        <v>1</v>
      </c>
      <c r="L895" s="54"/>
      <c r="M895" s="143" t="s">
        <v>1</v>
      </c>
      <c r="N895" s="144" t="s">
        <v>44</v>
      </c>
      <c r="O895" s="145"/>
      <c r="P895" s="146">
        <f t="shared" si="51"/>
        <v>0</v>
      </c>
      <c r="Q895" s="146">
        <v>0</v>
      </c>
      <c r="R895" s="146">
        <f t="shared" si="52"/>
        <v>0</v>
      </c>
      <c r="S895" s="146">
        <v>0</v>
      </c>
      <c r="T895" s="147">
        <f t="shared" si="53"/>
        <v>0</v>
      </c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R895" s="148" t="s">
        <v>219</v>
      </c>
      <c r="AT895" s="148" t="s">
        <v>152</v>
      </c>
      <c r="AU895" s="148" t="s">
        <v>89</v>
      </c>
      <c r="AY895" s="44" t="s">
        <v>149</v>
      </c>
      <c r="BE895" s="149">
        <f t="shared" si="54"/>
        <v>0</v>
      </c>
      <c r="BF895" s="149">
        <f t="shared" si="55"/>
        <v>0</v>
      </c>
      <c r="BG895" s="149">
        <f t="shared" si="56"/>
        <v>0</v>
      </c>
      <c r="BH895" s="149">
        <f t="shared" si="57"/>
        <v>0</v>
      </c>
      <c r="BI895" s="149">
        <f t="shared" si="58"/>
        <v>0</v>
      </c>
      <c r="BJ895" s="44" t="s">
        <v>87</v>
      </c>
      <c r="BK895" s="149">
        <f t="shared" si="59"/>
        <v>0</v>
      </c>
      <c r="BL895" s="44" t="s">
        <v>219</v>
      </c>
      <c r="BM895" s="148" t="s">
        <v>1844</v>
      </c>
    </row>
    <row r="896" spans="1:65" s="56" customFormat="1" ht="33" customHeight="1">
      <c r="A896" s="53"/>
      <c r="B896" s="54"/>
      <c r="C896" s="138" t="s">
        <v>1845</v>
      </c>
      <c r="D896" s="138" t="s">
        <v>152</v>
      </c>
      <c r="E896" s="139" t="s">
        <v>1846</v>
      </c>
      <c r="F896" s="140" t="s">
        <v>1847</v>
      </c>
      <c r="G896" s="141" t="s">
        <v>339</v>
      </c>
      <c r="H896" s="40">
        <v>1</v>
      </c>
      <c r="I896" s="24"/>
      <c r="J896" s="142">
        <f t="shared" si="50"/>
        <v>0</v>
      </c>
      <c r="K896" s="140" t="s">
        <v>1</v>
      </c>
      <c r="L896" s="54"/>
      <c r="M896" s="143" t="s">
        <v>1</v>
      </c>
      <c r="N896" s="144" t="s">
        <v>44</v>
      </c>
      <c r="O896" s="145"/>
      <c r="P896" s="146">
        <f t="shared" si="51"/>
        <v>0</v>
      </c>
      <c r="Q896" s="146">
        <v>0</v>
      </c>
      <c r="R896" s="146">
        <f t="shared" si="52"/>
        <v>0</v>
      </c>
      <c r="S896" s="146">
        <v>0</v>
      </c>
      <c r="T896" s="147">
        <f t="shared" si="53"/>
        <v>0</v>
      </c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R896" s="148" t="s">
        <v>219</v>
      </c>
      <c r="AT896" s="148" t="s">
        <v>152</v>
      </c>
      <c r="AU896" s="148" t="s">
        <v>89</v>
      </c>
      <c r="AY896" s="44" t="s">
        <v>149</v>
      </c>
      <c r="BE896" s="149">
        <f t="shared" si="54"/>
        <v>0</v>
      </c>
      <c r="BF896" s="149">
        <f t="shared" si="55"/>
        <v>0</v>
      </c>
      <c r="BG896" s="149">
        <f t="shared" si="56"/>
        <v>0</v>
      </c>
      <c r="BH896" s="149">
        <f t="shared" si="57"/>
        <v>0</v>
      </c>
      <c r="BI896" s="149">
        <f t="shared" si="58"/>
        <v>0</v>
      </c>
      <c r="BJ896" s="44" t="s">
        <v>87</v>
      </c>
      <c r="BK896" s="149">
        <f t="shared" si="59"/>
        <v>0</v>
      </c>
      <c r="BL896" s="44" t="s">
        <v>219</v>
      </c>
      <c r="BM896" s="148" t="s">
        <v>1848</v>
      </c>
    </row>
    <row r="897" spans="1:65" s="56" customFormat="1" ht="33" customHeight="1">
      <c r="A897" s="53"/>
      <c r="B897" s="54"/>
      <c r="C897" s="138" t="s">
        <v>1849</v>
      </c>
      <c r="D897" s="138" t="s">
        <v>152</v>
      </c>
      <c r="E897" s="139" t="s">
        <v>1850</v>
      </c>
      <c r="F897" s="140" t="s">
        <v>1851</v>
      </c>
      <c r="G897" s="141" t="s">
        <v>339</v>
      </c>
      <c r="H897" s="40">
        <v>1</v>
      </c>
      <c r="I897" s="24"/>
      <c r="J897" s="142">
        <f t="shared" si="50"/>
        <v>0</v>
      </c>
      <c r="K897" s="140" t="s">
        <v>1</v>
      </c>
      <c r="L897" s="54"/>
      <c r="M897" s="143" t="s">
        <v>1</v>
      </c>
      <c r="N897" s="144" t="s">
        <v>44</v>
      </c>
      <c r="O897" s="145"/>
      <c r="P897" s="146">
        <f t="shared" si="51"/>
        <v>0</v>
      </c>
      <c r="Q897" s="146">
        <v>0</v>
      </c>
      <c r="R897" s="146">
        <f t="shared" si="52"/>
        <v>0</v>
      </c>
      <c r="S897" s="146">
        <v>0</v>
      </c>
      <c r="T897" s="147">
        <f t="shared" si="53"/>
        <v>0</v>
      </c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R897" s="148" t="s">
        <v>219</v>
      </c>
      <c r="AT897" s="148" t="s">
        <v>152</v>
      </c>
      <c r="AU897" s="148" t="s">
        <v>89</v>
      </c>
      <c r="AY897" s="44" t="s">
        <v>149</v>
      </c>
      <c r="BE897" s="149">
        <f t="shared" si="54"/>
        <v>0</v>
      </c>
      <c r="BF897" s="149">
        <f t="shared" si="55"/>
        <v>0</v>
      </c>
      <c r="BG897" s="149">
        <f t="shared" si="56"/>
        <v>0</v>
      </c>
      <c r="BH897" s="149">
        <f t="shared" si="57"/>
        <v>0</v>
      </c>
      <c r="BI897" s="149">
        <f t="shared" si="58"/>
        <v>0</v>
      </c>
      <c r="BJ897" s="44" t="s">
        <v>87</v>
      </c>
      <c r="BK897" s="149">
        <f t="shared" si="59"/>
        <v>0</v>
      </c>
      <c r="BL897" s="44" t="s">
        <v>219</v>
      </c>
      <c r="BM897" s="148" t="s">
        <v>1852</v>
      </c>
    </row>
    <row r="898" spans="1:65" s="56" customFormat="1" ht="33" customHeight="1">
      <c r="A898" s="53"/>
      <c r="B898" s="54"/>
      <c r="C898" s="138" t="s">
        <v>1853</v>
      </c>
      <c r="D898" s="138" t="s">
        <v>152</v>
      </c>
      <c r="E898" s="139" t="s">
        <v>1854</v>
      </c>
      <c r="F898" s="140" t="s">
        <v>1855</v>
      </c>
      <c r="G898" s="141" t="s">
        <v>339</v>
      </c>
      <c r="H898" s="40">
        <v>1</v>
      </c>
      <c r="I898" s="24"/>
      <c r="J898" s="142">
        <f t="shared" si="50"/>
        <v>0</v>
      </c>
      <c r="K898" s="140" t="s">
        <v>1</v>
      </c>
      <c r="L898" s="54"/>
      <c r="M898" s="143" t="s">
        <v>1</v>
      </c>
      <c r="N898" s="144" t="s">
        <v>44</v>
      </c>
      <c r="O898" s="145"/>
      <c r="P898" s="146">
        <f t="shared" si="51"/>
        <v>0</v>
      </c>
      <c r="Q898" s="146">
        <v>0</v>
      </c>
      <c r="R898" s="146">
        <f t="shared" si="52"/>
        <v>0</v>
      </c>
      <c r="S898" s="146">
        <v>0</v>
      </c>
      <c r="T898" s="147">
        <f t="shared" si="53"/>
        <v>0</v>
      </c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R898" s="148" t="s">
        <v>219</v>
      </c>
      <c r="AT898" s="148" t="s">
        <v>152</v>
      </c>
      <c r="AU898" s="148" t="s">
        <v>89</v>
      </c>
      <c r="AY898" s="44" t="s">
        <v>149</v>
      </c>
      <c r="BE898" s="149">
        <f t="shared" si="54"/>
        <v>0</v>
      </c>
      <c r="BF898" s="149">
        <f t="shared" si="55"/>
        <v>0</v>
      </c>
      <c r="BG898" s="149">
        <f t="shared" si="56"/>
        <v>0</v>
      </c>
      <c r="BH898" s="149">
        <f t="shared" si="57"/>
        <v>0</v>
      </c>
      <c r="BI898" s="149">
        <f t="shared" si="58"/>
        <v>0</v>
      </c>
      <c r="BJ898" s="44" t="s">
        <v>87</v>
      </c>
      <c r="BK898" s="149">
        <f t="shared" si="59"/>
        <v>0</v>
      </c>
      <c r="BL898" s="44" t="s">
        <v>219</v>
      </c>
      <c r="BM898" s="148" t="s">
        <v>1856</v>
      </c>
    </row>
    <row r="899" spans="1:65" s="56" customFormat="1" ht="16.5" customHeight="1">
      <c r="A899" s="53"/>
      <c r="B899" s="54"/>
      <c r="C899" s="195" t="s">
        <v>1857</v>
      </c>
      <c r="D899" s="195" t="s">
        <v>1214</v>
      </c>
      <c r="E899" s="196" t="s">
        <v>1796</v>
      </c>
      <c r="F899" s="197" t="s">
        <v>1797</v>
      </c>
      <c r="G899" s="198" t="s">
        <v>339</v>
      </c>
      <c r="H899" s="199">
        <v>1</v>
      </c>
      <c r="I899" s="26"/>
      <c r="J899" s="200">
        <f t="shared" si="50"/>
        <v>0</v>
      </c>
      <c r="K899" s="197" t="s">
        <v>1</v>
      </c>
      <c r="L899" s="201"/>
      <c r="M899" s="202" t="s">
        <v>1</v>
      </c>
      <c r="N899" s="203" t="s">
        <v>44</v>
      </c>
      <c r="O899" s="145"/>
      <c r="P899" s="146">
        <f t="shared" si="51"/>
        <v>0</v>
      </c>
      <c r="Q899" s="146">
        <v>0.0047</v>
      </c>
      <c r="R899" s="146">
        <f t="shared" si="52"/>
        <v>0.0047</v>
      </c>
      <c r="S899" s="146">
        <v>0</v>
      </c>
      <c r="T899" s="147">
        <f t="shared" si="53"/>
        <v>0</v>
      </c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R899" s="148" t="s">
        <v>419</v>
      </c>
      <c r="AT899" s="148" t="s">
        <v>1214</v>
      </c>
      <c r="AU899" s="148" t="s">
        <v>89</v>
      </c>
      <c r="AY899" s="44" t="s">
        <v>149</v>
      </c>
      <c r="BE899" s="149">
        <f t="shared" si="54"/>
        <v>0</v>
      </c>
      <c r="BF899" s="149">
        <f t="shared" si="55"/>
        <v>0</v>
      </c>
      <c r="BG899" s="149">
        <f t="shared" si="56"/>
        <v>0</v>
      </c>
      <c r="BH899" s="149">
        <f t="shared" si="57"/>
        <v>0</v>
      </c>
      <c r="BI899" s="149">
        <f t="shared" si="58"/>
        <v>0</v>
      </c>
      <c r="BJ899" s="44" t="s">
        <v>87</v>
      </c>
      <c r="BK899" s="149">
        <f t="shared" si="59"/>
        <v>0</v>
      </c>
      <c r="BL899" s="44" t="s">
        <v>219</v>
      </c>
      <c r="BM899" s="148" t="s">
        <v>1858</v>
      </c>
    </row>
    <row r="900" spans="1:65" s="56" customFormat="1" ht="33" customHeight="1">
      <c r="A900" s="53"/>
      <c r="B900" s="54"/>
      <c r="C900" s="138" t="s">
        <v>1859</v>
      </c>
      <c r="D900" s="138" t="s">
        <v>152</v>
      </c>
      <c r="E900" s="139" t="s">
        <v>1860</v>
      </c>
      <c r="F900" s="140" t="s">
        <v>1861</v>
      </c>
      <c r="G900" s="141" t="s">
        <v>339</v>
      </c>
      <c r="H900" s="40">
        <v>1</v>
      </c>
      <c r="I900" s="24"/>
      <c r="J900" s="142">
        <f t="shared" si="50"/>
        <v>0</v>
      </c>
      <c r="K900" s="140" t="s">
        <v>1</v>
      </c>
      <c r="L900" s="54"/>
      <c r="M900" s="143" t="s">
        <v>1</v>
      </c>
      <c r="N900" s="144" t="s">
        <v>44</v>
      </c>
      <c r="O900" s="145"/>
      <c r="P900" s="146">
        <f t="shared" si="51"/>
        <v>0</v>
      </c>
      <c r="Q900" s="146">
        <v>0</v>
      </c>
      <c r="R900" s="146">
        <f t="shared" si="52"/>
        <v>0</v>
      </c>
      <c r="S900" s="146">
        <v>0</v>
      </c>
      <c r="T900" s="147">
        <f t="shared" si="53"/>
        <v>0</v>
      </c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R900" s="148" t="s">
        <v>219</v>
      </c>
      <c r="AT900" s="148" t="s">
        <v>152</v>
      </c>
      <c r="AU900" s="148" t="s">
        <v>89</v>
      </c>
      <c r="AY900" s="44" t="s">
        <v>149</v>
      </c>
      <c r="BE900" s="149">
        <f t="shared" si="54"/>
        <v>0</v>
      </c>
      <c r="BF900" s="149">
        <f t="shared" si="55"/>
        <v>0</v>
      </c>
      <c r="BG900" s="149">
        <f t="shared" si="56"/>
        <v>0</v>
      </c>
      <c r="BH900" s="149">
        <f t="shared" si="57"/>
        <v>0</v>
      </c>
      <c r="BI900" s="149">
        <f t="shared" si="58"/>
        <v>0</v>
      </c>
      <c r="BJ900" s="44" t="s">
        <v>87</v>
      </c>
      <c r="BK900" s="149">
        <f t="shared" si="59"/>
        <v>0</v>
      </c>
      <c r="BL900" s="44" t="s">
        <v>219</v>
      </c>
      <c r="BM900" s="148" t="s">
        <v>1862</v>
      </c>
    </row>
    <row r="901" spans="1:65" s="56" customFormat="1" ht="33" customHeight="1">
      <c r="A901" s="53"/>
      <c r="B901" s="54"/>
      <c r="C901" s="138" t="s">
        <v>1863</v>
      </c>
      <c r="D901" s="138" t="s">
        <v>152</v>
      </c>
      <c r="E901" s="139" t="s">
        <v>1864</v>
      </c>
      <c r="F901" s="140" t="s">
        <v>1865</v>
      </c>
      <c r="G901" s="141" t="s">
        <v>339</v>
      </c>
      <c r="H901" s="40">
        <v>1</v>
      </c>
      <c r="I901" s="24"/>
      <c r="J901" s="142">
        <f t="shared" si="50"/>
        <v>0</v>
      </c>
      <c r="K901" s="140" t="s">
        <v>1</v>
      </c>
      <c r="L901" s="54"/>
      <c r="M901" s="143" t="s">
        <v>1</v>
      </c>
      <c r="N901" s="144" t="s">
        <v>44</v>
      </c>
      <c r="O901" s="145"/>
      <c r="P901" s="146">
        <f t="shared" si="51"/>
        <v>0</v>
      </c>
      <c r="Q901" s="146">
        <v>0</v>
      </c>
      <c r="R901" s="146">
        <f t="shared" si="52"/>
        <v>0</v>
      </c>
      <c r="S901" s="146">
        <v>0</v>
      </c>
      <c r="T901" s="147">
        <f t="shared" si="53"/>
        <v>0</v>
      </c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R901" s="148" t="s">
        <v>219</v>
      </c>
      <c r="AT901" s="148" t="s">
        <v>152</v>
      </c>
      <c r="AU901" s="148" t="s">
        <v>89</v>
      </c>
      <c r="AY901" s="44" t="s">
        <v>149</v>
      </c>
      <c r="BE901" s="149">
        <f t="shared" si="54"/>
        <v>0</v>
      </c>
      <c r="BF901" s="149">
        <f t="shared" si="55"/>
        <v>0</v>
      </c>
      <c r="BG901" s="149">
        <f t="shared" si="56"/>
        <v>0</v>
      </c>
      <c r="BH901" s="149">
        <f t="shared" si="57"/>
        <v>0</v>
      </c>
      <c r="BI901" s="149">
        <f t="shared" si="58"/>
        <v>0</v>
      </c>
      <c r="BJ901" s="44" t="s">
        <v>87</v>
      </c>
      <c r="BK901" s="149">
        <f t="shared" si="59"/>
        <v>0</v>
      </c>
      <c r="BL901" s="44" t="s">
        <v>219</v>
      </c>
      <c r="BM901" s="148" t="s">
        <v>1866</v>
      </c>
    </row>
    <row r="902" spans="1:65" s="56" customFormat="1" ht="37.9" customHeight="1">
      <c r="A902" s="53"/>
      <c r="B902" s="54"/>
      <c r="C902" s="138" t="s">
        <v>1867</v>
      </c>
      <c r="D902" s="138" t="s">
        <v>152</v>
      </c>
      <c r="E902" s="139" t="s">
        <v>1868</v>
      </c>
      <c r="F902" s="140" t="s">
        <v>1869</v>
      </c>
      <c r="G902" s="141" t="s">
        <v>339</v>
      </c>
      <c r="H902" s="40">
        <v>1</v>
      </c>
      <c r="I902" s="24"/>
      <c r="J902" s="142">
        <f t="shared" si="50"/>
        <v>0</v>
      </c>
      <c r="K902" s="140" t="s">
        <v>1</v>
      </c>
      <c r="L902" s="54"/>
      <c r="M902" s="143" t="s">
        <v>1</v>
      </c>
      <c r="N902" s="144" t="s">
        <v>44</v>
      </c>
      <c r="O902" s="145"/>
      <c r="P902" s="146">
        <f t="shared" si="51"/>
        <v>0</v>
      </c>
      <c r="Q902" s="146">
        <v>0</v>
      </c>
      <c r="R902" s="146">
        <f t="shared" si="52"/>
        <v>0</v>
      </c>
      <c r="S902" s="146">
        <v>0</v>
      </c>
      <c r="T902" s="147">
        <f t="shared" si="53"/>
        <v>0</v>
      </c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R902" s="148" t="s">
        <v>219</v>
      </c>
      <c r="AT902" s="148" t="s">
        <v>152</v>
      </c>
      <c r="AU902" s="148" t="s">
        <v>89</v>
      </c>
      <c r="AY902" s="44" t="s">
        <v>149</v>
      </c>
      <c r="BE902" s="149">
        <f t="shared" si="54"/>
        <v>0</v>
      </c>
      <c r="BF902" s="149">
        <f t="shared" si="55"/>
        <v>0</v>
      </c>
      <c r="BG902" s="149">
        <f t="shared" si="56"/>
        <v>0</v>
      </c>
      <c r="BH902" s="149">
        <f t="shared" si="57"/>
        <v>0</v>
      </c>
      <c r="BI902" s="149">
        <f t="shared" si="58"/>
        <v>0</v>
      </c>
      <c r="BJ902" s="44" t="s">
        <v>87</v>
      </c>
      <c r="BK902" s="149">
        <f t="shared" si="59"/>
        <v>0</v>
      </c>
      <c r="BL902" s="44" t="s">
        <v>219</v>
      </c>
      <c r="BM902" s="148" t="s">
        <v>1870</v>
      </c>
    </row>
    <row r="903" spans="1:65" s="56" customFormat="1" ht="16.5" customHeight="1">
      <c r="A903" s="53"/>
      <c r="B903" s="54"/>
      <c r="C903" s="195" t="s">
        <v>1871</v>
      </c>
      <c r="D903" s="195" t="s">
        <v>1214</v>
      </c>
      <c r="E903" s="196" t="s">
        <v>1814</v>
      </c>
      <c r="F903" s="197" t="s">
        <v>1815</v>
      </c>
      <c r="G903" s="198" t="s">
        <v>339</v>
      </c>
      <c r="H903" s="199">
        <v>1</v>
      </c>
      <c r="I903" s="26"/>
      <c r="J903" s="200">
        <f t="shared" si="50"/>
        <v>0</v>
      </c>
      <c r="K903" s="197" t="s">
        <v>1</v>
      </c>
      <c r="L903" s="201"/>
      <c r="M903" s="202" t="s">
        <v>1</v>
      </c>
      <c r="N903" s="203" t="s">
        <v>44</v>
      </c>
      <c r="O903" s="145"/>
      <c r="P903" s="146">
        <f t="shared" si="51"/>
        <v>0</v>
      </c>
      <c r="Q903" s="146">
        <v>0.0047</v>
      </c>
      <c r="R903" s="146">
        <f t="shared" si="52"/>
        <v>0.0047</v>
      </c>
      <c r="S903" s="146">
        <v>0</v>
      </c>
      <c r="T903" s="147">
        <f t="shared" si="53"/>
        <v>0</v>
      </c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R903" s="148" t="s">
        <v>419</v>
      </c>
      <c r="AT903" s="148" t="s">
        <v>1214</v>
      </c>
      <c r="AU903" s="148" t="s">
        <v>89</v>
      </c>
      <c r="AY903" s="44" t="s">
        <v>149</v>
      </c>
      <c r="BE903" s="149">
        <f t="shared" si="54"/>
        <v>0</v>
      </c>
      <c r="BF903" s="149">
        <f t="shared" si="55"/>
        <v>0</v>
      </c>
      <c r="BG903" s="149">
        <f t="shared" si="56"/>
        <v>0</v>
      </c>
      <c r="BH903" s="149">
        <f t="shared" si="57"/>
        <v>0</v>
      </c>
      <c r="BI903" s="149">
        <f t="shared" si="58"/>
        <v>0</v>
      </c>
      <c r="BJ903" s="44" t="s">
        <v>87</v>
      </c>
      <c r="BK903" s="149">
        <f t="shared" si="59"/>
        <v>0</v>
      </c>
      <c r="BL903" s="44" t="s">
        <v>219</v>
      </c>
      <c r="BM903" s="148" t="s">
        <v>1872</v>
      </c>
    </row>
    <row r="904" spans="1:65" s="56" customFormat="1" ht="33" customHeight="1">
      <c r="A904" s="53"/>
      <c r="B904" s="54"/>
      <c r="C904" s="138" t="s">
        <v>1873</v>
      </c>
      <c r="D904" s="138" t="s">
        <v>152</v>
      </c>
      <c r="E904" s="139" t="s">
        <v>1874</v>
      </c>
      <c r="F904" s="140" t="s">
        <v>1875</v>
      </c>
      <c r="G904" s="141" t="s">
        <v>339</v>
      </c>
      <c r="H904" s="40">
        <v>1</v>
      </c>
      <c r="I904" s="24"/>
      <c r="J904" s="142">
        <f t="shared" si="50"/>
        <v>0</v>
      </c>
      <c r="K904" s="140" t="s">
        <v>1</v>
      </c>
      <c r="L904" s="54"/>
      <c r="M904" s="143" t="s">
        <v>1</v>
      </c>
      <c r="N904" s="144" t="s">
        <v>44</v>
      </c>
      <c r="O904" s="145"/>
      <c r="P904" s="146">
        <f t="shared" si="51"/>
        <v>0</v>
      </c>
      <c r="Q904" s="146">
        <v>0</v>
      </c>
      <c r="R904" s="146">
        <f t="shared" si="52"/>
        <v>0</v>
      </c>
      <c r="S904" s="146">
        <v>0</v>
      </c>
      <c r="T904" s="147">
        <f t="shared" si="53"/>
        <v>0</v>
      </c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R904" s="148" t="s">
        <v>219</v>
      </c>
      <c r="AT904" s="148" t="s">
        <v>152</v>
      </c>
      <c r="AU904" s="148" t="s">
        <v>89</v>
      </c>
      <c r="AY904" s="44" t="s">
        <v>149</v>
      </c>
      <c r="BE904" s="149">
        <f t="shared" si="54"/>
        <v>0</v>
      </c>
      <c r="BF904" s="149">
        <f t="shared" si="55"/>
        <v>0</v>
      </c>
      <c r="BG904" s="149">
        <f t="shared" si="56"/>
        <v>0</v>
      </c>
      <c r="BH904" s="149">
        <f t="shared" si="57"/>
        <v>0</v>
      </c>
      <c r="BI904" s="149">
        <f t="shared" si="58"/>
        <v>0</v>
      </c>
      <c r="BJ904" s="44" t="s">
        <v>87</v>
      </c>
      <c r="BK904" s="149">
        <f t="shared" si="59"/>
        <v>0</v>
      </c>
      <c r="BL904" s="44" t="s">
        <v>219</v>
      </c>
      <c r="BM904" s="148" t="s">
        <v>1876</v>
      </c>
    </row>
    <row r="905" spans="1:65" s="56" customFormat="1" ht="16.5" customHeight="1">
      <c r="A905" s="53"/>
      <c r="B905" s="54"/>
      <c r="C905" s="195" t="s">
        <v>1877</v>
      </c>
      <c r="D905" s="195" t="s">
        <v>1214</v>
      </c>
      <c r="E905" s="196" t="s">
        <v>1796</v>
      </c>
      <c r="F905" s="197" t="s">
        <v>1797</v>
      </c>
      <c r="G905" s="198" t="s">
        <v>339</v>
      </c>
      <c r="H905" s="199">
        <v>1</v>
      </c>
      <c r="I905" s="26"/>
      <c r="J905" s="200">
        <f t="shared" si="50"/>
        <v>0</v>
      </c>
      <c r="K905" s="197" t="s">
        <v>1</v>
      </c>
      <c r="L905" s="201"/>
      <c r="M905" s="202" t="s">
        <v>1</v>
      </c>
      <c r="N905" s="203" t="s">
        <v>44</v>
      </c>
      <c r="O905" s="145"/>
      <c r="P905" s="146">
        <f t="shared" si="51"/>
        <v>0</v>
      </c>
      <c r="Q905" s="146">
        <v>0.0047</v>
      </c>
      <c r="R905" s="146">
        <f t="shared" si="52"/>
        <v>0.0047</v>
      </c>
      <c r="S905" s="146">
        <v>0</v>
      </c>
      <c r="T905" s="147">
        <f t="shared" si="53"/>
        <v>0</v>
      </c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R905" s="148" t="s">
        <v>419</v>
      </c>
      <c r="AT905" s="148" t="s">
        <v>1214</v>
      </c>
      <c r="AU905" s="148" t="s">
        <v>89</v>
      </c>
      <c r="AY905" s="44" t="s">
        <v>149</v>
      </c>
      <c r="BE905" s="149">
        <f t="shared" si="54"/>
        <v>0</v>
      </c>
      <c r="BF905" s="149">
        <f t="shared" si="55"/>
        <v>0</v>
      </c>
      <c r="BG905" s="149">
        <f t="shared" si="56"/>
        <v>0</v>
      </c>
      <c r="BH905" s="149">
        <f t="shared" si="57"/>
        <v>0</v>
      </c>
      <c r="BI905" s="149">
        <f t="shared" si="58"/>
        <v>0</v>
      </c>
      <c r="BJ905" s="44" t="s">
        <v>87</v>
      </c>
      <c r="BK905" s="149">
        <f t="shared" si="59"/>
        <v>0</v>
      </c>
      <c r="BL905" s="44" t="s">
        <v>219</v>
      </c>
      <c r="BM905" s="148" t="s">
        <v>1878</v>
      </c>
    </row>
    <row r="906" spans="1:65" s="56" customFormat="1" ht="33" customHeight="1">
      <c r="A906" s="53"/>
      <c r="B906" s="54"/>
      <c r="C906" s="138" t="s">
        <v>1879</v>
      </c>
      <c r="D906" s="138" t="s">
        <v>152</v>
      </c>
      <c r="E906" s="139" t="s">
        <v>1880</v>
      </c>
      <c r="F906" s="140" t="s">
        <v>1881</v>
      </c>
      <c r="G906" s="141" t="s">
        <v>339</v>
      </c>
      <c r="H906" s="40">
        <v>1</v>
      </c>
      <c r="I906" s="24"/>
      <c r="J906" s="142">
        <f t="shared" si="50"/>
        <v>0</v>
      </c>
      <c r="K906" s="140" t="s">
        <v>1</v>
      </c>
      <c r="L906" s="54"/>
      <c r="M906" s="143" t="s">
        <v>1</v>
      </c>
      <c r="N906" s="144" t="s">
        <v>44</v>
      </c>
      <c r="O906" s="145"/>
      <c r="P906" s="146">
        <f t="shared" si="51"/>
        <v>0</v>
      </c>
      <c r="Q906" s="146">
        <v>0</v>
      </c>
      <c r="R906" s="146">
        <f t="shared" si="52"/>
        <v>0</v>
      </c>
      <c r="S906" s="146">
        <v>0</v>
      </c>
      <c r="T906" s="147">
        <f t="shared" si="53"/>
        <v>0</v>
      </c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R906" s="148" t="s">
        <v>219</v>
      </c>
      <c r="AT906" s="148" t="s">
        <v>152</v>
      </c>
      <c r="AU906" s="148" t="s">
        <v>89</v>
      </c>
      <c r="AY906" s="44" t="s">
        <v>149</v>
      </c>
      <c r="BE906" s="149">
        <f t="shared" si="54"/>
        <v>0</v>
      </c>
      <c r="BF906" s="149">
        <f t="shared" si="55"/>
        <v>0</v>
      </c>
      <c r="BG906" s="149">
        <f t="shared" si="56"/>
        <v>0</v>
      </c>
      <c r="BH906" s="149">
        <f t="shared" si="57"/>
        <v>0</v>
      </c>
      <c r="BI906" s="149">
        <f t="shared" si="58"/>
        <v>0</v>
      </c>
      <c r="BJ906" s="44" t="s">
        <v>87</v>
      </c>
      <c r="BK906" s="149">
        <f t="shared" si="59"/>
        <v>0</v>
      </c>
      <c r="BL906" s="44" t="s">
        <v>219</v>
      </c>
      <c r="BM906" s="148" t="s">
        <v>1882</v>
      </c>
    </row>
    <row r="907" spans="1:65" s="56" customFormat="1" ht="16.5" customHeight="1">
      <c r="A907" s="53"/>
      <c r="B907" s="54"/>
      <c r="C907" s="195" t="s">
        <v>1883</v>
      </c>
      <c r="D907" s="195" t="s">
        <v>1214</v>
      </c>
      <c r="E907" s="196" t="s">
        <v>1796</v>
      </c>
      <c r="F907" s="197" t="s">
        <v>1797</v>
      </c>
      <c r="G907" s="198" t="s">
        <v>339</v>
      </c>
      <c r="H907" s="199">
        <v>1</v>
      </c>
      <c r="I907" s="26"/>
      <c r="J907" s="200">
        <f t="shared" si="50"/>
        <v>0</v>
      </c>
      <c r="K907" s="197" t="s">
        <v>1</v>
      </c>
      <c r="L907" s="201"/>
      <c r="M907" s="202" t="s">
        <v>1</v>
      </c>
      <c r="N907" s="203" t="s">
        <v>44</v>
      </c>
      <c r="O907" s="145"/>
      <c r="P907" s="146">
        <f t="shared" si="51"/>
        <v>0</v>
      </c>
      <c r="Q907" s="146">
        <v>0.0047</v>
      </c>
      <c r="R907" s="146">
        <f t="shared" si="52"/>
        <v>0.0047</v>
      </c>
      <c r="S907" s="146">
        <v>0</v>
      </c>
      <c r="T907" s="147">
        <f t="shared" si="53"/>
        <v>0</v>
      </c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R907" s="148" t="s">
        <v>419</v>
      </c>
      <c r="AT907" s="148" t="s">
        <v>1214</v>
      </c>
      <c r="AU907" s="148" t="s">
        <v>89</v>
      </c>
      <c r="AY907" s="44" t="s">
        <v>149</v>
      </c>
      <c r="BE907" s="149">
        <f t="shared" si="54"/>
        <v>0</v>
      </c>
      <c r="BF907" s="149">
        <f t="shared" si="55"/>
        <v>0</v>
      </c>
      <c r="BG907" s="149">
        <f t="shared" si="56"/>
        <v>0</v>
      </c>
      <c r="BH907" s="149">
        <f t="shared" si="57"/>
        <v>0</v>
      </c>
      <c r="BI907" s="149">
        <f t="shared" si="58"/>
        <v>0</v>
      </c>
      <c r="BJ907" s="44" t="s">
        <v>87</v>
      </c>
      <c r="BK907" s="149">
        <f t="shared" si="59"/>
        <v>0</v>
      </c>
      <c r="BL907" s="44" t="s">
        <v>219</v>
      </c>
      <c r="BM907" s="148" t="s">
        <v>1884</v>
      </c>
    </row>
    <row r="908" spans="1:65" s="56" customFormat="1" ht="33" customHeight="1">
      <c r="A908" s="53"/>
      <c r="B908" s="54"/>
      <c r="C908" s="138" t="s">
        <v>1885</v>
      </c>
      <c r="D908" s="138" t="s">
        <v>152</v>
      </c>
      <c r="E908" s="139" t="s">
        <v>1886</v>
      </c>
      <c r="F908" s="140" t="s">
        <v>1887</v>
      </c>
      <c r="G908" s="141" t="s">
        <v>339</v>
      </c>
      <c r="H908" s="40">
        <v>1</v>
      </c>
      <c r="I908" s="24"/>
      <c r="J908" s="142">
        <f t="shared" si="50"/>
        <v>0</v>
      </c>
      <c r="K908" s="140" t="s">
        <v>1</v>
      </c>
      <c r="L908" s="54"/>
      <c r="M908" s="143" t="s">
        <v>1</v>
      </c>
      <c r="N908" s="144" t="s">
        <v>44</v>
      </c>
      <c r="O908" s="145"/>
      <c r="P908" s="146">
        <f t="shared" si="51"/>
        <v>0</v>
      </c>
      <c r="Q908" s="146">
        <v>0</v>
      </c>
      <c r="R908" s="146">
        <f t="shared" si="52"/>
        <v>0</v>
      </c>
      <c r="S908" s="146">
        <v>0</v>
      </c>
      <c r="T908" s="147">
        <f t="shared" si="53"/>
        <v>0</v>
      </c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R908" s="148" t="s">
        <v>219</v>
      </c>
      <c r="AT908" s="148" t="s">
        <v>152</v>
      </c>
      <c r="AU908" s="148" t="s">
        <v>89</v>
      </c>
      <c r="AY908" s="44" t="s">
        <v>149</v>
      </c>
      <c r="BE908" s="149">
        <f t="shared" si="54"/>
        <v>0</v>
      </c>
      <c r="BF908" s="149">
        <f t="shared" si="55"/>
        <v>0</v>
      </c>
      <c r="BG908" s="149">
        <f t="shared" si="56"/>
        <v>0</v>
      </c>
      <c r="BH908" s="149">
        <f t="shared" si="57"/>
        <v>0</v>
      </c>
      <c r="BI908" s="149">
        <f t="shared" si="58"/>
        <v>0</v>
      </c>
      <c r="BJ908" s="44" t="s">
        <v>87</v>
      </c>
      <c r="BK908" s="149">
        <f t="shared" si="59"/>
        <v>0</v>
      </c>
      <c r="BL908" s="44" t="s">
        <v>219</v>
      </c>
      <c r="BM908" s="148" t="s">
        <v>1888</v>
      </c>
    </row>
    <row r="909" spans="1:65" s="56" customFormat="1" ht="16.5" customHeight="1">
      <c r="A909" s="53"/>
      <c r="B909" s="54"/>
      <c r="C909" s="195" t="s">
        <v>1889</v>
      </c>
      <c r="D909" s="195" t="s">
        <v>1214</v>
      </c>
      <c r="E909" s="196" t="s">
        <v>1796</v>
      </c>
      <c r="F909" s="197" t="s">
        <v>1797</v>
      </c>
      <c r="G909" s="198" t="s">
        <v>339</v>
      </c>
      <c r="H909" s="199">
        <v>1</v>
      </c>
      <c r="I909" s="26"/>
      <c r="J909" s="200">
        <f aca="true" t="shared" si="60" ref="J909:J940">ROUND(I909*H909,2)</f>
        <v>0</v>
      </c>
      <c r="K909" s="197" t="s">
        <v>1</v>
      </c>
      <c r="L909" s="201"/>
      <c r="M909" s="202" t="s">
        <v>1</v>
      </c>
      <c r="N909" s="203" t="s">
        <v>44</v>
      </c>
      <c r="O909" s="145"/>
      <c r="P909" s="146">
        <f aca="true" t="shared" si="61" ref="P909:P940">O909*H909</f>
        <v>0</v>
      </c>
      <c r="Q909" s="146">
        <v>0.0047</v>
      </c>
      <c r="R909" s="146">
        <f aca="true" t="shared" si="62" ref="R909:R940">Q909*H909</f>
        <v>0.0047</v>
      </c>
      <c r="S909" s="146">
        <v>0</v>
      </c>
      <c r="T909" s="147">
        <f aca="true" t="shared" si="63" ref="T909:T940">S909*H909</f>
        <v>0</v>
      </c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R909" s="148" t="s">
        <v>419</v>
      </c>
      <c r="AT909" s="148" t="s">
        <v>1214</v>
      </c>
      <c r="AU909" s="148" t="s">
        <v>89</v>
      </c>
      <c r="AY909" s="44" t="s">
        <v>149</v>
      </c>
      <c r="BE909" s="149">
        <f aca="true" t="shared" si="64" ref="BE909:BE940">IF(N909="základní",J909,0)</f>
        <v>0</v>
      </c>
      <c r="BF909" s="149">
        <f aca="true" t="shared" si="65" ref="BF909:BF940">IF(N909="snížená",J909,0)</f>
        <v>0</v>
      </c>
      <c r="BG909" s="149">
        <f aca="true" t="shared" si="66" ref="BG909:BG940">IF(N909="zákl. přenesená",J909,0)</f>
        <v>0</v>
      </c>
      <c r="BH909" s="149">
        <f aca="true" t="shared" si="67" ref="BH909:BH940">IF(N909="sníž. přenesená",J909,0)</f>
        <v>0</v>
      </c>
      <c r="BI909" s="149">
        <f aca="true" t="shared" si="68" ref="BI909:BI940">IF(N909="nulová",J909,0)</f>
        <v>0</v>
      </c>
      <c r="BJ909" s="44" t="s">
        <v>87</v>
      </c>
      <c r="BK909" s="149">
        <f aca="true" t="shared" si="69" ref="BK909:BK940">ROUND(I909*H909,2)</f>
        <v>0</v>
      </c>
      <c r="BL909" s="44" t="s">
        <v>219</v>
      </c>
      <c r="BM909" s="148" t="s">
        <v>1890</v>
      </c>
    </row>
    <row r="910" spans="1:65" s="56" customFormat="1" ht="33" customHeight="1">
      <c r="A910" s="53"/>
      <c r="B910" s="54"/>
      <c r="C910" s="138" t="s">
        <v>1891</v>
      </c>
      <c r="D910" s="138" t="s">
        <v>152</v>
      </c>
      <c r="E910" s="139" t="s">
        <v>1892</v>
      </c>
      <c r="F910" s="140" t="s">
        <v>1893</v>
      </c>
      <c r="G910" s="141" t="s">
        <v>339</v>
      </c>
      <c r="H910" s="40">
        <v>1</v>
      </c>
      <c r="I910" s="24"/>
      <c r="J910" s="142">
        <f t="shared" si="60"/>
        <v>0</v>
      </c>
      <c r="K910" s="140" t="s">
        <v>1</v>
      </c>
      <c r="L910" s="54"/>
      <c r="M910" s="143" t="s">
        <v>1</v>
      </c>
      <c r="N910" s="144" t="s">
        <v>44</v>
      </c>
      <c r="O910" s="145"/>
      <c r="P910" s="146">
        <f t="shared" si="61"/>
        <v>0</v>
      </c>
      <c r="Q910" s="146">
        <v>0</v>
      </c>
      <c r="R910" s="146">
        <f t="shared" si="62"/>
        <v>0</v>
      </c>
      <c r="S910" s="146">
        <v>0</v>
      </c>
      <c r="T910" s="147">
        <f t="shared" si="63"/>
        <v>0</v>
      </c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R910" s="148" t="s">
        <v>219</v>
      </c>
      <c r="AT910" s="148" t="s">
        <v>152</v>
      </c>
      <c r="AU910" s="148" t="s">
        <v>89</v>
      </c>
      <c r="AY910" s="44" t="s">
        <v>149</v>
      </c>
      <c r="BE910" s="149">
        <f t="shared" si="64"/>
        <v>0</v>
      </c>
      <c r="BF910" s="149">
        <f t="shared" si="65"/>
        <v>0</v>
      </c>
      <c r="BG910" s="149">
        <f t="shared" si="66"/>
        <v>0</v>
      </c>
      <c r="BH910" s="149">
        <f t="shared" si="67"/>
        <v>0</v>
      </c>
      <c r="BI910" s="149">
        <f t="shared" si="68"/>
        <v>0</v>
      </c>
      <c r="BJ910" s="44" t="s">
        <v>87</v>
      </c>
      <c r="BK910" s="149">
        <f t="shared" si="69"/>
        <v>0</v>
      </c>
      <c r="BL910" s="44" t="s">
        <v>219</v>
      </c>
      <c r="BM910" s="148" t="s">
        <v>1894</v>
      </c>
    </row>
    <row r="911" spans="1:65" s="56" customFormat="1" ht="33" customHeight="1">
      <c r="A911" s="53"/>
      <c r="B911" s="54"/>
      <c r="C911" s="138" t="s">
        <v>1895</v>
      </c>
      <c r="D911" s="138" t="s">
        <v>152</v>
      </c>
      <c r="E911" s="139" t="s">
        <v>1896</v>
      </c>
      <c r="F911" s="140" t="s">
        <v>1897</v>
      </c>
      <c r="G911" s="141" t="s">
        <v>339</v>
      </c>
      <c r="H911" s="40">
        <v>1</v>
      </c>
      <c r="I911" s="24"/>
      <c r="J911" s="142">
        <f t="shared" si="60"/>
        <v>0</v>
      </c>
      <c r="K911" s="140" t="s">
        <v>1</v>
      </c>
      <c r="L911" s="54"/>
      <c r="M911" s="143" t="s">
        <v>1</v>
      </c>
      <c r="N911" s="144" t="s">
        <v>44</v>
      </c>
      <c r="O911" s="145"/>
      <c r="P911" s="146">
        <f t="shared" si="61"/>
        <v>0</v>
      </c>
      <c r="Q911" s="146">
        <v>0</v>
      </c>
      <c r="R911" s="146">
        <f t="shared" si="62"/>
        <v>0</v>
      </c>
      <c r="S911" s="146">
        <v>0</v>
      </c>
      <c r="T911" s="147">
        <f t="shared" si="63"/>
        <v>0</v>
      </c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R911" s="148" t="s">
        <v>219</v>
      </c>
      <c r="AT911" s="148" t="s">
        <v>152</v>
      </c>
      <c r="AU911" s="148" t="s">
        <v>89</v>
      </c>
      <c r="AY911" s="44" t="s">
        <v>149</v>
      </c>
      <c r="BE911" s="149">
        <f t="shared" si="64"/>
        <v>0</v>
      </c>
      <c r="BF911" s="149">
        <f t="shared" si="65"/>
        <v>0</v>
      </c>
      <c r="BG911" s="149">
        <f t="shared" si="66"/>
        <v>0</v>
      </c>
      <c r="BH911" s="149">
        <f t="shared" si="67"/>
        <v>0</v>
      </c>
      <c r="BI911" s="149">
        <f t="shared" si="68"/>
        <v>0</v>
      </c>
      <c r="BJ911" s="44" t="s">
        <v>87</v>
      </c>
      <c r="BK911" s="149">
        <f t="shared" si="69"/>
        <v>0</v>
      </c>
      <c r="BL911" s="44" t="s">
        <v>219</v>
      </c>
      <c r="BM911" s="148" t="s">
        <v>1898</v>
      </c>
    </row>
    <row r="912" spans="1:65" s="56" customFormat="1" ht="37.9" customHeight="1">
      <c r="A912" s="53"/>
      <c r="B912" s="54"/>
      <c r="C912" s="138" t="s">
        <v>1899</v>
      </c>
      <c r="D912" s="138" t="s">
        <v>152</v>
      </c>
      <c r="E912" s="139" t="s">
        <v>1900</v>
      </c>
      <c r="F912" s="140" t="s">
        <v>1901</v>
      </c>
      <c r="G912" s="141" t="s">
        <v>339</v>
      </c>
      <c r="H912" s="40">
        <v>1</v>
      </c>
      <c r="I912" s="24"/>
      <c r="J912" s="142">
        <f t="shared" si="60"/>
        <v>0</v>
      </c>
      <c r="K912" s="140" t="s">
        <v>1</v>
      </c>
      <c r="L912" s="54"/>
      <c r="M912" s="143" t="s">
        <v>1</v>
      </c>
      <c r="N912" s="144" t="s">
        <v>44</v>
      </c>
      <c r="O912" s="145"/>
      <c r="P912" s="146">
        <f t="shared" si="61"/>
        <v>0</v>
      </c>
      <c r="Q912" s="146">
        <v>0</v>
      </c>
      <c r="R912" s="146">
        <f t="shared" si="62"/>
        <v>0</v>
      </c>
      <c r="S912" s="146">
        <v>0</v>
      </c>
      <c r="T912" s="147">
        <f t="shared" si="63"/>
        <v>0</v>
      </c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R912" s="148" t="s">
        <v>219</v>
      </c>
      <c r="AT912" s="148" t="s">
        <v>152</v>
      </c>
      <c r="AU912" s="148" t="s">
        <v>89</v>
      </c>
      <c r="AY912" s="44" t="s">
        <v>149</v>
      </c>
      <c r="BE912" s="149">
        <f t="shared" si="64"/>
        <v>0</v>
      </c>
      <c r="BF912" s="149">
        <f t="shared" si="65"/>
        <v>0</v>
      </c>
      <c r="BG912" s="149">
        <f t="shared" si="66"/>
        <v>0</v>
      </c>
      <c r="BH912" s="149">
        <f t="shared" si="67"/>
        <v>0</v>
      </c>
      <c r="BI912" s="149">
        <f t="shared" si="68"/>
        <v>0</v>
      </c>
      <c r="BJ912" s="44" t="s">
        <v>87</v>
      </c>
      <c r="BK912" s="149">
        <f t="shared" si="69"/>
        <v>0</v>
      </c>
      <c r="BL912" s="44" t="s">
        <v>219</v>
      </c>
      <c r="BM912" s="148" t="s">
        <v>1902</v>
      </c>
    </row>
    <row r="913" spans="1:65" s="56" customFormat="1" ht="16.5" customHeight="1">
      <c r="A913" s="53"/>
      <c r="B913" s="54"/>
      <c r="C913" s="195" t="s">
        <v>1903</v>
      </c>
      <c r="D913" s="195" t="s">
        <v>1214</v>
      </c>
      <c r="E913" s="196" t="s">
        <v>1814</v>
      </c>
      <c r="F913" s="197" t="s">
        <v>1815</v>
      </c>
      <c r="G913" s="198" t="s">
        <v>339</v>
      </c>
      <c r="H913" s="199">
        <v>1</v>
      </c>
      <c r="I913" s="26"/>
      <c r="J913" s="200">
        <f t="shared" si="60"/>
        <v>0</v>
      </c>
      <c r="K913" s="197" t="s">
        <v>1</v>
      </c>
      <c r="L913" s="201"/>
      <c r="M913" s="202" t="s">
        <v>1</v>
      </c>
      <c r="N913" s="203" t="s">
        <v>44</v>
      </c>
      <c r="O913" s="145"/>
      <c r="P913" s="146">
        <f t="shared" si="61"/>
        <v>0</v>
      </c>
      <c r="Q913" s="146">
        <v>0.0047</v>
      </c>
      <c r="R913" s="146">
        <f t="shared" si="62"/>
        <v>0.0047</v>
      </c>
      <c r="S913" s="146">
        <v>0</v>
      </c>
      <c r="T913" s="147">
        <f t="shared" si="63"/>
        <v>0</v>
      </c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R913" s="148" t="s">
        <v>419</v>
      </c>
      <c r="AT913" s="148" t="s">
        <v>1214</v>
      </c>
      <c r="AU913" s="148" t="s">
        <v>89</v>
      </c>
      <c r="AY913" s="44" t="s">
        <v>149</v>
      </c>
      <c r="BE913" s="149">
        <f t="shared" si="64"/>
        <v>0</v>
      </c>
      <c r="BF913" s="149">
        <f t="shared" si="65"/>
        <v>0</v>
      </c>
      <c r="BG913" s="149">
        <f t="shared" si="66"/>
        <v>0</v>
      </c>
      <c r="BH913" s="149">
        <f t="shared" si="67"/>
        <v>0</v>
      </c>
      <c r="BI913" s="149">
        <f t="shared" si="68"/>
        <v>0</v>
      </c>
      <c r="BJ913" s="44" t="s">
        <v>87</v>
      </c>
      <c r="BK913" s="149">
        <f t="shared" si="69"/>
        <v>0</v>
      </c>
      <c r="BL913" s="44" t="s">
        <v>219</v>
      </c>
      <c r="BM913" s="148" t="s">
        <v>1904</v>
      </c>
    </row>
    <row r="914" spans="1:65" s="56" customFormat="1" ht="33" customHeight="1">
      <c r="A914" s="53"/>
      <c r="B914" s="54"/>
      <c r="C914" s="138" t="s">
        <v>1905</v>
      </c>
      <c r="D914" s="138" t="s">
        <v>152</v>
      </c>
      <c r="E914" s="139" t="s">
        <v>1906</v>
      </c>
      <c r="F914" s="140" t="s">
        <v>1907</v>
      </c>
      <c r="G914" s="141" t="s">
        <v>339</v>
      </c>
      <c r="H914" s="40">
        <v>1</v>
      </c>
      <c r="I914" s="24"/>
      <c r="J914" s="142">
        <f t="shared" si="60"/>
        <v>0</v>
      </c>
      <c r="K914" s="140" t="s">
        <v>1</v>
      </c>
      <c r="L914" s="54"/>
      <c r="M914" s="143" t="s">
        <v>1</v>
      </c>
      <c r="N914" s="144" t="s">
        <v>44</v>
      </c>
      <c r="O914" s="145"/>
      <c r="P914" s="146">
        <f t="shared" si="61"/>
        <v>0</v>
      </c>
      <c r="Q914" s="146">
        <v>0</v>
      </c>
      <c r="R914" s="146">
        <f t="shared" si="62"/>
        <v>0</v>
      </c>
      <c r="S914" s="146">
        <v>0</v>
      </c>
      <c r="T914" s="147">
        <f t="shared" si="63"/>
        <v>0</v>
      </c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R914" s="148" t="s">
        <v>219</v>
      </c>
      <c r="AT914" s="148" t="s">
        <v>152</v>
      </c>
      <c r="AU914" s="148" t="s">
        <v>89</v>
      </c>
      <c r="AY914" s="44" t="s">
        <v>149</v>
      </c>
      <c r="BE914" s="149">
        <f t="shared" si="64"/>
        <v>0</v>
      </c>
      <c r="BF914" s="149">
        <f t="shared" si="65"/>
        <v>0</v>
      </c>
      <c r="BG914" s="149">
        <f t="shared" si="66"/>
        <v>0</v>
      </c>
      <c r="BH914" s="149">
        <f t="shared" si="67"/>
        <v>0</v>
      </c>
      <c r="BI914" s="149">
        <f t="shared" si="68"/>
        <v>0</v>
      </c>
      <c r="BJ914" s="44" t="s">
        <v>87</v>
      </c>
      <c r="BK914" s="149">
        <f t="shared" si="69"/>
        <v>0</v>
      </c>
      <c r="BL914" s="44" t="s">
        <v>219</v>
      </c>
      <c r="BM914" s="148" t="s">
        <v>1908</v>
      </c>
    </row>
    <row r="915" spans="1:65" s="56" customFormat="1" ht="16.5" customHeight="1">
      <c r="A915" s="53"/>
      <c r="B915" s="54"/>
      <c r="C915" s="195" t="s">
        <v>1909</v>
      </c>
      <c r="D915" s="195" t="s">
        <v>1214</v>
      </c>
      <c r="E915" s="196" t="s">
        <v>1796</v>
      </c>
      <c r="F915" s="197" t="s">
        <v>1797</v>
      </c>
      <c r="G915" s="198" t="s">
        <v>339</v>
      </c>
      <c r="H915" s="199">
        <v>1</v>
      </c>
      <c r="I915" s="26"/>
      <c r="J915" s="200">
        <f t="shared" si="60"/>
        <v>0</v>
      </c>
      <c r="K915" s="197" t="s">
        <v>1</v>
      </c>
      <c r="L915" s="201"/>
      <c r="M915" s="202" t="s">
        <v>1</v>
      </c>
      <c r="N915" s="203" t="s">
        <v>44</v>
      </c>
      <c r="O915" s="145"/>
      <c r="P915" s="146">
        <f t="shared" si="61"/>
        <v>0</v>
      </c>
      <c r="Q915" s="146">
        <v>0.0047</v>
      </c>
      <c r="R915" s="146">
        <f t="shared" si="62"/>
        <v>0.0047</v>
      </c>
      <c r="S915" s="146">
        <v>0</v>
      </c>
      <c r="T915" s="147">
        <f t="shared" si="63"/>
        <v>0</v>
      </c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R915" s="148" t="s">
        <v>419</v>
      </c>
      <c r="AT915" s="148" t="s">
        <v>1214</v>
      </c>
      <c r="AU915" s="148" t="s">
        <v>89</v>
      </c>
      <c r="AY915" s="44" t="s">
        <v>149</v>
      </c>
      <c r="BE915" s="149">
        <f t="shared" si="64"/>
        <v>0</v>
      </c>
      <c r="BF915" s="149">
        <f t="shared" si="65"/>
        <v>0</v>
      </c>
      <c r="BG915" s="149">
        <f t="shared" si="66"/>
        <v>0</v>
      </c>
      <c r="BH915" s="149">
        <f t="shared" si="67"/>
        <v>0</v>
      </c>
      <c r="BI915" s="149">
        <f t="shared" si="68"/>
        <v>0</v>
      </c>
      <c r="BJ915" s="44" t="s">
        <v>87</v>
      </c>
      <c r="BK915" s="149">
        <f t="shared" si="69"/>
        <v>0</v>
      </c>
      <c r="BL915" s="44" t="s">
        <v>219</v>
      </c>
      <c r="BM915" s="148" t="s">
        <v>1910</v>
      </c>
    </row>
    <row r="916" spans="1:65" s="56" customFormat="1" ht="33" customHeight="1">
      <c r="A916" s="53"/>
      <c r="B916" s="54"/>
      <c r="C916" s="138" t="s">
        <v>1911</v>
      </c>
      <c r="D916" s="138" t="s">
        <v>152</v>
      </c>
      <c r="E916" s="139" t="s">
        <v>1912</v>
      </c>
      <c r="F916" s="140" t="s">
        <v>1913</v>
      </c>
      <c r="G916" s="141" t="s">
        <v>339</v>
      </c>
      <c r="H916" s="40">
        <v>1</v>
      </c>
      <c r="I916" s="24"/>
      <c r="J916" s="142">
        <f t="shared" si="60"/>
        <v>0</v>
      </c>
      <c r="K916" s="140" t="s">
        <v>1</v>
      </c>
      <c r="L916" s="54"/>
      <c r="M916" s="143" t="s">
        <v>1</v>
      </c>
      <c r="N916" s="144" t="s">
        <v>44</v>
      </c>
      <c r="O916" s="145"/>
      <c r="P916" s="146">
        <f t="shared" si="61"/>
        <v>0</v>
      </c>
      <c r="Q916" s="146">
        <v>0</v>
      </c>
      <c r="R916" s="146">
        <f t="shared" si="62"/>
        <v>0</v>
      </c>
      <c r="S916" s="146">
        <v>0</v>
      </c>
      <c r="T916" s="147">
        <f t="shared" si="63"/>
        <v>0</v>
      </c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R916" s="148" t="s">
        <v>219</v>
      </c>
      <c r="AT916" s="148" t="s">
        <v>152</v>
      </c>
      <c r="AU916" s="148" t="s">
        <v>89</v>
      </c>
      <c r="AY916" s="44" t="s">
        <v>149</v>
      </c>
      <c r="BE916" s="149">
        <f t="shared" si="64"/>
        <v>0</v>
      </c>
      <c r="BF916" s="149">
        <f t="shared" si="65"/>
        <v>0</v>
      </c>
      <c r="BG916" s="149">
        <f t="shared" si="66"/>
        <v>0</v>
      </c>
      <c r="BH916" s="149">
        <f t="shared" si="67"/>
        <v>0</v>
      </c>
      <c r="BI916" s="149">
        <f t="shared" si="68"/>
        <v>0</v>
      </c>
      <c r="BJ916" s="44" t="s">
        <v>87</v>
      </c>
      <c r="BK916" s="149">
        <f t="shared" si="69"/>
        <v>0</v>
      </c>
      <c r="BL916" s="44" t="s">
        <v>219</v>
      </c>
      <c r="BM916" s="148" t="s">
        <v>1914</v>
      </c>
    </row>
    <row r="917" spans="1:65" s="56" customFormat="1" ht="33" customHeight="1">
      <c r="A917" s="53"/>
      <c r="B917" s="54"/>
      <c r="C917" s="138" t="s">
        <v>1915</v>
      </c>
      <c r="D917" s="138" t="s">
        <v>152</v>
      </c>
      <c r="E917" s="139" t="s">
        <v>1916</v>
      </c>
      <c r="F917" s="140" t="s">
        <v>1917</v>
      </c>
      <c r="G917" s="141" t="s">
        <v>339</v>
      </c>
      <c r="H917" s="40">
        <v>1</v>
      </c>
      <c r="I917" s="24"/>
      <c r="J917" s="142">
        <f t="shared" si="60"/>
        <v>0</v>
      </c>
      <c r="K917" s="140" t="s">
        <v>1</v>
      </c>
      <c r="L917" s="54"/>
      <c r="M917" s="143" t="s">
        <v>1</v>
      </c>
      <c r="N917" s="144" t="s">
        <v>44</v>
      </c>
      <c r="O917" s="145"/>
      <c r="P917" s="146">
        <f t="shared" si="61"/>
        <v>0</v>
      </c>
      <c r="Q917" s="146">
        <v>0</v>
      </c>
      <c r="R917" s="146">
        <f t="shared" si="62"/>
        <v>0</v>
      </c>
      <c r="S917" s="146">
        <v>0</v>
      </c>
      <c r="T917" s="147">
        <f t="shared" si="63"/>
        <v>0</v>
      </c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R917" s="148" t="s">
        <v>219</v>
      </c>
      <c r="AT917" s="148" t="s">
        <v>152</v>
      </c>
      <c r="AU917" s="148" t="s">
        <v>89</v>
      </c>
      <c r="AY917" s="44" t="s">
        <v>149</v>
      </c>
      <c r="BE917" s="149">
        <f t="shared" si="64"/>
        <v>0</v>
      </c>
      <c r="BF917" s="149">
        <f t="shared" si="65"/>
        <v>0</v>
      </c>
      <c r="BG917" s="149">
        <f t="shared" si="66"/>
        <v>0</v>
      </c>
      <c r="BH917" s="149">
        <f t="shared" si="67"/>
        <v>0</v>
      </c>
      <c r="BI917" s="149">
        <f t="shared" si="68"/>
        <v>0</v>
      </c>
      <c r="BJ917" s="44" t="s">
        <v>87</v>
      </c>
      <c r="BK917" s="149">
        <f t="shared" si="69"/>
        <v>0</v>
      </c>
      <c r="BL917" s="44" t="s">
        <v>219</v>
      </c>
      <c r="BM917" s="148" t="s">
        <v>1918</v>
      </c>
    </row>
    <row r="918" spans="1:65" s="56" customFormat="1" ht="37.9" customHeight="1">
      <c r="A918" s="53"/>
      <c r="B918" s="54"/>
      <c r="C918" s="138" t="s">
        <v>1919</v>
      </c>
      <c r="D918" s="138" t="s">
        <v>152</v>
      </c>
      <c r="E918" s="139" t="s">
        <v>1920</v>
      </c>
      <c r="F918" s="140" t="s">
        <v>1921</v>
      </c>
      <c r="G918" s="141" t="s">
        <v>339</v>
      </c>
      <c r="H918" s="40">
        <v>1</v>
      </c>
      <c r="I918" s="24"/>
      <c r="J918" s="142">
        <f t="shared" si="60"/>
        <v>0</v>
      </c>
      <c r="K918" s="140" t="s">
        <v>1</v>
      </c>
      <c r="L918" s="54"/>
      <c r="M918" s="143" t="s">
        <v>1</v>
      </c>
      <c r="N918" s="144" t="s">
        <v>44</v>
      </c>
      <c r="O918" s="145"/>
      <c r="P918" s="146">
        <f t="shared" si="61"/>
        <v>0</v>
      </c>
      <c r="Q918" s="146">
        <v>0</v>
      </c>
      <c r="R918" s="146">
        <f t="shared" si="62"/>
        <v>0</v>
      </c>
      <c r="S918" s="146">
        <v>0</v>
      </c>
      <c r="T918" s="147">
        <f t="shared" si="63"/>
        <v>0</v>
      </c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R918" s="148" t="s">
        <v>219</v>
      </c>
      <c r="AT918" s="148" t="s">
        <v>152</v>
      </c>
      <c r="AU918" s="148" t="s">
        <v>89</v>
      </c>
      <c r="AY918" s="44" t="s">
        <v>149</v>
      </c>
      <c r="BE918" s="149">
        <f t="shared" si="64"/>
        <v>0</v>
      </c>
      <c r="BF918" s="149">
        <f t="shared" si="65"/>
        <v>0</v>
      </c>
      <c r="BG918" s="149">
        <f t="shared" si="66"/>
        <v>0</v>
      </c>
      <c r="BH918" s="149">
        <f t="shared" si="67"/>
        <v>0</v>
      </c>
      <c r="BI918" s="149">
        <f t="shared" si="68"/>
        <v>0</v>
      </c>
      <c r="BJ918" s="44" t="s">
        <v>87</v>
      </c>
      <c r="BK918" s="149">
        <f t="shared" si="69"/>
        <v>0</v>
      </c>
      <c r="BL918" s="44" t="s">
        <v>219</v>
      </c>
      <c r="BM918" s="148" t="s">
        <v>1922</v>
      </c>
    </row>
    <row r="919" spans="1:65" s="56" customFormat="1" ht="16.5" customHeight="1">
      <c r="A919" s="53"/>
      <c r="B919" s="54"/>
      <c r="C919" s="195" t="s">
        <v>1923</v>
      </c>
      <c r="D919" s="195" t="s">
        <v>1214</v>
      </c>
      <c r="E919" s="196" t="s">
        <v>1782</v>
      </c>
      <c r="F919" s="197" t="s">
        <v>1783</v>
      </c>
      <c r="G919" s="198" t="s">
        <v>339</v>
      </c>
      <c r="H919" s="199">
        <v>1</v>
      </c>
      <c r="I919" s="26"/>
      <c r="J919" s="200">
        <f t="shared" si="60"/>
        <v>0</v>
      </c>
      <c r="K919" s="197" t="s">
        <v>1</v>
      </c>
      <c r="L919" s="201"/>
      <c r="M919" s="202" t="s">
        <v>1</v>
      </c>
      <c r="N919" s="203" t="s">
        <v>44</v>
      </c>
      <c r="O919" s="145"/>
      <c r="P919" s="146">
        <f t="shared" si="61"/>
        <v>0</v>
      </c>
      <c r="Q919" s="146">
        <v>0.0047</v>
      </c>
      <c r="R919" s="146">
        <f t="shared" si="62"/>
        <v>0.0047</v>
      </c>
      <c r="S919" s="146">
        <v>0</v>
      </c>
      <c r="T919" s="147">
        <f t="shared" si="63"/>
        <v>0</v>
      </c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R919" s="148" t="s">
        <v>419</v>
      </c>
      <c r="AT919" s="148" t="s">
        <v>1214</v>
      </c>
      <c r="AU919" s="148" t="s">
        <v>89</v>
      </c>
      <c r="AY919" s="44" t="s">
        <v>149</v>
      </c>
      <c r="BE919" s="149">
        <f t="shared" si="64"/>
        <v>0</v>
      </c>
      <c r="BF919" s="149">
        <f t="shared" si="65"/>
        <v>0</v>
      </c>
      <c r="BG919" s="149">
        <f t="shared" si="66"/>
        <v>0</v>
      </c>
      <c r="BH919" s="149">
        <f t="shared" si="67"/>
        <v>0</v>
      </c>
      <c r="BI919" s="149">
        <f t="shared" si="68"/>
        <v>0</v>
      </c>
      <c r="BJ919" s="44" t="s">
        <v>87</v>
      </c>
      <c r="BK919" s="149">
        <f t="shared" si="69"/>
        <v>0</v>
      </c>
      <c r="BL919" s="44" t="s">
        <v>219</v>
      </c>
      <c r="BM919" s="148" t="s">
        <v>1924</v>
      </c>
    </row>
    <row r="920" spans="1:65" s="56" customFormat="1" ht="37.9" customHeight="1">
      <c r="A920" s="53"/>
      <c r="B920" s="54"/>
      <c r="C920" s="138" t="s">
        <v>1925</v>
      </c>
      <c r="D920" s="138" t="s">
        <v>152</v>
      </c>
      <c r="E920" s="139" t="s">
        <v>1926</v>
      </c>
      <c r="F920" s="140" t="s">
        <v>1927</v>
      </c>
      <c r="G920" s="141" t="s">
        <v>339</v>
      </c>
      <c r="H920" s="40">
        <v>1</v>
      </c>
      <c r="I920" s="24"/>
      <c r="J920" s="142">
        <f t="shared" si="60"/>
        <v>0</v>
      </c>
      <c r="K920" s="140" t="s">
        <v>1</v>
      </c>
      <c r="L920" s="54"/>
      <c r="M920" s="143" t="s">
        <v>1</v>
      </c>
      <c r="N920" s="144" t="s">
        <v>44</v>
      </c>
      <c r="O920" s="145"/>
      <c r="P920" s="146">
        <f t="shared" si="61"/>
        <v>0</v>
      </c>
      <c r="Q920" s="146">
        <v>0</v>
      </c>
      <c r="R920" s="146">
        <f t="shared" si="62"/>
        <v>0</v>
      </c>
      <c r="S920" s="146">
        <v>0</v>
      </c>
      <c r="T920" s="147">
        <f t="shared" si="63"/>
        <v>0</v>
      </c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R920" s="148" t="s">
        <v>219</v>
      </c>
      <c r="AT920" s="148" t="s">
        <v>152</v>
      </c>
      <c r="AU920" s="148" t="s">
        <v>89</v>
      </c>
      <c r="AY920" s="44" t="s">
        <v>149</v>
      </c>
      <c r="BE920" s="149">
        <f t="shared" si="64"/>
        <v>0</v>
      </c>
      <c r="BF920" s="149">
        <f t="shared" si="65"/>
        <v>0</v>
      </c>
      <c r="BG920" s="149">
        <f t="shared" si="66"/>
        <v>0</v>
      </c>
      <c r="BH920" s="149">
        <f t="shared" si="67"/>
        <v>0</v>
      </c>
      <c r="BI920" s="149">
        <f t="shared" si="68"/>
        <v>0</v>
      </c>
      <c r="BJ920" s="44" t="s">
        <v>87</v>
      </c>
      <c r="BK920" s="149">
        <f t="shared" si="69"/>
        <v>0</v>
      </c>
      <c r="BL920" s="44" t="s">
        <v>219</v>
      </c>
      <c r="BM920" s="148" t="s">
        <v>1928</v>
      </c>
    </row>
    <row r="921" spans="1:65" s="56" customFormat="1" ht="16.5" customHeight="1">
      <c r="A921" s="53"/>
      <c r="B921" s="54"/>
      <c r="C921" s="195" t="s">
        <v>1929</v>
      </c>
      <c r="D921" s="195" t="s">
        <v>1214</v>
      </c>
      <c r="E921" s="196" t="s">
        <v>1782</v>
      </c>
      <c r="F921" s="197" t="s">
        <v>1783</v>
      </c>
      <c r="G921" s="198" t="s">
        <v>339</v>
      </c>
      <c r="H921" s="199">
        <v>1</v>
      </c>
      <c r="I921" s="26"/>
      <c r="J921" s="200">
        <f t="shared" si="60"/>
        <v>0</v>
      </c>
      <c r="K921" s="197" t="s">
        <v>1</v>
      </c>
      <c r="L921" s="201"/>
      <c r="M921" s="202" t="s">
        <v>1</v>
      </c>
      <c r="N921" s="203" t="s">
        <v>44</v>
      </c>
      <c r="O921" s="145"/>
      <c r="P921" s="146">
        <f t="shared" si="61"/>
        <v>0</v>
      </c>
      <c r="Q921" s="146">
        <v>0.0047</v>
      </c>
      <c r="R921" s="146">
        <f t="shared" si="62"/>
        <v>0.0047</v>
      </c>
      <c r="S921" s="146">
        <v>0</v>
      </c>
      <c r="T921" s="147">
        <f t="shared" si="63"/>
        <v>0</v>
      </c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R921" s="148" t="s">
        <v>419</v>
      </c>
      <c r="AT921" s="148" t="s">
        <v>1214</v>
      </c>
      <c r="AU921" s="148" t="s">
        <v>89</v>
      </c>
      <c r="AY921" s="44" t="s">
        <v>149</v>
      </c>
      <c r="BE921" s="149">
        <f t="shared" si="64"/>
        <v>0</v>
      </c>
      <c r="BF921" s="149">
        <f t="shared" si="65"/>
        <v>0</v>
      </c>
      <c r="BG921" s="149">
        <f t="shared" si="66"/>
        <v>0</v>
      </c>
      <c r="BH921" s="149">
        <f t="shared" si="67"/>
        <v>0</v>
      </c>
      <c r="BI921" s="149">
        <f t="shared" si="68"/>
        <v>0</v>
      </c>
      <c r="BJ921" s="44" t="s">
        <v>87</v>
      </c>
      <c r="BK921" s="149">
        <f t="shared" si="69"/>
        <v>0</v>
      </c>
      <c r="BL921" s="44" t="s">
        <v>219</v>
      </c>
      <c r="BM921" s="148" t="s">
        <v>1930</v>
      </c>
    </row>
    <row r="922" spans="1:65" s="56" customFormat="1" ht="37.9" customHeight="1">
      <c r="A922" s="53"/>
      <c r="B922" s="54"/>
      <c r="C922" s="138" t="s">
        <v>1931</v>
      </c>
      <c r="D922" s="138" t="s">
        <v>152</v>
      </c>
      <c r="E922" s="139" t="s">
        <v>1932</v>
      </c>
      <c r="F922" s="140" t="s">
        <v>1933</v>
      </c>
      <c r="G922" s="141" t="s">
        <v>339</v>
      </c>
      <c r="H922" s="40">
        <v>1</v>
      </c>
      <c r="I922" s="24"/>
      <c r="J922" s="142">
        <f t="shared" si="60"/>
        <v>0</v>
      </c>
      <c r="K922" s="140" t="s">
        <v>1</v>
      </c>
      <c r="L922" s="54"/>
      <c r="M922" s="143" t="s">
        <v>1</v>
      </c>
      <c r="N922" s="144" t="s">
        <v>44</v>
      </c>
      <c r="O922" s="145"/>
      <c r="P922" s="146">
        <f t="shared" si="61"/>
        <v>0</v>
      </c>
      <c r="Q922" s="146">
        <v>0</v>
      </c>
      <c r="R922" s="146">
        <f t="shared" si="62"/>
        <v>0</v>
      </c>
      <c r="S922" s="146">
        <v>0</v>
      </c>
      <c r="T922" s="147">
        <f t="shared" si="63"/>
        <v>0</v>
      </c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R922" s="148" t="s">
        <v>219</v>
      </c>
      <c r="AT922" s="148" t="s">
        <v>152</v>
      </c>
      <c r="AU922" s="148" t="s">
        <v>89</v>
      </c>
      <c r="AY922" s="44" t="s">
        <v>149</v>
      </c>
      <c r="BE922" s="149">
        <f t="shared" si="64"/>
        <v>0</v>
      </c>
      <c r="BF922" s="149">
        <f t="shared" si="65"/>
        <v>0</v>
      </c>
      <c r="BG922" s="149">
        <f t="shared" si="66"/>
        <v>0</v>
      </c>
      <c r="BH922" s="149">
        <f t="shared" si="67"/>
        <v>0</v>
      </c>
      <c r="BI922" s="149">
        <f t="shared" si="68"/>
        <v>0</v>
      </c>
      <c r="BJ922" s="44" t="s">
        <v>87</v>
      </c>
      <c r="BK922" s="149">
        <f t="shared" si="69"/>
        <v>0</v>
      </c>
      <c r="BL922" s="44" t="s">
        <v>219</v>
      </c>
      <c r="BM922" s="148" t="s">
        <v>1934</v>
      </c>
    </row>
    <row r="923" spans="1:65" s="56" customFormat="1" ht="16.5" customHeight="1">
      <c r="A923" s="53"/>
      <c r="B923" s="54"/>
      <c r="C923" s="195" t="s">
        <v>1935</v>
      </c>
      <c r="D923" s="195" t="s">
        <v>1214</v>
      </c>
      <c r="E923" s="196" t="s">
        <v>1782</v>
      </c>
      <c r="F923" s="197" t="s">
        <v>1783</v>
      </c>
      <c r="G923" s="198" t="s">
        <v>339</v>
      </c>
      <c r="H923" s="199">
        <v>1</v>
      </c>
      <c r="I923" s="26"/>
      <c r="J923" s="200">
        <f t="shared" si="60"/>
        <v>0</v>
      </c>
      <c r="K923" s="197" t="s">
        <v>1</v>
      </c>
      <c r="L923" s="201"/>
      <c r="M923" s="202" t="s">
        <v>1</v>
      </c>
      <c r="N923" s="203" t="s">
        <v>44</v>
      </c>
      <c r="O923" s="145"/>
      <c r="P923" s="146">
        <f t="shared" si="61"/>
        <v>0</v>
      </c>
      <c r="Q923" s="146">
        <v>0.0047</v>
      </c>
      <c r="R923" s="146">
        <f t="shared" si="62"/>
        <v>0.0047</v>
      </c>
      <c r="S923" s="146">
        <v>0</v>
      </c>
      <c r="T923" s="147">
        <f t="shared" si="63"/>
        <v>0</v>
      </c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R923" s="148" t="s">
        <v>419</v>
      </c>
      <c r="AT923" s="148" t="s">
        <v>1214</v>
      </c>
      <c r="AU923" s="148" t="s">
        <v>89</v>
      </c>
      <c r="AY923" s="44" t="s">
        <v>149</v>
      </c>
      <c r="BE923" s="149">
        <f t="shared" si="64"/>
        <v>0</v>
      </c>
      <c r="BF923" s="149">
        <f t="shared" si="65"/>
        <v>0</v>
      </c>
      <c r="BG923" s="149">
        <f t="shared" si="66"/>
        <v>0</v>
      </c>
      <c r="BH923" s="149">
        <f t="shared" si="67"/>
        <v>0</v>
      </c>
      <c r="BI923" s="149">
        <f t="shared" si="68"/>
        <v>0</v>
      </c>
      <c r="BJ923" s="44" t="s">
        <v>87</v>
      </c>
      <c r="BK923" s="149">
        <f t="shared" si="69"/>
        <v>0</v>
      </c>
      <c r="BL923" s="44" t="s">
        <v>219</v>
      </c>
      <c r="BM923" s="148" t="s">
        <v>1936</v>
      </c>
    </row>
    <row r="924" spans="1:65" s="56" customFormat="1" ht="33" customHeight="1">
      <c r="A924" s="53"/>
      <c r="B924" s="54"/>
      <c r="C924" s="138" t="s">
        <v>1937</v>
      </c>
      <c r="D924" s="138" t="s">
        <v>152</v>
      </c>
      <c r="E924" s="139" t="s">
        <v>1938</v>
      </c>
      <c r="F924" s="140" t="s">
        <v>1939</v>
      </c>
      <c r="G924" s="141" t="s">
        <v>339</v>
      </c>
      <c r="H924" s="40">
        <v>1</v>
      </c>
      <c r="I924" s="24"/>
      <c r="J924" s="142">
        <f t="shared" si="60"/>
        <v>0</v>
      </c>
      <c r="K924" s="140" t="s">
        <v>1</v>
      </c>
      <c r="L924" s="54"/>
      <c r="M924" s="143" t="s">
        <v>1</v>
      </c>
      <c r="N924" s="144" t="s">
        <v>44</v>
      </c>
      <c r="O924" s="145"/>
      <c r="P924" s="146">
        <f t="shared" si="61"/>
        <v>0</v>
      </c>
      <c r="Q924" s="146">
        <v>0</v>
      </c>
      <c r="R924" s="146">
        <f t="shared" si="62"/>
        <v>0</v>
      </c>
      <c r="S924" s="146">
        <v>0</v>
      </c>
      <c r="T924" s="147">
        <f t="shared" si="63"/>
        <v>0</v>
      </c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R924" s="148" t="s">
        <v>219</v>
      </c>
      <c r="AT924" s="148" t="s">
        <v>152</v>
      </c>
      <c r="AU924" s="148" t="s">
        <v>89</v>
      </c>
      <c r="AY924" s="44" t="s">
        <v>149</v>
      </c>
      <c r="BE924" s="149">
        <f t="shared" si="64"/>
        <v>0</v>
      </c>
      <c r="BF924" s="149">
        <f t="shared" si="65"/>
        <v>0</v>
      </c>
      <c r="BG924" s="149">
        <f t="shared" si="66"/>
        <v>0</v>
      </c>
      <c r="BH924" s="149">
        <f t="shared" si="67"/>
        <v>0</v>
      </c>
      <c r="BI924" s="149">
        <f t="shared" si="68"/>
        <v>0</v>
      </c>
      <c r="BJ924" s="44" t="s">
        <v>87</v>
      </c>
      <c r="BK924" s="149">
        <f t="shared" si="69"/>
        <v>0</v>
      </c>
      <c r="BL924" s="44" t="s">
        <v>219</v>
      </c>
      <c r="BM924" s="148" t="s">
        <v>1940</v>
      </c>
    </row>
    <row r="925" spans="1:65" s="56" customFormat="1" ht="33" customHeight="1">
      <c r="A925" s="53"/>
      <c r="B925" s="54"/>
      <c r="C925" s="138" t="s">
        <v>1941</v>
      </c>
      <c r="D925" s="138" t="s">
        <v>152</v>
      </c>
      <c r="E925" s="139" t="s">
        <v>1942</v>
      </c>
      <c r="F925" s="140" t="s">
        <v>1943</v>
      </c>
      <c r="G925" s="141" t="s">
        <v>339</v>
      </c>
      <c r="H925" s="40">
        <v>1</v>
      </c>
      <c r="I925" s="24"/>
      <c r="J925" s="142">
        <f t="shared" si="60"/>
        <v>0</v>
      </c>
      <c r="K925" s="140" t="s">
        <v>1</v>
      </c>
      <c r="L925" s="54"/>
      <c r="M925" s="143" t="s">
        <v>1</v>
      </c>
      <c r="N925" s="144" t="s">
        <v>44</v>
      </c>
      <c r="O925" s="145"/>
      <c r="P925" s="146">
        <f t="shared" si="61"/>
        <v>0</v>
      </c>
      <c r="Q925" s="146">
        <v>0</v>
      </c>
      <c r="R925" s="146">
        <f t="shared" si="62"/>
        <v>0</v>
      </c>
      <c r="S925" s="146">
        <v>0</v>
      </c>
      <c r="T925" s="147">
        <f t="shared" si="63"/>
        <v>0</v>
      </c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R925" s="148" t="s">
        <v>219</v>
      </c>
      <c r="AT925" s="148" t="s">
        <v>152</v>
      </c>
      <c r="AU925" s="148" t="s">
        <v>89</v>
      </c>
      <c r="AY925" s="44" t="s">
        <v>149</v>
      </c>
      <c r="BE925" s="149">
        <f t="shared" si="64"/>
        <v>0</v>
      </c>
      <c r="BF925" s="149">
        <f t="shared" si="65"/>
        <v>0</v>
      </c>
      <c r="BG925" s="149">
        <f t="shared" si="66"/>
        <v>0</v>
      </c>
      <c r="BH925" s="149">
        <f t="shared" si="67"/>
        <v>0</v>
      </c>
      <c r="BI925" s="149">
        <f t="shared" si="68"/>
        <v>0</v>
      </c>
      <c r="BJ925" s="44" t="s">
        <v>87</v>
      </c>
      <c r="BK925" s="149">
        <f t="shared" si="69"/>
        <v>0</v>
      </c>
      <c r="BL925" s="44" t="s">
        <v>219</v>
      </c>
      <c r="BM925" s="148" t="s">
        <v>1944</v>
      </c>
    </row>
    <row r="926" spans="1:65" s="56" customFormat="1" ht="37.9" customHeight="1">
      <c r="A926" s="53"/>
      <c r="B926" s="54"/>
      <c r="C926" s="138" t="s">
        <v>1945</v>
      </c>
      <c r="D926" s="138" t="s">
        <v>152</v>
      </c>
      <c r="E926" s="139" t="s">
        <v>1946</v>
      </c>
      <c r="F926" s="140" t="s">
        <v>1947</v>
      </c>
      <c r="G926" s="141" t="s">
        <v>339</v>
      </c>
      <c r="H926" s="40">
        <v>1</v>
      </c>
      <c r="I926" s="24"/>
      <c r="J926" s="142">
        <f t="shared" si="60"/>
        <v>0</v>
      </c>
      <c r="K926" s="140" t="s">
        <v>1</v>
      </c>
      <c r="L926" s="54"/>
      <c r="M926" s="143" t="s">
        <v>1</v>
      </c>
      <c r="N926" s="144" t="s">
        <v>44</v>
      </c>
      <c r="O926" s="145"/>
      <c r="P926" s="146">
        <f t="shared" si="61"/>
        <v>0</v>
      </c>
      <c r="Q926" s="146">
        <v>0</v>
      </c>
      <c r="R926" s="146">
        <f t="shared" si="62"/>
        <v>0</v>
      </c>
      <c r="S926" s="146">
        <v>0</v>
      </c>
      <c r="T926" s="147">
        <f t="shared" si="63"/>
        <v>0</v>
      </c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R926" s="148" t="s">
        <v>219</v>
      </c>
      <c r="AT926" s="148" t="s">
        <v>152</v>
      </c>
      <c r="AU926" s="148" t="s">
        <v>89</v>
      </c>
      <c r="AY926" s="44" t="s">
        <v>149</v>
      </c>
      <c r="BE926" s="149">
        <f t="shared" si="64"/>
        <v>0</v>
      </c>
      <c r="BF926" s="149">
        <f t="shared" si="65"/>
        <v>0</v>
      </c>
      <c r="BG926" s="149">
        <f t="shared" si="66"/>
        <v>0</v>
      </c>
      <c r="BH926" s="149">
        <f t="shared" si="67"/>
        <v>0</v>
      </c>
      <c r="BI926" s="149">
        <f t="shared" si="68"/>
        <v>0</v>
      </c>
      <c r="BJ926" s="44" t="s">
        <v>87</v>
      </c>
      <c r="BK926" s="149">
        <f t="shared" si="69"/>
        <v>0</v>
      </c>
      <c r="BL926" s="44" t="s">
        <v>219</v>
      </c>
      <c r="BM926" s="148" t="s">
        <v>1948</v>
      </c>
    </row>
    <row r="927" spans="1:65" s="56" customFormat="1" ht="33" customHeight="1">
      <c r="A927" s="53"/>
      <c r="B927" s="54"/>
      <c r="C927" s="138" t="s">
        <v>1949</v>
      </c>
      <c r="D927" s="138" t="s">
        <v>152</v>
      </c>
      <c r="E927" s="139" t="s">
        <v>1950</v>
      </c>
      <c r="F927" s="140" t="s">
        <v>1951</v>
      </c>
      <c r="G927" s="141" t="s">
        <v>339</v>
      </c>
      <c r="H927" s="40">
        <v>1</v>
      </c>
      <c r="I927" s="24"/>
      <c r="J927" s="142">
        <f t="shared" si="60"/>
        <v>0</v>
      </c>
      <c r="K927" s="140" t="s">
        <v>1</v>
      </c>
      <c r="L927" s="54"/>
      <c r="M927" s="143" t="s">
        <v>1</v>
      </c>
      <c r="N927" s="144" t="s">
        <v>44</v>
      </c>
      <c r="O927" s="145"/>
      <c r="P927" s="146">
        <f t="shared" si="61"/>
        <v>0</v>
      </c>
      <c r="Q927" s="146">
        <v>0</v>
      </c>
      <c r="R927" s="146">
        <f t="shared" si="62"/>
        <v>0</v>
      </c>
      <c r="S927" s="146">
        <v>0</v>
      </c>
      <c r="T927" s="147">
        <f t="shared" si="63"/>
        <v>0</v>
      </c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R927" s="148" t="s">
        <v>219</v>
      </c>
      <c r="AT927" s="148" t="s">
        <v>152</v>
      </c>
      <c r="AU927" s="148" t="s">
        <v>89</v>
      </c>
      <c r="AY927" s="44" t="s">
        <v>149</v>
      </c>
      <c r="BE927" s="149">
        <f t="shared" si="64"/>
        <v>0</v>
      </c>
      <c r="BF927" s="149">
        <f t="shared" si="65"/>
        <v>0</v>
      </c>
      <c r="BG927" s="149">
        <f t="shared" si="66"/>
        <v>0</v>
      </c>
      <c r="BH927" s="149">
        <f t="shared" si="67"/>
        <v>0</v>
      </c>
      <c r="BI927" s="149">
        <f t="shared" si="68"/>
        <v>0</v>
      </c>
      <c r="BJ927" s="44" t="s">
        <v>87</v>
      </c>
      <c r="BK927" s="149">
        <f t="shared" si="69"/>
        <v>0</v>
      </c>
      <c r="BL927" s="44" t="s">
        <v>219</v>
      </c>
      <c r="BM927" s="148" t="s">
        <v>1952</v>
      </c>
    </row>
    <row r="928" spans="1:65" s="56" customFormat="1" ht="33" customHeight="1">
      <c r="A928" s="53"/>
      <c r="B928" s="54"/>
      <c r="C928" s="138" t="s">
        <v>1953</v>
      </c>
      <c r="D928" s="138" t="s">
        <v>152</v>
      </c>
      <c r="E928" s="139" t="s">
        <v>1954</v>
      </c>
      <c r="F928" s="140" t="s">
        <v>1955</v>
      </c>
      <c r="G928" s="141" t="s">
        <v>339</v>
      </c>
      <c r="H928" s="40">
        <v>1</v>
      </c>
      <c r="I928" s="24"/>
      <c r="J928" s="142">
        <f t="shared" si="60"/>
        <v>0</v>
      </c>
      <c r="K928" s="140" t="s">
        <v>1</v>
      </c>
      <c r="L928" s="54"/>
      <c r="M928" s="143" t="s">
        <v>1</v>
      </c>
      <c r="N928" s="144" t="s">
        <v>44</v>
      </c>
      <c r="O928" s="145"/>
      <c r="P928" s="146">
        <f t="shared" si="61"/>
        <v>0</v>
      </c>
      <c r="Q928" s="146">
        <v>0</v>
      </c>
      <c r="R928" s="146">
        <f t="shared" si="62"/>
        <v>0</v>
      </c>
      <c r="S928" s="146">
        <v>0</v>
      </c>
      <c r="T928" s="147">
        <f t="shared" si="63"/>
        <v>0</v>
      </c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R928" s="148" t="s">
        <v>219</v>
      </c>
      <c r="AT928" s="148" t="s">
        <v>152</v>
      </c>
      <c r="AU928" s="148" t="s">
        <v>89</v>
      </c>
      <c r="AY928" s="44" t="s">
        <v>149</v>
      </c>
      <c r="BE928" s="149">
        <f t="shared" si="64"/>
        <v>0</v>
      </c>
      <c r="BF928" s="149">
        <f t="shared" si="65"/>
        <v>0</v>
      </c>
      <c r="BG928" s="149">
        <f t="shared" si="66"/>
        <v>0</v>
      </c>
      <c r="BH928" s="149">
        <f t="shared" si="67"/>
        <v>0</v>
      </c>
      <c r="BI928" s="149">
        <f t="shared" si="68"/>
        <v>0</v>
      </c>
      <c r="BJ928" s="44" t="s">
        <v>87</v>
      </c>
      <c r="BK928" s="149">
        <f t="shared" si="69"/>
        <v>0</v>
      </c>
      <c r="BL928" s="44" t="s">
        <v>219</v>
      </c>
      <c r="BM928" s="148" t="s">
        <v>1956</v>
      </c>
    </row>
    <row r="929" spans="1:65" s="56" customFormat="1" ht="33" customHeight="1">
      <c r="A929" s="53"/>
      <c r="B929" s="54"/>
      <c r="C929" s="138" t="s">
        <v>1957</v>
      </c>
      <c r="D929" s="138" t="s">
        <v>152</v>
      </c>
      <c r="E929" s="139" t="s">
        <v>1958</v>
      </c>
      <c r="F929" s="140" t="s">
        <v>1959</v>
      </c>
      <c r="G929" s="141" t="s">
        <v>339</v>
      </c>
      <c r="H929" s="40">
        <v>1</v>
      </c>
      <c r="I929" s="24"/>
      <c r="J929" s="142">
        <f t="shared" si="60"/>
        <v>0</v>
      </c>
      <c r="K929" s="140" t="s">
        <v>1</v>
      </c>
      <c r="L929" s="54"/>
      <c r="M929" s="143" t="s">
        <v>1</v>
      </c>
      <c r="N929" s="144" t="s">
        <v>44</v>
      </c>
      <c r="O929" s="145"/>
      <c r="P929" s="146">
        <f t="shared" si="61"/>
        <v>0</v>
      </c>
      <c r="Q929" s="146">
        <v>0</v>
      </c>
      <c r="R929" s="146">
        <f t="shared" si="62"/>
        <v>0</v>
      </c>
      <c r="S929" s="146">
        <v>0</v>
      </c>
      <c r="T929" s="147">
        <f t="shared" si="63"/>
        <v>0</v>
      </c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R929" s="148" t="s">
        <v>219</v>
      </c>
      <c r="AT929" s="148" t="s">
        <v>152</v>
      </c>
      <c r="AU929" s="148" t="s">
        <v>89</v>
      </c>
      <c r="AY929" s="44" t="s">
        <v>149</v>
      </c>
      <c r="BE929" s="149">
        <f t="shared" si="64"/>
        <v>0</v>
      </c>
      <c r="BF929" s="149">
        <f t="shared" si="65"/>
        <v>0</v>
      </c>
      <c r="BG929" s="149">
        <f t="shared" si="66"/>
        <v>0</v>
      </c>
      <c r="BH929" s="149">
        <f t="shared" si="67"/>
        <v>0</v>
      </c>
      <c r="BI929" s="149">
        <f t="shared" si="68"/>
        <v>0</v>
      </c>
      <c r="BJ929" s="44" t="s">
        <v>87</v>
      </c>
      <c r="BK929" s="149">
        <f t="shared" si="69"/>
        <v>0</v>
      </c>
      <c r="BL929" s="44" t="s">
        <v>219</v>
      </c>
      <c r="BM929" s="148" t="s">
        <v>1960</v>
      </c>
    </row>
    <row r="930" spans="1:65" s="56" customFormat="1" ht="24.2" customHeight="1">
      <c r="A930" s="53"/>
      <c r="B930" s="54"/>
      <c r="C930" s="138" t="s">
        <v>1961</v>
      </c>
      <c r="D930" s="138" t="s">
        <v>152</v>
      </c>
      <c r="E930" s="139" t="s">
        <v>1962</v>
      </c>
      <c r="F930" s="140" t="s">
        <v>1963</v>
      </c>
      <c r="G930" s="141" t="s">
        <v>339</v>
      </c>
      <c r="H930" s="40">
        <v>1</v>
      </c>
      <c r="I930" s="24"/>
      <c r="J930" s="142">
        <f t="shared" si="60"/>
        <v>0</v>
      </c>
      <c r="K930" s="140" t="s">
        <v>1</v>
      </c>
      <c r="L930" s="54"/>
      <c r="M930" s="143" t="s">
        <v>1</v>
      </c>
      <c r="N930" s="144" t="s">
        <v>44</v>
      </c>
      <c r="O930" s="145"/>
      <c r="P930" s="146">
        <f t="shared" si="61"/>
        <v>0</v>
      </c>
      <c r="Q930" s="146">
        <v>0</v>
      </c>
      <c r="R930" s="146">
        <f t="shared" si="62"/>
        <v>0</v>
      </c>
      <c r="S930" s="146">
        <v>0</v>
      </c>
      <c r="T930" s="147">
        <f t="shared" si="63"/>
        <v>0</v>
      </c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R930" s="148" t="s">
        <v>219</v>
      </c>
      <c r="AT930" s="148" t="s">
        <v>152</v>
      </c>
      <c r="AU930" s="148" t="s">
        <v>89</v>
      </c>
      <c r="AY930" s="44" t="s">
        <v>149</v>
      </c>
      <c r="BE930" s="149">
        <f t="shared" si="64"/>
        <v>0</v>
      </c>
      <c r="BF930" s="149">
        <f t="shared" si="65"/>
        <v>0</v>
      </c>
      <c r="BG930" s="149">
        <f t="shared" si="66"/>
        <v>0</v>
      </c>
      <c r="BH930" s="149">
        <f t="shared" si="67"/>
        <v>0</v>
      </c>
      <c r="BI930" s="149">
        <f t="shared" si="68"/>
        <v>0</v>
      </c>
      <c r="BJ930" s="44" t="s">
        <v>87</v>
      </c>
      <c r="BK930" s="149">
        <f t="shared" si="69"/>
        <v>0</v>
      </c>
      <c r="BL930" s="44" t="s">
        <v>219</v>
      </c>
      <c r="BM930" s="148" t="s">
        <v>1964</v>
      </c>
    </row>
    <row r="931" spans="1:65" s="56" customFormat="1" ht="24.2" customHeight="1">
      <c r="A931" s="53"/>
      <c r="B931" s="54"/>
      <c r="C931" s="138" t="s">
        <v>1965</v>
      </c>
      <c r="D931" s="138" t="s">
        <v>152</v>
      </c>
      <c r="E931" s="139" t="s">
        <v>1966</v>
      </c>
      <c r="F931" s="140" t="s">
        <v>1967</v>
      </c>
      <c r="G931" s="141" t="s">
        <v>339</v>
      </c>
      <c r="H931" s="40">
        <v>3</v>
      </c>
      <c r="I931" s="24"/>
      <c r="J931" s="142">
        <f t="shared" si="60"/>
        <v>0</v>
      </c>
      <c r="K931" s="140" t="s">
        <v>1</v>
      </c>
      <c r="L931" s="54"/>
      <c r="M931" s="143" t="s">
        <v>1</v>
      </c>
      <c r="N931" s="144" t="s">
        <v>44</v>
      </c>
      <c r="O931" s="145"/>
      <c r="P931" s="146">
        <f t="shared" si="61"/>
        <v>0</v>
      </c>
      <c r="Q931" s="146">
        <v>0</v>
      </c>
      <c r="R931" s="146">
        <f t="shared" si="62"/>
        <v>0</v>
      </c>
      <c r="S931" s="146">
        <v>0</v>
      </c>
      <c r="T931" s="147">
        <f t="shared" si="63"/>
        <v>0</v>
      </c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R931" s="148" t="s">
        <v>219</v>
      </c>
      <c r="AT931" s="148" t="s">
        <v>152</v>
      </c>
      <c r="AU931" s="148" t="s">
        <v>89</v>
      </c>
      <c r="AY931" s="44" t="s">
        <v>149</v>
      </c>
      <c r="BE931" s="149">
        <f t="shared" si="64"/>
        <v>0</v>
      </c>
      <c r="BF931" s="149">
        <f t="shared" si="65"/>
        <v>0</v>
      </c>
      <c r="BG931" s="149">
        <f t="shared" si="66"/>
        <v>0</v>
      </c>
      <c r="BH931" s="149">
        <f t="shared" si="67"/>
        <v>0</v>
      </c>
      <c r="BI931" s="149">
        <f t="shared" si="68"/>
        <v>0</v>
      </c>
      <c r="BJ931" s="44" t="s">
        <v>87</v>
      </c>
      <c r="BK931" s="149">
        <f t="shared" si="69"/>
        <v>0</v>
      </c>
      <c r="BL931" s="44" t="s">
        <v>219</v>
      </c>
      <c r="BM931" s="148" t="s">
        <v>1968</v>
      </c>
    </row>
    <row r="932" spans="1:65" s="56" customFormat="1" ht="33" customHeight="1">
      <c r="A932" s="53"/>
      <c r="B932" s="54"/>
      <c r="C932" s="138" t="s">
        <v>1969</v>
      </c>
      <c r="D932" s="138" t="s">
        <v>152</v>
      </c>
      <c r="E932" s="139" t="s">
        <v>1970</v>
      </c>
      <c r="F932" s="140" t="s">
        <v>1971</v>
      </c>
      <c r="G932" s="141" t="s">
        <v>339</v>
      </c>
      <c r="H932" s="40">
        <v>1</v>
      </c>
      <c r="I932" s="24"/>
      <c r="J932" s="142">
        <f t="shared" si="60"/>
        <v>0</v>
      </c>
      <c r="K932" s="140" t="s">
        <v>1</v>
      </c>
      <c r="L932" s="54"/>
      <c r="M932" s="143" t="s">
        <v>1</v>
      </c>
      <c r="N932" s="144" t="s">
        <v>44</v>
      </c>
      <c r="O932" s="145"/>
      <c r="P932" s="146">
        <f t="shared" si="61"/>
        <v>0</v>
      </c>
      <c r="Q932" s="146">
        <v>0</v>
      </c>
      <c r="R932" s="146">
        <f t="shared" si="62"/>
        <v>0</v>
      </c>
      <c r="S932" s="146">
        <v>0</v>
      </c>
      <c r="T932" s="147">
        <f t="shared" si="63"/>
        <v>0</v>
      </c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R932" s="148" t="s">
        <v>219</v>
      </c>
      <c r="AT932" s="148" t="s">
        <v>152</v>
      </c>
      <c r="AU932" s="148" t="s">
        <v>89</v>
      </c>
      <c r="AY932" s="44" t="s">
        <v>149</v>
      </c>
      <c r="BE932" s="149">
        <f t="shared" si="64"/>
        <v>0</v>
      </c>
      <c r="BF932" s="149">
        <f t="shared" si="65"/>
        <v>0</v>
      </c>
      <c r="BG932" s="149">
        <f t="shared" si="66"/>
        <v>0</v>
      </c>
      <c r="BH932" s="149">
        <f t="shared" si="67"/>
        <v>0</v>
      </c>
      <c r="BI932" s="149">
        <f t="shared" si="68"/>
        <v>0</v>
      </c>
      <c r="BJ932" s="44" t="s">
        <v>87</v>
      </c>
      <c r="BK932" s="149">
        <f t="shared" si="69"/>
        <v>0</v>
      </c>
      <c r="BL932" s="44" t="s">
        <v>219</v>
      </c>
      <c r="BM932" s="148" t="s">
        <v>1972</v>
      </c>
    </row>
    <row r="933" spans="1:65" s="56" customFormat="1" ht="33" customHeight="1">
      <c r="A933" s="53"/>
      <c r="B933" s="54"/>
      <c r="C933" s="138" t="s">
        <v>1973</v>
      </c>
      <c r="D933" s="138" t="s">
        <v>152</v>
      </c>
      <c r="E933" s="139" t="s">
        <v>1974</v>
      </c>
      <c r="F933" s="140" t="s">
        <v>1975</v>
      </c>
      <c r="G933" s="141" t="s">
        <v>339</v>
      </c>
      <c r="H933" s="40">
        <v>1</v>
      </c>
      <c r="I933" s="24"/>
      <c r="J933" s="142">
        <f t="shared" si="60"/>
        <v>0</v>
      </c>
      <c r="K933" s="140" t="s">
        <v>1</v>
      </c>
      <c r="L933" s="54"/>
      <c r="M933" s="143" t="s">
        <v>1</v>
      </c>
      <c r="N933" s="144" t="s">
        <v>44</v>
      </c>
      <c r="O933" s="145"/>
      <c r="P933" s="146">
        <f t="shared" si="61"/>
        <v>0</v>
      </c>
      <c r="Q933" s="146">
        <v>0</v>
      </c>
      <c r="R933" s="146">
        <f t="shared" si="62"/>
        <v>0</v>
      </c>
      <c r="S933" s="146">
        <v>0</v>
      </c>
      <c r="T933" s="147">
        <f t="shared" si="63"/>
        <v>0</v>
      </c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R933" s="148" t="s">
        <v>219</v>
      </c>
      <c r="AT933" s="148" t="s">
        <v>152</v>
      </c>
      <c r="AU933" s="148" t="s">
        <v>89</v>
      </c>
      <c r="AY933" s="44" t="s">
        <v>149</v>
      </c>
      <c r="BE933" s="149">
        <f t="shared" si="64"/>
        <v>0</v>
      </c>
      <c r="BF933" s="149">
        <f t="shared" si="65"/>
        <v>0</v>
      </c>
      <c r="BG933" s="149">
        <f t="shared" si="66"/>
        <v>0</v>
      </c>
      <c r="BH933" s="149">
        <f t="shared" si="67"/>
        <v>0</v>
      </c>
      <c r="BI933" s="149">
        <f t="shared" si="68"/>
        <v>0</v>
      </c>
      <c r="BJ933" s="44" t="s">
        <v>87</v>
      </c>
      <c r="BK933" s="149">
        <f t="shared" si="69"/>
        <v>0</v>
      </c>
      <c r="BL933" s="44" t="s">
        <v>219</v>
      </c>
      <c r="BM933" s="148" t="s">
        <v>1976</v>
      </c>
    </row>
    <row r="934" spans="1:65" s="56" customFormat="1" ht="21.75" customHeight="1">
      <c r="A934" s="53"/>
      <c r="B934" s="54"/>
      <c r="C934" s="138" t="s">
        <v>1977</v>
      </c>
      <c r="D934" s="138" t="s">
        <v>152</v>
      </c>
      <c r="E934" s="139" t="s">
        <v>1978</v>
      </c>
      <c r="F934" s="140" t="s">
        <v>1979</v>
      </c>
      <c r="G934" s="141" t="s">
        <v>339</v>
      </c>
      <c r="H934" s="40">
        <v>1</v>
      </c>
      <c r="I934" s="24"/>
      <c r="J934" s="142">
        <f t="shared" si="60"/>
        <v>0</v>
      </c>
      <c r="K934" s="140" t="s">
        <v>1</v>
      </c>
      <c r="L934" s="54"/>
      <c r="M934" s="143" t="s">
        <v>1</v>
      </c>
      <c r="N934" s="144" t="s">
        <v>44</v>
      </c>
      <c r="O934" s="145"/>
      <c r="P934" s="146">
        <f t="shared" si="61"/>
        <v>0</v>
      </c>
      <c r="Q934" s="146">
        <v>0</v>
      </c>
      <c r="R934" s="146">
        <f t="shared" si="62"/>
        <v>0</v>
      </c>
      <c r="S934" s="146">
        <v>0</v>
      </c>
      <c r="T934" s="147">
        <f t="shared" si="63"/>
        <v>0</v>
      </c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R934" s="148" t="s">
        <v>219</v>
      </c>
      <c r="AT934" s="148" t="s">
        <v>152</v>
      </c>
      <c r="AU934" s="148" t="s">
        <v>89</v>
      </c>
      <c r="AY934" s="44" t="s">
        <v>149</v>
      </c>
      <c r="BE934" s="149">
        <f t="shared" si="64"/>
        <v>0</v>
      </c>
      <c r="BF934" s="149">
        <f t="shared" si="65"/>
        <v>0</v>
      </c>
      <c r="BG934" s="149">
        <f t="shared" si="66"/>
        <v>0</v>
      </c>
      <c r="BH934" s="149">
        <f t="shared" si="67"/>
        <v>0</v>
      </c>
      <c r="BI934" s="149">
        <f t="shared" si="68"/>
        <v>0</v>
      </c>
      <c r="BJ934" s="44" t="s">
        <v>87</v>
      </c>
      <c r="BK934" s="149">
        <f t="shared" si="69"/>
        <v>0</v>
      </c>
      <c r="BL934" s="44" t="s">
        <v>219</v>
      </c>
      <c r="BM934" s="148" t="s">
        <v>1980</v>
      </c>
    </row>
    <row r="935" spans="1:65" s="56" customFormat="1" ht="33" customHeight="1">
      <c r="A935" s="53"/>
      <c r="B935" s="54"/>
      <c r="C935" s="138" t="s">
        <v>1981</v>
      </c>
      <c r="D935" s="138" t="s">
        <v>152</v>
      </c>
      <c r="E935" s="139" t="s">
        <v>1982</v>
      </c>
      <c r="F935" s="140" t="s">
        <v>1983</v>
      </c>
      <c r="G935" s="141" t="s">
        <v>339</v>
      </c>
      <c r="H935" s="40">
        <v>1</v>
      </c>
      <c r="I935" s="24"/>
      <c r="J935" s="142">
        <f t="shared" si="60"/>
        <v>0</v>
      </c>
      <c r="K935" s="140" t="s">
        <v>1</v>
      </c>
      <c r="L935" s="54"/>
      <c r="M935" s="143" t="s">
        <v>1</v>
      </c>
      <c r="N935" s="144" t="s">
        <v>44</v>
      </c>
      <c r="O935" s="145"/>
      <c r="P935" s="146">
        <f t="shared" si="61"/>
        <v>0</v>
      </c>
      <c r="Q935" s="146">
        <v>0</v>
      </c>
      <c r="R935" s="146">
        <f t="shared" si="62"/>
        <v>0</v>
      </c>
      <c r="S935" s="146">
        <v>0</v>
      </c>
      <c r="T935" s="147">
        <f t="shared" si="63"/>
        <v>0</v>
      </c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R935" s="148" t="s">
        <v>219</v>
      </c>
      <c r="AT935" s="148" t="s">
        <v>152</v>
      </c>
      <c r="AU935" s="148" t="s">
        <v>89</v>
      </c>
      <c r="AY935" s="44" t="s">
        <v>149</v>
      </c>
      <c r="BE935" s="149">
        <f t="shared" si="64"/>
        <v>0</v>
      </c>
      <c r="BF935" s="149">
        <f t="shared" si="65"/>
        <v>0</v>
      </c>
      <c r="BG935" s="149">
        <f t="shared" si="66"/>
        <v>0</v>
      </c>
      <c r="BH935" s="149">
        <f t="shared" si="67"/>
        <v>0</v>
      </c>
      <c r="BI935" s="149">
        <f t="shared" si="68"/>
        <v>0</v>
      </c>
      <c r="BJ935" s="44" t="s">
        <v>87</v>
      </c>
      <c r="BK935" s="149">
        <f t="shared" si="69"/>
        <v>0</v>
      </c>
      <c r="BL935" s="44" t="s">
        <v>219</v>
      </c>
      <c r="BM935" s="148" t="s">
        <v>1984</v>
      </c>
    </row>
    <row r="936" spans="1:65" s="56" customFormat="1" ht="33" customHeight="1">
      <c r="A936" s="53"/>
      <c r="B936" s="54"/>
      <c r="C936" s="138" t="s">
        <v>1985</v>
      </c>
      <c r="D936" s="138" t="s">
        <v>152</v>
      </c>
      <c r="E936" s="139" t="s">
        <v>1986</v>
      </c>
      <c r="F936" s="140" t="s">
        <v>1987</v>
      </c>
      <c r="G936" s="141" t="s">
        <v>339</v>
      </c>
      <c r="H936" s="40">
        <v>1</v>
      </c>
      <c r="I936" s="24"/>
      <c r="J936" s="142">
        <f t="shared" si="60"/>
        <v>0</v>
      </c>
      <c r="K936" s="140" t="s">
        <v>1</v>
      </c>
      <c r="L936" s="54"/>
      <c r="M936" s="143" t="s">
        <v>1</v>
      </c>
      <c r="N936" s="144" t="s">
        <v>44</v>
      </c>
      <c r="O936" s="145"/>
      <c r="P936" s="146">
        <f t="shared" si="61"/>
        <v>0</v>
      </c>
      <c r="Q936" s="146">
        <v>0</v>
      </c>
      <c r="R936" s="146">
        <f t="shared" si="62"/>
        <v>0</v>
      </c>
      <c r="S936" s="146">
        <v>0</v>
      </c>
      <c r="T936" s="147">
        <f t="shared" si="63"/>
        <v>0</v>
      </c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R936" s="148" t="s">
        <v>219</v>
      </c>
      <c r="AT936" s="148" t="s">
        <v>152</v>
      </c>
      <c r="AU936" s="148" t="s">
        <v>89</v>
      </c>
      <c r="AY936" s="44" t="s">
        <v>149</v>
      </c>
      <c r="BE936" s="149">
        <f t="shared" si="64"/>
        <v>0</v>
      </c>
      <c r="BF936" s="149">
        <f t="shared" si="65"/>
        <v>0</v>
      </c>
      <c r="BG936" s="149">
        <f t="shared" si="66"/>
        <v>0</v>
      </c>
      <c r="BH936" s="149">
        <f t="shared" si="67"/>
        <v>0</v>
      </c>
      <c r="BI936" s="149">
        <f t="shared" si="68"/>
        <v>0</v>
      </c>
      <c r="BJ936" s="44" t="s">
        <v>87</v>
      </c>
      <c r="BK936" s="149">
        <f t="shared" si="69"/>
        <v>0</v>
      </c>
      <c r="BL936" s="44" t="s">
        <v>219</v>
      </c>
      <c r="BM936" s="148" t="s">
        <v>1988</v>
      </c>
    </row>
    <row r="937" spans="1:65" s="56" customFormat="1" ht="24.2" customHeight="1">
      <c r="A937" s="53"/>
      <c r="B937" s="54"/>
      <c r="C937" s="138" t="s">
        <v>1989</v>
      </c>
      <c r="D937" s="138" t="s">
        <v>152</v>
      </c>
      <c r="E937" s="139" t="s">
        <v>1990</v>
      </c>
      <c r="F937" s="140" t="s">
        <v>1991</v>
      </c>
      <c r="G937" s="141" t="s">
        <v>339</v>
      </c>
      <c r="H937" s="40">
        <v>3</v>
      </c>
      <c r="I937" s="24"/>
      <c r="J937" s="142">
        <f t="shared" si="60"/>
        <v>0</v>
      </c>
      <c r="K937" s="140" t="s">
        <v>1</v>
      </c>
      <c r="L937" s="54"/>
      <c r="M937" s="143" t="s">
        <v>1</v>
      </c>
      <c r="N937" s="144" t="s">
        <v>44</v>
      </c>
      <c r="O937" s="145"/>
      <c r="P937" s="146">
        <f t="shared" si="61"/>
        <v>0</v>
      </c>
      <c r="Q937" s="146">
        <v>0</v>
      </c>
      <c r="R937" s="146">
        <f t="shared" si="62"/>
        <v>0</v>
      </c>
      <c r="S937" s="146">
        <v>0</v>
      </c>
      <c r="T937" s="147">
        <f t="shared" si="63"/>
        <v>0</v>
      </c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R937" s="148" t="s">
        <v>219</v>
      </c>
      <c r="AT937" s="148" t="s">
        <v>152</v>
      </c>
      <c r="AU937" s="148" t="s">
        <v>89</v>
      </c>
      <c r="AY937" s="44" t="s">
        <v>149</v>
      </c>
      <c r="BE937" s="149">
        <f t="shared" si="64"/>
        <v>0</v>
      </c>
      <c r="BF937" s="149">
        <f t="shared" si="65"/>
        <v>0</v>
      </c>
      <c r="BG937" s="149">
        <f t="shared" si="66"/>
        <v>0</v>
      </c>
      <c r="BH937" s="149">
        <f t="shared" si="67"/>
        <v>0</v>
      </c>
      <c r="BI937" s="149">
        <f t="shared" si="68"/>
        <v>0</v>
      </c>
      <c r="BJ937" s="44" t="s">
        <v>87</v>
      </c>
      <c r="BK937" s="149">
        <f t="shared" si="69"/>
        <v>0</v>
      </c>
      <c r="BL937" s="44" t="s">
        <v>219</v>
      </c>
      <c r="BM937" s="148" t="s">
        <v>1992</v>
      </c>
    </row>
    <row r="938" spans="1:65" s="56" customFormat="1" ht="24.2" customHeight="1">
      <c r="A938" s="53"/>
      <c r="B938" s="54"/>
      <c r="C938" s="138" t="s">
        <v>1993</v>
      </c>
      <c r="D938" s="138" t="s">
        <v>152</v>
      </c>
      <c r="E938" s="139" t="s">
        <v>1994</v>
      </c>
      <c r="F938" s="140" t="s">
        <v>1995</v>
      </c>
      <c r="G938" s="141" t="s">
        <v>339</v>
      </c>
      <c r="H938" s="40">
        <v>1</v>
      </c>
      <c r="I938" s="24"/>
      <c r="J938" s="142">
        <f t="shared" si="60"/>
        <v>0</v>
      </c>
      <c r="K938" s="140" t="s">
        <v>1</v>
      </c>
      <c r="L938" s="54"/>
      <c r="M938" s="143" t="s">
        <v>1</v>
      </c>
      <c r="N938" s="144" t="s">
        <v>44</v>
      </c>
      <c r="O938" s="145"/>
      <c r="P938" s="146">
        <f t="shared" si="61"/>
        <v>0</v>
      </c>
      <c r="Q938" s="146">
        <v>0</v>
      </c>
      <c r="R938" s="146">
        <f t="shared" si="62"/>
        <v>0</v>
      </c>
      <c r="S938" s="146">
        <v>0</v>
      </c>
      <c r="T938" s="147">
        <f t="shared" si="63"/>
        <v>0</v>
      </c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R938" s="148" t="s">
        <v>219</v>
      </c>
      <c r="AT938" s="148" t="s">
        <v>152</v>
      </c>
      <c r="AU938" s="148" t="s">
        <v>89</v>
      </c>
      <c r="AY938" s="44" t="s">
        <v>149</v>
      </c>
      <c r="BE938" s="149">
        <f t="shared" si="64"/>
        <v>0</v>
      </c>
      <c r="BF938" s="149">
        <f t="shared" si="65"/>
        <v>0</v>
      </c>
      <c r="BG938" s="149">
        <f t="shared" si="66"/>
        <v>0</v>
      </c>
      <c r="BH938" s="149">
        <f t="shared" si="67"/>
        <v>0</v>
      </c>
      <c r="BI938" s="149">
        <f t="shared" si="68"/>
        <v>0</v>
      </c>
      <c r="BJ938" s="44" t="s">
        <v>87</v>
      </c>
      <c r="BK938" s="149">
        <f t="shared" si="69"/>
        <v>0</v>
      </c>
      <c r="BL938" s="44" t="s">
        <v>219</v>
      </c>
      <c r="BM938" s="148" t="s">
        <v>1996</v>
      </c>
    </row>
    <row r="939" spans="1:65" s="56" customFormat="1" ht="33" customHeight="1">
      <c r="A939" s="53"/>
      <c r="B939" s="54"/>
      <c r="C939" s="138" t="s">
        <v>1997</v>
      </c>
      <c r="D939" s="138" t="s">
        <v>152</v>
      </c>
      <c r="E939" s="139" t="s">
        <v>1998</v>
      </c>
      <c r="F939" s="140" t="s">
        <v>1999</v>
      </c>
      <c r="G939" s="141" t="s">
        <v>339</v>
      </c>
      <c r="H939" s="40">
        <v>1</v>
      </c>
      <c r="I939" s="24"/>
      <c r="J939" s="142">
        <f t="shared" si="60"/>
        <v>0</v>
      </c>
      <c r="K939" s="140" t="s">
        <v>1</v>
      </c>
      <c r="L939" s="54"/>
      <c r="M939" s="143" t="s">
        <v>1</v>
      </c>
      <c r="N939" s="144" t="s">
        <v>44</v>
      </c>
      <c r="O939" s="145"/>
      <c r="P939" s="146">
        <f t="shared" si="61"/>
        <v>0</v>
      </c>
      <c r="Q939" s="146">
        <v>0</v>
      </c>
      <c r="R939" s="146">
        <f t="shared" si="62"/>
        <v>0</v>
      </c>
      <c r="S939" s="146">
        <v>0</v>
      </c>
      <c r="T939" s="147">
        <f t="shared" si="63"/>
        <v>0</v>
      </c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R939" s="148" t="s">
        <v>219</v>
      </c>
      <c r="AT939" s="148" t="s">
        <v>152</v>
      </c>
      <c r="AU939" s="148" t="s">
        <v>89</v>
      </c>
      <c r="AY939" s="44" t="s">
        <v>149</v>
      </c>
      <c r="BE939" s="149">
        <f t="shared" si="64"/>
        <v>0</v>
      </c>
      <c r="BF939" s="149">
        <f t="shared" si="65"/>
        <v>0</v>
      </c>
      <c r="BG939" s="149">
        <f t="shared" si="66"/>
        <v>0</v>
      </c>
      <c r="BH939" s="149">
        <f t="shared" si="67"/>
        <v>0</v>
      </c>
      <c r="BI939" s="149">
        <f t="shared" si="68"/>
        <v>0</v>
      </c>
      <c r="BJ939" s="44" t="s">
        <v>87</v>
      </c>
      <c r="BK939" s="149">
        <f t="shared" si="69"/>
        <v>0</v>
      </c>
      <c r="BL939" s="44" t="s">
        <v>219</v>
      </c>
      <c r="BM939" s="148" t="s">
        <v>2000</v>
      </c>
    </row>
    <row r="940" spans="1:65" s="56" customFormat="1" ht="24.2" customHeight="1">
      <c r="A940" s="53"/>
      <c r="B940" s="54"/>
      <c r="C940" s="138" t="s">
        <v>2001</v>
      </c>
      <c r="D940" s="138" t="s">
        <v>152</v>
      </c>
      <c r="E940" s="139" t="s">
        <v>2002</v>
      </c>
      <c r="F940" s="140" t="s">
        <v>2003</v>
      </c>
      <c r="G940" s="141" t="s">
        <v>331</v>
      </c>
      <c r="H940" s="40">
        <v>9.31</v>
      </c>
      <c r="I940" s="24"/>
      <c r="J940" s="142">
        <f t="shared" si="60"/>
        <v>0</v>
      </c>
      <c r="K940" s="140" t="s">
        <v>1</v>
      </c>
      <c r="L940" s="54"/>
      <c r="M940" s="143" t="s">
        <v>1</v>
      </c>
      <c r="N940" s="144" t="s">
        <v>44</v>
      </c>
      <c r="O940" s="145"/>
      <c r="P940" s="146">
        <f t="shared" si="61"/>
        <v>0</v>
      </c>
      <c r="Q940" s="146">
        <v>0</v>
      </c>
      <c r="R940" s="146">
        <f t="shared" si="62"/>
        <v>0</v>
      </c>
      <c r="S940" s="146">
        <v>0</v>
      </c>
      <c r="T940" s="147">
        <f t="shared" si="63"/>
        <v>0</v>
      </c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R940" s="148" t="s">
        <v>219</v>
      </c>
      <c r="AT940" s="148" t="s">
        <v>152</v>
      </c>
      <c r="AU940" s="148" t="s">
        <v>89</v>
      </c>
      <c r="AY940" s="44" t="s">
        <v>149</v>
      </c>
      <c r="BE940" s="149">
        <f t="shared" si="64"/>
        <v>0</v>
      </c>
      <c r="BF940" s="149">
        <f t="shared" si="65"/>
        <v>0</v>
      </c>
      <c r="BG940" s="149">
        <f t="shared" si="66"/>
        <v>0</v>
      </c>
      <c r="BH940" s="149">
        <f t="shared" si="67"/>
        <v>0</v>
      </c>
      <c r="BI940" s="149">
        <f t="shared" si="68"/>
        <v>0</v>
      </c>
      <c r="BJ940" s="44" t="s">
        <v>87</v>
      </c>
      <c r="BK940" s="149">
        <f t="shared" si="69"/>
        <v>0</v>
      </c>
      <c r="BL940" s="44" t="s">
        <v>219</v>
      </c>
      <c r="BM940" s="148" t="s">
        <v>2004</v>
      </c>
    </row>
    <row r="941" spans="1:65" s="56" customFormat="1" ht="24.2" customHeight="1">
      <c r="A941" s="53"/>
      <c r="B941" s="54"/>
      <c r="C941" s="138" t="s">
        <v>2005</v>
      </c>
      <c r="D941" s="138" t="s">
        <v>152</v>
      </c>
      <c r="E941" s="139" t="s">
        <v>2006</v>
      </c>
      <c r="F941" s="140" t="s">
        <v>2007</v>
      </c>
      <c r="G941" s="141" t="s">
        <v>331</v>
      </c>
      <c r="H941" s="40">
        <v>9.68</v>
      </c>
      <c r="I941" s="24"/>
      <c r="J941" s="142">
        <f aca="true" t="shared" si="70" ref="J941:J972">ROUND(I941*H941,2)</f>
        <v>0</v>
      </c>
      <c r="K941" s="140" t="s">
        <v>1</v>
      </c>
      <c r="L941" s="54"/>
      <c r="M941" s="143" t="s">
        <v>1</v>
      </c>
      <c r="N941" s="144" t="s">
        <v>44</v>
      </c>
      <c r="O941" s="145"/>
      <c r="P941" s="146">
        <f aca="true" t="shared" si="71" ref="P941:P972">O941*H941</f>
        <v>0</v>
      </c>
      <c r="Q941" s="146">
        <v>0</v>
      </c>
      <c r="R941" s="146">
        <f aca="true" t="shared" si="72" ref="R941:R972">Q941*H941</f>
        <v>0</v>
      </c>
      <c r="S941" s="146">
        <v>0</v>
      </c>
      <c r="T941" s="147">
        <f aca="true" t="shared" si="73" ref="T941:T972">S941*H941</f>
        <v>0</v>
      </c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R941" s="148" t="s">
        <v>219</v>
      </c>
      <c r="AT941" s="148" t="s">
        <v>152</v>
      </c>
      <c r="AU941" s="148" t="s">
        <v>89</v>
      </c>
      <c r="AY941" s="44" t="s">
        <v>149</v>
      </c>
      <c r="BE941" s="149">
        <f aca="true" t="shared" si="74" ref="BE941:BE953">IF(N941="základní",J941,0)</f>
        <v>0</v>
      </c>
      <c r="BF941" s="149">
        <f aca="true" t="shared" si="75" ref="BF941:BF953">IF(N941="snížená",J941,0)</f>
        <v>0</v>
      </c>
      <c r="BG941" s="149">
        <f aca="true" t="shared" si="76" ref="BG941:BG953">IF(N941="zákl. přenesená",J941,0)</f>
        <v>0</v>
      </c>
      <c r="BH941" s="149">
        <f aca="true" t="shared" si="77" ref="BH941:BH953">IF(N941="sníž. přenesená",J941,0)</f>
        <v>0</v>
      </c>
      <c r="BI941" s="149">
        <f aca="true" t="shared" si="78" ref="BI941:BI953">IF(N941="nulová",J941,0)</f>
        <v>0</v>
      </c>
      <c r="BJ941" s="44" t="s">
        <v>87</v>
      </c>
      <c r="BK941" s="149">
        <f aca="true" t="shared" si="79" ref="BK941:BK953">ROUND(I941*H941,2)</f>
        <v>0</v>
      </c>
      <c r="BL941" s="44" t="s">
        <v>219</v>
      </c>
      <c r="BM941" s="148" t="s">
        <v>2008</v>
      </c>
    </row>
    <row r="942" spans="1:65" s="56" customFormat="1" ht="24.2" customHeight="1">
      <c r="A942" s="53"/>
      <c r="B942" s="54"/>
      <c r="C942" s="138" t="s">
        <v>2009</v>
      </c>
      <c r="D942" s="138" t="s">
        <v>152</v>
      </c>
      <c r="E942" s="139" t="s">
        <v>2010</v>
      </c>
      <c r="F942" s="140" t="s">
        <v>2011</v>
      </c>
      <c r="G942" s="141" t="s">
        <v>331</v>
      </c>
      <c r="H942" s="40">
        <v>8.73</v>
      </c>
      <c r="I942" s="24"/>
      <c r="J942" s="142">
        <f t="shared" si="70"/>
        <v>0</v>
      </c>
      <c r="K942" s="140" t="s">
        <v>1</v>
      </c>
      <c r="L942" s="54"/>
      <c r="M942" s="143" t="s">
        <v>1</v>
      </c>
      <c r="N942" s="144" t="s">
        <v>44</v>
      </c>
      <c r="O942" s="145"/>
      <c r="P942" s="146">
        <f t="shared" si="71"/>
        <v>0</v>
      </c>
      <c r="Q942" s="146">
        <v>0</v>
      </c>
      <c r="R942" s="146">
        <f t="shared" si="72"/>
        <v>0</v>
      </c>
      <c r="S942" s="146">
        <v>0</v>
      </c>
      <c r="T942" s="147">
        <f t="shared" si="73"/>
        <v>0</v>
      </c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R942" s="148" t="s">
        <v>219</v>
      </c>
      <c r="AT942" s="148" t="s">
        <v>152</v>
      </c>
      <c r="AU942" s="148" t="s">
        <v>89</v>
      </c>
      <c r="AY942" s="44" t="s">
        <v>149</v>
      </c>
      <c r="BE942" s="149">
        <f t="shared" si="74"/>
        <v>0</v>
      </c>
      <c r="BF942" s="149">
        <f t="shared" si="75"/>
        <v>0</v>
      </c>
      <c r="BG942" s="149">
        <f t="shared" si="76"/>
        <v>0</v>
      </c>
      <c r="BH942" s="149">
        <f t="shared" si="77"/>
        <v>0</v>
      </c>
      <c r="BI942" s="149">
        <f t="shared" si="78"/>
        <v>0</v>
      </c>
      <c r="BJ942" s="44" t="s">
        <v>87</v>
      </c>
      <c r="BK942" s="149">
        <f t="shared" si="79"/>
        <v>0</v>
      </c>
      <c r="BL942" s="44" t="s">
        <v>219</v>
      </c>
      <c r="BM942" s="148" t="s">
        <v>2012</v>
      </c>
    </row>
    <row r="943" spans="1:65" s="56" customFormat="1" ht="24.2" customHeight="1">
      <c r="A943" s="53"/>
      <c r="B943" s="54"/>
      <c r="C943" s="138" t="s">
        <v>2013</v>
      </c>
      <c r="D943" s="138" t="s">
        <v>152</v>
      </c>
      <c r="E943" s="139" t="s">
        <v>2014</v>
      </c>
      <c r="F943" s="140" t="s">
        <v>2015</v>
      </c>
      <c r="G943" s="141" t="s">
        <v>331</v>
      </c>
      <c r="H943" s="40">
        <v>9.1</v>
      </c>
      <c r="I943" s="24"/>
      <c r="J943" s="142">
        <f t="shared" si="70"/>
        <v>0</v>
      </c>
      <c r="K943" s="140" t="s">
        <v>1</v>
      </c>
      <c r="L943" s="54"/>
      <c r="M943" s="143" t="s">
        <v>1</v>
      </c>
      <c r="N943" s="144" t="s">
        <v>44</v>
      </c>
      <c r="O943" s="145"/>
      <c r="P943" s="146">
        <f t="shared" si="71"/>
        <v>0</v>
      </c>
      <c r="Q943" s="146">
        <v>0</v>
      </c>
      <c r="R943" s="146">
        <f t="shared" si="72"/>
        <v>0</v>
      </c>
      <c r="S943" s="146">
        <v>0</v>
      </c>
      <c r="T943" s="147">
        <f t="shared" si="73"/>
        <v>0</v>
      </c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R943" s="148" t="s">
        <v>219</v>
      </c>
      <c r="AT943" s="148" t="s">
        <v>152</v>
      </c>
      <c r="AU943" s="148" t="s">
        <v>89</v>
      </c>
      <c r="AY943" s="44" t="s">
        <v>149</v>
      </c>
      <c r="BE943" s="149">
        <f t="shared" si="74"/>
        <v>0</v>
      </c>
      <c r="BF943" s="149">
        <f t="shared" si="75"/>
        <v>0</v>
      </c>
      <c r="BG943" s="149">
        <f t="shared" si="76"/>
        <v>0</v>
      </c>
      <c r="BH943" s="149">
        <f t="shared" si="77"/>
        <v>0</v>
      </c>
      <c r="BI943" s="149">
        <f t="shared" si="78"/>
        <v>0</v>
      </c>
      <c r="BJ943" s="44" t="s">
        <v>87</v>
      </c>
      <c r="BK943" s="149">
        <f t="shared" si="79"/>
        <v>0</v>
      </c>
      <c r="BL943" s="44" t="s">
        <v>219</v>
      </c>
      <c r="BM943" s="148" t="s">
        <v>2016</v>
      </c>
    </row>
    <row r="944" spans="1:65" s="56" customFormat="1" ht="24.2" customHeight="1">
      <c r="A944" s="53"/>
      <c r="B944" s="54"/>
      <c r="C944" s="138" t="s">
        <v>2017</v>
      </c>
      <c r="D944" s="138" t="s">
        <v>152</v>
      </c>
      <c r="E944" s="139" t="s">
        <v>2018</v>
      </c>
      <c r="F944" s="140" t="s">
        <v>2019</v>
      </c>
      <c r="G944" s="141" t="s">
        <v>331</v>
      </c>
      <c r="H944" s="40">
        <v>18.91</v>
      </c>
      <c r="I944" s="24"/>
      <c r="J944" s="142">
        <f t="shared" si="70"/>
        <v>0</v>
      </c>
      <c r="K944" s="140" t="s">
        <v>1</v>
      </c>
      <c r="L944" s="54"/>
      <c r="M944" s="143" t="s">
        <v>1</v>
      </c>
      <c r="N944" s="144" t="s">
        <v>44</v>
      </c>
      <c r="O944" s="145"/>
      <c r="P944" s="146">
        <f t="shared" si="71"/>
        <v>0</v>
      </c>
      <c r="Q944" s="146">
        <v>0</v>
      </c>
      <c r="R944" s="146">
        <f t="shared" si="72"/>
        <v>0</v>
      </c>
      <c r="S944" s="146">
        <v>0</v>
      </c>
      <c r="T944" s="147">
        <f t="shared" si="73"/>
        <v>0</v>
      </c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R944" s="148" t="s">
        <v>219</v>
      </c>
      <c r="AT944" s="148" t="s">
        <v>152</v>
      </c>
      <c r="AU944" s="148" t="s">
        <v>89</v>
      </c>
      <c r="AY944" s="44" t="s">
        <v>149</v>
      </c>
      <c r="BE944" s="149">
        <f t="shared" si="74"/>
        <v>0</v>
      </c>
      <c r="BF944" s="149">
        <f t="shared" si="75"/>
        <v>0</v>
      </c>
      <c r="BG944" s="149">
        <f t="shared" si="76"/>
        <v>0</v>
      </c>
      <c r="BH944" s="149">
        <f t="shared" si="77"/>
        <v>0</v>
      </c>
      <c r="BI944" s="149">
        <f t="shared" si="78"/>
        <v>0</v>
      </c>
      <c r="BJ944" s="44" t="s">
        <v>87</v>
      </c>
      <c r="BK944" s="149">
        <f t="shared" si="79"/>
        <v>0</v>
      </c>
      <c r="BL944" s="44" t="s">
        <v>219</v>
      </c>
      <c r="BM944" s="148" t="s">
        <v>2020</v>
      </c>
    </row>
    <row r="945" spans="1:65" s="56" customFormat="1" ht="24.2" customHeight="1">
      <c r="A945" s="53"/>
      <c r="B945" s="54"/>
      <c r="C945" s="138" t="s">
        <v>2021</v>
      </c>
      <c r="D945" s="138" t="s">
        <v>152</v>
      </c>
      <c r="E945" s="139" t="s">
        <v>2022</v>
      </c>
      <c r="F945" s="140" t="s">
        <v>2023</v>
      </c>
      <c r="G945" s="141" t="s">
        <v>331</v>
      </c>
      <c r="H945" s="40">
        <v>27</v>
      </c>
      <c r="I945" s="24"/>
      <c r="J945" s="142">
        <f t="shared" si="70"/>
        <v>0</v>
      </c>
      <c r="K945" s="140" t="s">
        <v>1</v>
      </c>
      <c r="L945" s="54"/>
      <c r="M945" s="143" t="s">
        <v>1</v>
      </c>
      <c r="N945" s="144" t="s">
        <v>44</v>
      </c>
      <c r="O945" s="145"/>
      <c r="P945" s="146">
        <f t="shared" si="71"/>
        <v>0</v>
      </c>
      <c r="Q945" s="146">
        <v>0</v>
      </c>
      <c r="R945" s="146">
        <f t="shared" si="72"/>
        <v>0</v>
      </c>
      <c r="S945" s="146">
        <v>0</v>
      </c>
      <c r="T945" s="147">
        <f t="shared" si="73"/>
        <v>0</v>
      </c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R945" s="148" t="s">
        <v>219</v>
      </c>
      <c r="AT945" s="148" t="s">
        <v>152</v>
      </c>
      <c r="AU945" s="148" t="s">
        <v>89</v>
      </c>
      <c r="AY945" s="44" t="s">
        <v>149</v>
      </c>
      <c r="BE945" s="149">
        <f t="shared" si="74"/>
        <v>0</v>
      </c>
      <c r="BF945" s="149">
        <f t="shared" si="75"/>
        <v>0</v>
      </c>
      <c r="BG945" s="149">
        <f t="shared" si="76"/>
        <v>0</v>
      </c>
      <c r="BH945" s="149">
        <f t="shared" si="77"/>
        <v>0</v>
      </c>
      <c r="BI945" s="149">
        <f t="shared" si="78"/>
        <v>0</v>
      </c>
      <c r="BJ945" s="44" t="s">
        <v>87</v>
      </c>
      <c r="BK945" s="149">
        <f t="shared" si="79"/>
        <v>0</v>
      </c>
      <c r="BL945" s="44" t="s">
        <v>219</v>
      </c>
      <c r="BM945" s="148" t="s">
        <v>2024</v>
      </c>
    </row>
    <row r="946" spans="1:65" s="56" customFormat="1" ht="24.2" customHeight="1">
      <c r="A946" s="53"/>
      <c r="B946" s="54"/>
      <c r="C946" s="138" t="s">
        <v>2025</v>
      </c>
      <c r="D946" s="138" t="s">
        <v>152</v>
      </c>
      <c r="E946" s="139" t="s">
        <v>2026</v>
      </c>
      <c r="F946" s="140" t="s">
        <v>2027</v>
      </c>
      <c r="G946" s="141" t="s">
        <v>331</v>
      </c>
      <c r="H946" s="40">
        <v>0.79</v>
      </c>
      <c r="I946" s="24"/>
      <c r="J946" s="142">
        <f t="shared" si="70"/>
        <v>0</v>
      </c>
      <c r="K946" s="140" t="s">
        <v>1</v>
      </c>
      <c r="L946" s="54"/>
      <c r="M946" s="143" t="s">
        <v>1</v>
      </c>
      <c r="N946" s="144" t="s">
        <v>44</v>
      </c>
      <c r="O946" s="145"/>
      <c r="P946" s="146">
        <f t="shared" si="71"/>
        <v>0</v>
      </c>
      <c r="Q946" s="146">
        <v>0</v>
      </c>
      <c r="R946" s="146">
        <f t="shared" si="72"/>
        <v>0</v>
      </c>
      <c r="S946" s="146">
        <v>0</v>
      </c>
      <c r="T946" s="147">
        <f t="shared" si="73"/>
        <v>0</v>
      </c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R946" s="148" t="s">
        <v>219</v>
      </c>
      <c r="AT946" s="148" t="s">
        <v>152</v>
      </c>
      <c r="AU946" s="148" t="s">
        <v>89</v>
      </c>
      <c r="AY946" s="44" t="s">
        <v>149</v>
      </c>
      <c r="BE946" s="149">
        <f t="shared" si="74"/>
        <v>0</v>
      </c>
      <c r="BF946" s="149">
        <f t="shared" si="75"/>
        <v>0</v>
      </c>
      <c r="BG946" s="149">
        <f t="shared" si="76"/>
        <v>0</v>
      </c>
      <c r="BH946" s="149">
        <f t="shared" si="77"/>
        <v>0</v>
      </c>
      <c r="BI946" s="149">
        <f t="shared" si="78"/>
        <v>0</v>
      </c>
      <c r="BJ946" s="44" t="s">
        <v>87</v>
      </c>
      <c r="BK946" s="149">
        <f t="shared" si="79"/>
        <v>0</v>
      </c>
      <c r="BL946" s="44" t="s">
        <v>219</v>
      </c>
      <c r="BM946" s="148" t="s">
        <v>2028</v>
      </c>
    </row>
    <row r="947" spans="1:65" s="56" customFormat="1" ht="24.2" customHeight="1">
      <c r="A947" s="53"/>
      <c r="B947" s="54"/>
      <c r="C947" s="138" t="s">
        <v>2029</v>
      </c>
      <c r="D947" s="138" t="s">
        <v>152</v>
      </c>
      <c r="E947" s="139" t="s">
        <v>2030</v>
      </c>
      <c r="F947" s="140" t="s">
        <v>2031</v>
      </c>
      <c r="G947" s="141" t="s">
        <v>331</v>
      </c>
      <c r="H947" s="40">
        <v>0.87</v>
      </c>
      <c r="I947" s="24"/>
      <c r="J947" s="142">
        <f t="shared" si="70"/>
        <v>0</v>
      </c>
      <c r="K947" s="140" t="s">
        <v>1</v>
      </c>
      <c r="L947" s="54"/>
      <c r="M947" s="143" t="s">
        <v>1</v>
      </c>
      <c r="N947" s="144" t="s">
        <v>44</v>
      </c>
      <c r="O947" s="145"/>
      <c r="P947" s="146">
        <f t="shared" si="71"/>
        <v>0</v>
      </c>
      <c r="Q947" s="146">
        <v>0</v>
      </c>
      <c r="R947" s="146">
        <f t="shared" si="72"/>
        <v>0</v>
      </c>
      <c r="S947" s="146">
        <v>0</v>
      </c>
      <c r="T947" s="147">
        <f t="shared" si="73"/>
        <v>0</v>
      </c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R947" s="148" t="s">
        <v>219</v>
      </c>
      <c r="AT947" s="148" t="s">
        <v>152</v>
      </c>
      <c r="AU947" s="148" t="s">
        <v>89</v>
      </c>
      <c r="AY947" s="44" t="s">
        <v>149</v>
      </c>
      <c r="BE947" s="149">
        <f t="shared" si="74"/>
        <v>0</v>
      </c>
      <c r="BF947" s="149">
        <f t="shared" si="75"/>
        <v>0</v>
      </c>
      <c r="BG947" s="149">
        <f t="shared" si="76"/>
        <v>0</v>
      </c>
      <c r="BH947" s="149">
        <f t="shared" si="77"/>
        <v>0</v>
      </c>
      <c r="BI947" s="149">
        <f t="shared" si="78"/>
        <v>0</v>
      </c>
      <c r="BJ947" s="44" t="s">
        <v>87</v>
      </c>
      <c r="BK947" s="149">
        <f t="shared" si="79"/>
        <v>0</v>
      </c>
      <c r="BL947" s="44" t="s">
        <v>219</v>
      </c>
      <c r="BM947" s="148" t="s">
        <v>2032</v>
      </c>
    </row>
    <row r="948" spans="1:65" s="56" customFormat="1" ht="24.2" customHeight="1">
      <c r="A948" s="53"/>
      <c r="B948" s="54"/>
      <c r="C948" s="138" t="s">
        <v>2033</v>
      </c>
      <c r="D948" s="138" t="s">
        <v>152</v>
      </c>
      <c r="E948" s="139" t="s">
        <v>2034</v>
      </c>
      <c r="F948" s="140" t="s">
        <v>2035</v>
      </c>
      <c r="G948" s="141" t="s">
        <v>339</v>
      </c>
      <c r="H948" s="40">
        <v>1</v>
      </c>
      <c r="I948" s="24"/>
      <c r="J948" s="142">
        <f t="shared" si="70"/>
        <v>0</v>
      </c>
      <c r="K948" s="140" t="s">
        <v>1</v>
      </c>
      <c r="L948" s="54"/>
      <c r="M948" s="143" t="s">
        <v>1</v>
      </c>
      <c r="N948" s="144" t="s">
        <v>44</v>
      </c>
      <c r="O948" s="145"/>
      <c r="P948" s="146">
        <f t="shared" si="71"/>
        <v>0</v>
      </c>
      <c r="Q948" s="146">
        <v>0</v>
      </c>
      <c r="R948" s="146">
        <f t="shared" si="72"/>
        <v>0</v>
      </c>
      <c r="S948" s="146">
        <v>0</v>
      </c>
      <c r="T948" s="147">
        <f t="shared" si="73"/>
        <v>0</v>
      </c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R948" s="148" t="s">
        <v>219</v>
      </c>
      <c r="AT948" s="148" t="s">
        <v>152</v>
      </c>
      <c r="AU948" s="148" t="s">
        <v>89</v>
      </c>
      <c r="AY948" s="44" t="s">
        <v>149</v>
      </c>
      <c r="BE948" s="149">
        <f t="shared" si="74"/>
        <v>0</v>
      </c>
      <c r="BF948" s="149">
        <f t="shared" si="75"/>
        <v>0</v>
      </c>
      <c r="BG948" s="149">
        <f t="shared" si="76"/>
        <v>0</v>
      </c>
      <c r="BH948" s="149">
        <f t="shared" si="77"/>
        <v>0</v>
      </c>
      <c r="BI948" s="149">
        <f t="shared" si="78"/>
        <v>0</v>
      </c>
      <c r="BJ948" s="44" t="s">
        <v>87</v>
      </c>
      <c r="BK948" s="149">
        <f t="shared" si="79"/>
        <v>0</v>
      </c>
      <c r="BL948" s="44" t="s">
        <v>219</v>
      </c>
      <c r="BM948" s="148" t="s">
        <v>2036</v>
      </c>
    </row>
    <row r="949" spans="1:65" s="56" customFormat="1" ht="24.2" customHeight="1">
      <c r="A949" s="53"/>
      <c r="B949" s="54"/>
      <c r="C949" s="138" t="s">
        <v>2037</v>
      </c>
      <c r="D949" s="138" t="s">
        <v>152</v>
      </c>
      <c r="E949" s="139" t="s">
        <v>2038</v>
      </c>
      <c r="F949" s="140" t="s">
        <v>2039</v>
      </c>
      <c r="G949" s="141" t="s">
        <v>339</v>
      </c>
      <c r="H949" s="40">
        <v>1</v>
      </c>
      <c r="I949" s="24"/>
      <c r="J949" s="142">
        <f t="shared" si="70"/>
        <v>0</v>
      </c>
      <c r="K949" s="140" t="s">
        <v>1</v>
      </c>
      <c r="L949" s="54"/>
      <c r="M949" s="143" t="s">
        <v>1</v>
      </c>
      <c r="N949" s="144" t="s">
        <v>44</v>
      </c>
      <c r="O949" s="145"/>
      <c r="P949" s="146">
        <f t="shared" si="71"/>
        <v>0</v>
      </c>
      <c r="Q949" s="146">
        <v>0</v>
      </c>
      <c r="R949" s="146">
        <f t="shared" si="72"/>
        <v>0</v>
      </c>
      <c r="S949" s="146">
        <v>0</v>
      </c>
      <c r="T949" s="147">
        <f t="shared" si="73"/>
        <v>0</v>
      </c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R949" s="148" t="s">
        <v>219</v>
      </c>
      <c r="AT949" s="148" t="s">
        <v>152</v>
      </c>
      <c r="AU949" s="148" t="s">
        <v>89</v>
      </c>
      <c r="AY949" s="44" t="s">
        <v>149</v>
      </c>
      <c r="BE949" s="149">
        <f t="shared" si="74"/>
        <v>0</v>
      </c>
      <c r="BF949" s="149">
        <f t="shared" si="75"/>
        <v>0</v>
      </c>
      <c r="BG949" s="149">
        <f t="shared" si="76"/>
        <v>0</v>
      </c>
      <c r="BH949" s="149">
        <f t="shared" si="77"/>
        <v>0</v>
      </c>
      <c r="BI949" s="149">
        <f t="shared" si="78"/>
        <v>0</v>
      </c>
      <c r="BJ949" s="44" t="s">
        <v>87</v>
      </c>
      <c r="BK949" s="149">
        <f t="shared" si="79"/>
        <v>0</v>
      </c>
      <c r="BL949" s="44" t="s">
        <v>219</v>
      </c>
      <c r="BM949" s="148" t="s">
        <v>2040</v>
      </c>
    </row>
    <row r="950" spans="1:65" s="56" customFormat="1" ht="24.2" customHeight="1">
      <c r="A950" s="53"/>
      <c r="B950" s="54"/>
      <c r="C950" s="138" t="s">
        <v>2041</v>
      </c>
      <c r="D950" s="138" t="s">
        <v>152</v>
      </c>
      <c r="E950" s="139" t="s">
        <v>2042</v>
      </c>
      <c r="F950" s="140" t="s">
        <v>2043</v>
      </c>
      <c r="G950" s="141" t="s">
        <v>339</v>
      </c>
      <c r="H950" s="40">
        <v>1</v>
      </c>
      <c r="I950" s="24"/>
      <c r="J950" s="142">
        <f t="shared" si="70"/>
        <v>0</v>
      </c>
      <c r="K950" s="140" t="s">
        <v>1</v>
      </c>
      <c r="L950" s="54"/>
      <c r="M950" s="143" t="s">
        <v>1</v>
      </c>
      <c r="N950" s="144" t="s">
        <v>44</v>
      </c>
      <c r="O950" s="145"/>
      <c r="P950" s="146">
        <f t="shared" si="71"/>
        <v>0</v>
      </c>
      <c r="Q950" s="146">
        <v>0</v>
      </c>
      <c r="R950" s="146">
        <f t="shared" si="72"/>
        <v>0</v>
      </c>
      <c r="S950" s="146">
        <v>0</v>
      </c>
      <c r="T950" s="147">
        <f t="shared" si="73"/>
        <v>0</v>
      </c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R950" s="148" t="s">
        <v>219</v>
      </c>
      <c r="AT950" s="148" t="s">
        <v>152</v>
      </c>
      <c r="AU950" s="148" t="s">
        <v>89</v>
      </c>
      <c r="AY950" s="44" t="s">
        <v>149</v>
      </c>
      <c r="BE950" s="149">
        <f t="shared" si="74"/>
        <v>0</v>
      </c>
      <c r="BF950" s="149">
        <f t="shared" si="75"/>
        <v>0</v>
      </c>
      <c r="BG950" s="149">
        <f t="shared" si="76"/>
        <v>0</v>
      </c>
      <c r="BH950" s="149">
        <f t="shared" si="77"/>
        <v>0</v>
      </c>
      <c r="BI950" s="149">
        <f t="shared" si="78"/>
        <v>0</v>
      </c>
      <c r="BJ950" s="44" t="s">
        <v>87</v>
      </c>
      <c r="BK950" s="149">
        <f t="shared" si="79"/>
        <v>0</v>
      </c>
      <c r="BL950" s="44" t="s">
        <v>219</v>
      </c>
      <c r="BM950" s="148" t="s">
        <v>2044</v>
      </c>
    </row>
    <row r="951" spans="1:65" s="56" customFormat="1" ht="24.2" customHeight="1">
      <c r="A951" s="53"/>
      <c r="B951" s="54"/>
      <c r="C951" s="138" t="s">
        <v>2045</v>
      </c>
      <c r="D951" s="138" t="s">
        <v>152</v>
      </c>
      <c r="E951" s="139" t="s">
        <v>2046</v>
      </c>
      <c r="F951" s="140" t="s">
        <v>2047</v>
      </c>
      <c r="G951" s="141" t="s">
        <v>339</v>
      </c>
      <c r="H951" s="40">
        <v>1</v>
      </c>
      <c r="I951" s="24"/>
      <c r="J951" s="142">
        <f t="shared" si="70"/>
        <v>0</v>
      </c>
      <c r="K951" s="140" t="s">
        <v>1</v>
      </c>
      <c r="L951" s="54"/>
      <c r="M951" s="143" t="s">
        <v>1</v>
      </c>
      <c r="N951" s="144" t="s">
        <v>44</v>
      </c>
      <c r="O951" s="145"/>
      <c r="P951" s="146">
        <f t="shared" si="71"/>
        <v>0</v>
      </c>
      <c r="Q951" s="146">
        <v>0</v>
      </c>
      <c r="R951" s="146">
        <f t="shared" si="72"/>
        <v>0</v>
      </c>
      <c r="S951" s="146">
        <v>0</v>
      </c>
      <c r="T951" s="147">
        <f t="shared" si="73"/>
        <v>0</v>
      </c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R951" s="148" t="s">
        <v>219</v>
      </c>
      <c r="AT951" s="148" t="s">
        <v>152</v>
      </c>
      <c r="AU951" s="148" t="s">
        <v>89</v>
      </c>
      <c r="AY951" s="44" t="s">
        <v>149</v>
      </c>
      <c r="BE951" s="149">
        <f t="shared" si="74"/>
        <v>0</v>
      </c>
      <c r="BF951" s="149">
        <f t="shared" si="75"/>
        <v>0</v>
      </c>
      <c r="BG951" s="149">
        <f t="shared" si="76"/>
        <v>0</v>
      </c>
      <c r="BH951" s="149">
        <f t="shared" si="77"/>
        <v>0</v>
      </c>
      <c r="BI951" s="149">
        <f t="shared" si="78"/>
        <v>0</v>
      </c>
      <c r="BJ951" s="44" t="s">
        <v>87</v>
      </c>
      <c r="BK951" s="149">
        <f t="shared" si="79"/>
        <v>0</v>
      </c>
      <c r="BL951" s="44" t="s">
        <v>219</v>
      </c>
      <c r="BM951" s="148" t="s">
        <v>2048</v>
      </c>
    </row>
    <row r="952" spans="1:65" s="56" customFormat="1" ht="24.2" customHeight="1">
      <c r="A952" s="53"/>
      <c r="B952" s="54"/>
      <c r="C952" s="138" t="s">
        <v>2049</v>
      </c>
      <c r="D952" s="138" t="s">
        <v>152</v>
      </c>
      <c r="E952" s="139" t="s">
        <v>2050</v>
      </c>
      <c r="F952" s="140" t="s">
        <v>2051</v>
      </c>
      <c r="G952" s="141" t="s">
        <v>339</v>
      </c>
      <c r="H952" s="40">
        <v>1</v>
      </c>
      <c r="I952" s="24"/>
      <c r="J952" s="142">
        <f t="shared" si="70"/>
        <v>0</v>
      </c>
      <c r="K952" s="140" t="s">
        <v>1</v>
      </c>
      <c r="L952" s="54"/>
      <c r="M952" s="143" t="s">
        <v>1</v>
      </c>
      <c r="N952" s="144" t="s">
        <v>44</v>
      </c>
      <c r="O952" s="145"/>
      <c r="P952" s="146">
        <f t="shared" si="71"/>
        <v>0</v>
      </c>
      <c r="Q952" s="146">
        <v>0</v>
      </c>
      <c r="R952" s="146">
        <f t="shared" si="72"/>
        <v>0</v>
      </c>
      <c r="S952" s="146">
        <v>0</v>
      </c>
      <c r="T952" s="147">
        <f t="shared" si="73"/>
        <v>0</v>
      </c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R952" s="148" t="s">
        <v>219</v>
      </c>
      <c r="AT952" s="148" t="s">
        <v>152</v>
      </c>
      <c r="AU952" s="148" t="s">
        <v>89</v>
      </c>
      <c r="AY952" s="44" t="s">
        <v>149</v>
      </c>
      <c r="BE952" s="149">
        <f t="shared" si="74"/>
        <v>0</v>
      </c>
      <c r="BF952" s="149">
        <f t="shared" si="75"/>
        <v>0</v>
      </c>
      <c r="BG952" s="149">
        <f t="shared" si="76"/>
        <v>0</v>
      </c>
      <c r="BH952" s="149">
        <f t="shared" si="77"/>
        <v>0</v>
      </c>
      <c r="BI952" s="149">
        <f t="shared" si="78"/>
        <v>0</v>
      </c>
      <c r="BJ952" s="44" t="s">
        <v>87</v>
      </c>
      <c r="BK952" s="149">
        <f t="shared" si="79"/>
        <v>0</v>
      </c>
      <c r="BL952" s="44" t="s">
        <v>219</v>
      </c>
      <c r="BM952" s="148" t="s">
        <v>2052</v>
      </c>
    </row>
    <row r="953" spans="1:65" s="56" customFormat="1" ht="16.5" customHeight="1">
      <c r="A953" s="53"/>
      <c r="B953" s="54"/>
      <c r="C953" s="138" t="s">
        <v>2053</v>
      </c>
      <c r="D953" s="138" t="s">
        <v>152</v>
      </c>
      <c r="E953" s="139" t="s">
        <v>2054</v>
      </c>
      <c r="F953" s="140" t="s">
        <v>2055</v>
      </c>
      <c r="G953" s="141" t="s">
        <v>268</v>
      </c>
      <c r="H953" s="40">
        <v>13.47</v>
      </c>
      <c r="I953" s="24"/>
      <c r="J953" s="142">
        <f t="shared" si="70"/>
        <v>0</v>
      </c>
      <c r="K953" s="140" t="s">
        <v>1</v>
      </c>
      <c r="L953" s="54"/>
      <c r="M953" s="143" t="s">
        <v>1</v>
      </c>
      <c r="N953" s="144" t="s">
        <v>44</v>
      </c>
      <c r="O953" s="145"/>
      <c r="P953" s="146">
        <f t="shared" si="71"/>
        <v>0</v>
      </c>
      <c r="Q953" s="146">
        <v>0</v>
      </c>
      <c r="R953" s="146">
        <f t="shared" si="72"/>
        <v>0</v>
      </c>
      <c r="S953" s="146">
        <v>0</v>
      </c>
      <c r="T953" s="147">
        <f t="shared" si="73"/>
        <v>0</v>
      </c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R953" s="148" t="s">
        <v>219</v>
      </c>
      <c r="AT953" s="148" t="s">
        <v>152</v>
      </c>
      <c r="AU953" s="148" t="s">
        <v>89</v>
      </c>
      <c r="AY953" s="44" t="s">
        <v>149</v>
      </c>
      <c r="BE953" s="149">
        <f t="shared" si="74"/>
        <v>0</v>
      </c>
      <c r="BF953" s="149">
        <f t="shared" si="75"/>
        <v>0</v>
      </c>
      <c r="BG953" s="149">
        <f t="shared" si="76"/>
        <v>0</v>
      </c>
      <c r="BH953" s="149">
        <f t="shared" si="77"/>
        <v>0</v>
      </c>
      <c r="BI953" s="149">
        <f t="shared" si="78"/>
        <v>0</v>
      </c>
      <c r="BJ953" s="44" t="s">
        <v>87</v>
      </c>
      <c r="BK953" s="149">
        <f t="shared" si="79"/>
        <v>0</v>
      </c>
      <c r="BL953" s="44" t="s">
        <v>219</v>
      </c>
      <c r="BM953" s="148" t="s">
        <v>2056</v>
      </c>
    </row>
    <row r="954" spans="2:51" s="160" customFormat="1" ht="11.25">
      <c r="B954" s="161"/>
      <c r="D954" s="150" t="s">
        <v>251</v>
      </c>
      <c r="E954" s="162" t="s">
        <v>1</v>
      </c>
      <c r="F954" s="163" t="s">
        <v>1206</v>
      </c>
      <c r="H954" s="164">
        <v>13.47</v>
      </c>
      <c r="L954" s="161"/>
      <c r="M954" s="165"/>
      <c r="N954" s="166"/>
      <c r="O954" s="166"/>
      <c r="P954" s="166"/>
      <c r="Q954" s="166"/>
      <c r="R954" s="166"/>
      <c r="S954" s="166"/>
      <c r="T954" s="167"/>
      <c r="AT954" s="162" t="s">
        <v>251</v>
      </c>
      <c r="AU954" s="162" t="s">
        <v>89</v>
      </c>
      <c r="AV954" s="160" t="s">
        <v>89</v>
      </c>
      <c r="AW954" s="160" t="s">
        <v>34</v>
      </c>
      <c r="AX954" s="160" t="s">
        <v>87</v>
      </c>
      <c r="AY954" s="162" t="s">
        <v>149</v>
      </c>
    </row>
    <row r="955" spans="1:65" s="56" customFormat="1" ht="16.5" customHeight="1">
      <c r="A955" s="53"/>
      <c r="B955" s="54"/>
      <c r="C955" s="138" t="s">
        <v>2057</v>
      </c>
      <c r="D955" s="138" t="s">
        <v>152</v>
      </c>
      <c r="E955" s="139" t="s">
        <v>2058</v>
      </c>
      <c r="F955" s="140" t="s">
        <v>2059</v>
      </c>
      <c r="G955" s="141" t="s">
        <v>339</v>
      </c>
      <c r="H955" s="40">
        <v>1</v>
      </c>
      <c r="I955" s="24"/>
      <c r="J955" s="142">
        <f>ROUND(I955*H955,2)</f>
        <v>0</v>
      </c>
      <c r="K955" s="140" t="s">
        <v>1</v>
      </c>
      <c r="L955" s="54"/>
      <c r="M955" s="143" t="s">
        <v>1</v>
      </c>
      <c r="N955" s="144" t="s">
        <v>44</v>
      </c>
      <c r="O955" s="145"/>
      <c r="P955" s="146">
        <f>O955*H955</f>
        <v>0</v>
      </c>
      <c r="Q955" s="146">
        <v>0</v>
      </c>
      <c r="R955" s="146">
        <f>Q955*H955</f>
        <v>0</v>
      </c>
      <c r="S955" s="146">
        <v>0</v>
      </c>
      <c r="T955" s="147">
        <f>S955*H955</f>
        <v>0</v>
      </c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R955" s="148" t="s">
        <v>219</v>
      </c>
      <c r="AT955" s="148" t="s">
        <v>152</v>
      </c>
      <c r="AU955" s="148" t="s">
        <v>89</v>
      </c>
      <c r="AY955" s="44" t="s">
        <v>149</v>
      </c>
      <c r="BE955" s="149">
        <f>IF(N955="základní",J955,0)</f>
        <v>0</v>
      </c>
      <c r="BF955" s="149">
        <f>IF(N955="snížená",J955,0)</f>
        <v>0</v>
      </c>
      <c r="BG955" s="149">
        <f>IF(N955="zákl. přenesená",J955,0)</f>
        <v>0</v>
      </c>
      <c r="BH955" s="149">
        <f>IF(N955="sníž. přenesená",J955,0)</f>
        <v>0</v>
      </c>
      <c r="BI955" s="149">
        <f>IF(N955="nulová",J955,0)</f>
        <v>0</v>
      </c>
      <c r="BJ955" s="44" t="s">
        <v>87</v>
      </c>
      <c r="BK955" s="149">
        <f>ROUND(I955*H955,2)</f>
        <v>0</v>
      </c>
      <c r="BL955" s="44" t="s">
        <v>219</v>
      </c>
      <c r="BM955" s="148" t="s">
        <v>2060</v>
      </c>
    </row>
    <row r="956" spans="1:65" s="56" customFormat="1" ht="16.5" customHeight="1">
      <c r="A956" s="53"/>
      <c r="B956" s="54"/>
      <c r="C956" s="138" t="s">
        <v>2061</v>
      </c>
      <c r="D956" s="138" t="s">
        <v>152</v>
      </c>
      <c r="E956" s="139" t="s">
        <v>2062</v>
      </c>
      <c r="F956" s="140" t="s">
        <v>2063</v>
      </c>
      <c r="G956" s="141" t="s">
        <v>1392</v>
      </c>
      <c r="H956" s="27"/>
      <c r="I956" s="204">
        <f>SUM(J877:J955)/100</f>
        <v>0</v>
      </c>
      <c r="J956" s="142">
        <f>ROUND(I956*H956,2)</f>
        <v>0</v>
      </c>
      <c r="K956" s="140" t="s">
        <v>257</v>
      </c>
      <c r="L956" s="54"/>
      <c r="M956" s="143" t="s">
        <v>1</v>
      </c>
      <c r="N956" s="144" t="s">
        <v>44</v>
      </c>
      <c r="O956" s="145"/>
      <c r="P956" s="146">
        <f>O956*H956</f>
        <v>0</v>
      </c>
      <c r="Q956" s="146">
        <v>0</v>
      </c>
      <c r="R956" s="146">
        <f>Q956*H956</f>
        <v>0</v>
      </c>
      <c r="S956" s="146">
        <v>0</v>
      </c>
      <c r="T956" s="147">
        <f>S956*H956</f>
        <v>0</v>
      </c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R956" s="148" t="s">
        <v>219</v>
      </c>
      <c r="AT956" s="148" t="s">
        <v>152</v>
      </c>
      <c r="AU956" s="148" t="s">
        <v>89</v>
      </c>
      <c r="AY956" s="44" t="s">
        <v>149</v>
      </c>
      <c r="BE956" s="149">
        <f>IF(N956="základní",J956,0)</f>
        <v>0</v>
      </c>
      <c r="BF956" s="149">
        <f>IF(N956="snížená",J956,0)</f>
        <v>0</v>
      </c>
      <c r="BG956" s="149">
        <f>IF(N956="zákl. přenesená",J956,0)</f>
        <v>0</v>
      </c>
      <c r="BH956" s="149">
        <f>IF(N956="sníž. přenesená",J956,0)</f>
        <v>0</v>
      </c>
      <c r="BI956" s="149">
        <f>IF(N956="nulová",J956,0)</f>
        <v>0</v>
      </c>
      <c r="BJ956" s="44" t="s">
        <v>87</v>
      </c>
      <c r="BK956" s="149">
        <f>ROUND(I956*H956,2)</f>
        <v>0</v>
      </c>
      <c r="BL956" s="44" t="s">
        <v>219</v>
      </c>
      <c r="BM956" s="148" t="s">
        <v>2064</v>
      </c>
    </row>
    <row r="957" spans="2:63" s="125" customFormat="1" ht="22.9" customHeight="1">
      <c r="B957" s="126"/>
      <c r="D957" s="127" t="s">
        <v>78</v>
      </c>
      <c r="E957" s="136" t="s">
        <v>2065</v>
      </c>
      <c r="F957" s="136" t="s">
        <v>2066</v>
      </c>
      <c r="J957" s="137">
        <f>BK957</f>
        <v>0</v>
      </c>
      <c r="L957" s="126"/>
      <c r="M957" s="130"/>
      <c r="N957" s="131"/>
      <c r="O957" s="131"/>
      <c r="P957" s="132">
        <f>SUM(P958:P1027)</f>
        <v>0</v>
      </c>
      <c r="Q957" s="131"/>
      <c r="R957" s="132">
        <f>SUM(R958:R1027)</f>
        <v>0.5506244999999993</v>
      </c>
      <c r="S957" s="131"/>
      <c r="T957" s="133">
        <f>SUM(T958:T1027)</f>
        <v>0</v>
      </c>
      <c r="AR957" s="127" t="s">
        <v>89</v>
      </c>
      <c r="AT957" s="134" t="s">
        <v>78</v>
      </c>
      <c r="AU957" s="134" t="s">
        <v>87</v>
      </c>
      <c r="AY957" s="127" t="s">
        <v>149</v>
      </c>
      <c r="BK957" s="135">
        <f>SUM(BK958:BK1027)</f>
        <v>0</v>
      </c>
    </row>
    <row r="958" spans="1:65" s="56" customFormat="1" ht="24.2" customHeight="1">
      <c r="A958" s="53"/>
      <c r="B958" s="54"/>
      <c r="C958" s="138" t="s">
        <v>2067</v>
      </c>
      <c r="D958" s="138" t="s">
        <v>152</v>
      </c>
      <c r="E958" s="139" t="s">
        <v>2068</v>
      </c>
      <c r="F958" s="140" t="s">
        <v>2069</v>
      </c>
      <c r="G958" s="141" t="s">
        <v>2070</v>
      </c>
      <c r="H958" s="40">
        <v>69</v>
      </c>
      <c r="I958" s="24"/>
      <c r="J958" s="142">
        <f aca="true" t="shared" si="80" ref="J958:J1004">ROUND(I958*H958,2)</f>
        <v>0</v>
      </c>
      <c r="K958" s="140" t="s">
        <v>1</v>
      </c>
      <c r="L958" s="54"/>
      <c r="M958" s="143" t="s">
        <v>1</v>
      </c>
      <c r="N958" s="144" t="s">
        <v>44</v>
      </c>
      <c r="O958" s="145"/>
      <c r="P958" s="146">
        <f aca="true" t="shared" si="81" ref="P958:P1004">O958*H958</f>
        <v>0</v>
      </c>
      <c r="Q958" s="146">
        <v>0.00015</v>
      </c>
      <c r="R958" s="146">
        <f aca="true" t="shared" si="82" ref="R958:R1004">Q958*H958</f>
        <v>0.01035</v>
      </c>
      <c r="S958" s="146">
        <v>0</v>
      </c>
      <c r="T958" s="147">
        <f aca="true" t="shared" si="83" ref="T958:T1004">S958*H958</f>
        <v>0</v>
      </c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R958" s="148" t="s">
        <v>219</v>
      </c>
      <c r="AT958" s="148" t="s">
        <v>152</v>
      </c>
      <c r="AU958" s="148" t="s">
        <v>89</v>
      </c>
      <c r="AY958" s="44" t="s">
        <v>149</v>
      </c>
      <c r="BE958" s="149">
        <f aca="true" t="shared" si="84" ref="BE958:BE1004">IF(N958="základní",J958,0)</f>
        <v>0</v>
      </c>
      <c r="BF958" s="149">
        <f aca="true" t="shared" si="85" ref="BF958:BF1004">IF(N958="snížená",J958,0)</f>
        <v>0</v>
      </c>
      <c r="BG958" s="149">
        <f aca="true" t="shared" si="86" ref="BG958:BG1004">IF(N958="zákl. přenesená",J958,0)</f>
        <v>0</v>
      </c>
      <c r="BH958" s="149">
        <f aca="true" t="shared" si="87" ref="BH958:BH1004">IF(N958="sníž. přenesená",J958,0)</f>
        <v>0</v>
      </c>
      <c r="BI958" s="149">
        <f aca="true" t="shared" si="88" ref="BI958:BI1004">IF(N958="nulová",J958,0)</f>
        <v>0</v>
      </c>
      <c r="BJ958" s="44" t="s">
        <v>87</v>
      </c>
      <c r="BK958" s="149">
        <f aca="true" t="shared" si="89" ref="BK958:BK1004">ROUND(I958*H958,2)</f>
        <v>0</v>
      </c>
      <c r="BL958" s="44" t="s">
        <v>219</v>
      </c>
      <c r="BM958" s="148" t="s">
        <v>2071</v>
      </c>
    </row>
    <row r="959" spans="1:65" s="56" customFormat="1" ht="24.2" customHeight="1">
      <c r="A959" s="53"/>
      <c r="B959" s="54"/>
      <c r="C959" s="138" t="s">
        <v>2072</v>
      </c>
      <c r="D959" s="138" t="s">
        <v>152</v>
      </c>
      <c r="E959" s="139" t="s">
        <v>2073</v>
      </c>
      <c r="F959" s="140" t="s">
        <v>2074</v>
      </c>
      <c r="G959" s="141" t="s">
        <v>2070</v>
      </c>
      <c r="H959" s="40">
        <v>808</v>
      </c>
      <c r="I959" s="24"/>
      <c r="J959" s="142">
        <f t="shared" si="80"/>
        <v>0</v>
      </c>
      <c r="K959" s="140" t="s">
        <v>1</v>
      </c>
      <c r="L959" s="54"/>
      <c r="M959" s="143" t="s">
        <v>1</v>
      </c>
      <c r="N959" s="144" t="s">
        <v>44</v>
      </c>
      <c r="O959" s="145"/>
      <c r="P959" s="146">
        <f t="shared" si="81"/>
        <v>0</v>
      </c>
      <c r="Q959" s="146">
        <v>0.00015</v>
      </c>
      <c r="R959" s="146">
        <f t="shared" si="82"/>
        <v>0.12119999999999999</v>
      </c>
      <c r="S959" s="146">
        <v>0</v>
      </c>
      <c r="T959" s="147">
        <f t="shared" si="83"/>
        <v>0</v>
      </c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R959" s="148" t="s">
        <v>219</v>
      </c>
      <c r="AT959" s="148" t="s">
        <v>152</v>
      </c>
      <c r="AU959" s="148" t="s">
        <v>89</v>
      </c>
      <c r="AY959" s="44" t="s">
        <v>149</v>
      </c>
      <c r="BE959" s="149">
        <f t="shared" si="84"/>
        <v>0</v>
      </c>
      <c r="BF959" s="149">
        <f t="shared" si="85"/>
        <v>0</v>
      </c>
      <c r="BG959" s="149">
        <f t="shared" si="86"/>
        <v>0</v>
      </c>
      <c r="BH959" s="149">
        <f t="shared" si="87"/>
        <v>0</v>
      </c>
      <c r="BI959" s="149">
        <f t="shared" si="88"/>
        <v>0</v>
      </c>
      <c r="BJ959" s="44" t="s">
        <v>87</v>
      </c>
      <c r="BK959" s="149">
        <f t="shared" si="89"/>
        <v>0</v>
      </c>
      <c r="BL959" s="44" t="s">
        <v>219</v>
      </c>
      <c r="BM959" s="148" t="s">
        <v>2075</v>
      </c>
    </row>
    <row r="960" spans="1:65" s="56" customFormat="1" ht="24.2" customHeight="1">
      <c r="A960" s="53"/>
      <c r="B960" s="54"/>
      <c r="C960" s="138" t="s">
        <v>2076</v>
      </c>
      <c r="D960" s="138" t="s">
        <v>152</v>
      </c>
      <c r="E960" s="139" t="s">
        <v>2077</v>
      </c>
      <c r="F960" s="140" t="s">
        <v>2078</v>
      </c>
      <c r="G960" s="141" t="s">
        <v>2070</v>
      </c>
      <c r="H960" s="40">
        <v>1450</v>
      </c>
      <c r="I960" s="24"/>
      <c r="J960" s="142">
        <f t="shared" si="80"/>
        <v>0</v>
      </c>
      <c r="K960" s="140" t="s">
        <v>1</v>
      </c>
      <c r="L960" s="54"/>
      <c r="M960" s="143" t="s">
        <v>1</v>
      </c>
      <c r="N960" s="144" t="s">
        <v>44</v>
      </c>
      <c r="O960" s="145"/>
      <c r="P960" s="146">
        <f t="shared" si="81"/>
        <v>0</v>
      </c>
      <c r="Q960" s="146">
        <v>0.00015</v>
      </c>
      <c r="R960" s="146">
        <f t="shared" si="82"/>
        <v>0.21749999999999997</v>
      </c>
      <c r="S960" s="146">
        <v>0</v>
      </c>
      <c r="T960" s="147">
        <f t="shared" si="83"/>
        <v>0</v>
      </c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R960" s="148" t="s">
        <v>219</v>
      </c>
      <c r="AT960" s="148" t="s">
        <v>152</v>
      </c>
      <c r="AU960" s="148" t="s">
        <v>89</v>
      </c>
      <c r="AY960" s="44" t="s">
        <v>149</v>
      </c>
      <c r="BE960" s="149">
        <f t="shared" si="84"/>
        <v>0</v>
      </c>
      <c r="BF960" s="149">
        <f t="shared" si="85"/>
        <v>0</v>
      </c>
      <c r="BG960" s="149">
        <f t="shared" si="86"/>
        <v>0</v>
      </c>
      <c r="BH960" s="149">
        <f t="shared" si="87"/>
        <v>0</v>
      </c>
      <c r="BI960" s="149">
        <f t="shared" si="88"/>
        <v>0</v>
      </c>
      <c r="BJ960" s="44" t="s">
        <v>87</v>
      </c>
      <c r="BK960" s="149">
        <f t="shared" si="89"/>
        <v>0</v>
      </c>
      <c r="BL960" s="44" t="s">
        <v>219</v>
      </c>
      <c r="BM960" s="148" t="s">
        <v>2079</v>
      </c>
    </row>
    <row r="961" spans="1:65" s="56" customFormat="1" ht="16.5" customHeight="1">
      <c r="A961" s="53"/>
      <c r="B961" s="54"/>
      <c r="C961" s="138" t="s">
        <v>2080</v>
      </c>
      <c r="D961" s="138" t="s">
        <v>152</v>
      </c>
      <c r="E961" s="139" t="s">
        <v>2081</v>
      </c>
      <c r="F961" s="140" t="s">
        <v>2082</v>
      </c>
      <c r="G961" s="141" t="s">
        <v>2070</v>
      </c>
      <c r="H961" s="40">
        <v>1146</v>
      </c>
      <c r="I961" s="24"/>
      <c r="J961" s="142">
        <f t="shared" si="80"/>
        <v>0</v>
      </c>
      <c r="K961" s="140" t="s">
        <v>1</v>
      </c>
      <c r="L961" s="54"/>
      <c r="M961" s="143" t="s">
        <v>1</v>
      </c>
      <c r="N961" s="144" t="s">
        <v>44</v>
      </c>
      <c r="O961" s="145"/>
      <c r="P961" s="146">
        <f t="shared" si="81"/>
        <v>0</v>
      </c>
      <c r="Q961" s="146">
        <v>0.00015</v>
      </c>
      <c r="R961" s="146">
        <f t="shared" si="82"/>
        <v>0.1719</v>
      </c>
      <c r="S961" s="146">
        <v>0</v>
      </c>
      <c r="T961" s="147">
        <f t="shared" si="83"/>
        <v>0</v>
      </c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R961" s="148" t="s">
        <v>219</v>
      </c>
      <c r="AT961" s="148" t="s">
        <v>152</v>
      </c>
      <c r="AU961" s="148" t="s">
        <v>89</v>
      </c>
      <c r="AY961" s="44" t="s">
        <v>149</v>
      </c>
      <c r="BE961" s="149">
        <f t="shared" si="84"/>
        <v>0</v>
      </c>
      <c r="BF961" s="149">
        <f t="shared" si="85"/>
        <v>0</v>
      </c>
      <c r="BG961" s="149">
        <f t="shared" si="86"/>
        <v>0</v>
      </c>
      <c r="BH961" s="149">
        <f t="shared" si="87"/>
        <v>0</v>
      </c>
      <c r="BI961" s="149">
        <f t="shared" si="88"/>
        <v>0</v>
      </c>
      <c r="BJ961" s="44" t="s">
        <v>87</v>
      </c>
      <c r="BK961" s="149">
        <f t="shared" si="89"/>
        <v>0</v>
      </c>
      <c r="BL961" s="44" t="s">
        <v>219</v>
      </c>
      <c r="BM961" s="148" t="s">
        <v>2083</v>
      </c>
    </row>
    <row r="962" spans="1:65" s="56" customFormat="1" ht="24.2" customHeight="1">
      <c r="A962" s="53"/>
      <c r="B962" s="54"/>
      <c r="C962" s="138" t="s">
        <v>2084</v>
      </c>
      <c r="D962" s="138" t="s">
        <v>152</v>
      </c>
      <c r="E962" s="139" t="s">
        <v>2085</v>
      </c>
      <c r="F962" s="140" t="s">
        <v>2086</v>
      </c>
      <c r="G962" s="141" t="s">
        <v>339</v>
      </c>
      <c r="H962" s="40">
        <v>1</v>
      </c>
      <c r="I962" s="24"/>
      <c r="J962" s="142">
        <f t="shared" si="80"/>
        <v>0</v>
      </c>
      <c r="K962" s="140" t="s">
        <v>1</v>
      </c>
      <c r="L962" s="54"/>
      <c r="M962" s="143" t="s">
        <v>1</v>
      </c>
      <c r="N962" s="144" t="s">
        <v>44</v>
      </c>
      <c r="O962" s="145"/>
      <c r="P962" s="146">
        <f t="shared" si="81"/>
        <v>0</v>
      </c>
      <c r="Q962" s="146">
        <v>0.00015</v>
      </c>
      <c r="R962" s="146">
        <f t="shared" si="82"/>
        <v>0.00015</v>
      </c>
      <c r="S962" s="146">
        <v>0</v>
      </c>
      <c r="T962" s="147">
        <f t="shared" si="83"/>
        <v>0</v>
      </c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R962" s="148" t="s">
        <v>219</v>
      </c>
      <c r="AT962" s="148" t="s">
        <v>152</v>
      </c>
      <c r="AU962" s="148" t="s">
        <v>89</v>
      </c>
      <c r="AY962" s="44" t="s">
        <v>149</v>
      </c>
      <c r="BE962" s="149">
        <f t="shared" si="84"/>
        <v>0</v>
      </c>
      <c r="BF962" s="149">
        <f t="shared" si="85"/>
        <v>0</v>
      </c>
      <c r="BG962" s="149">
        <f t="shared" si="86"/>
        <v>0</v>
      </c>
      <c r="BH962" s="149">
        <f t="shared" si="87"/>
        <v>0</v>
      </c>
      <c r="BI962" s="149">
        <f t="shared" si="88"/>
        <v>0</v>
      </c>
      <c r="BJ962" s="44" t="s">
        <v>87</v>
      </c>
      <c r="BK962" s="149">
        <f t="shared" si="89"/>
        <v>0</v>
      </c>
      <c r="BL962" s="44" t="s">
        <v>219</v>
      </c>
      <c r="BM962" s="148" t="s">
        <v>2087</v>
      </c>
    </row>
    <row r="963" spans="1:65" s="56" customFormat="1" ht="24.2" customHeight="1">
      <c r="A963" s="53"/>
      <c r="B963" s="54"/>
      <c r="C963" s="138" t="s">
        <v>2088</v>
      </c>
      <c r="D963" s="138" t="s">
        <v>152</v>
      </c>
      <c r="E963" s="139" t="s">
        <v>2089</v>
      </c>
      <c r="F963" s="140" t="s">
        <v>2090</v>
      </c>
      <c r="G963" s="141" t="s">
        <v>331</v>
      </c>
      <c r="H963" s="40">
        <v>23.52</v>
      </c>
      <c r="I963" s="24"/>
      <c r="J963" s="142">
        <f t="shared" si="80"/>
        <v>0</v>
      </c>
      <c r="K963" s="140" t="s">
        <v>1</v>
      </c>
      <c r="L963" s="54"/>
      <c r="M963" s="143" t="s">
        <v>1</v>
      </c>
      <c r="N963" s="144" t="s">
        <v>44</v>
      </c>
      <c r="O963" s="145"/>
      <c r="P963" s="146">
        <f t="shared" si="81"/>
        <v>0</v>
      </c>
      <c r="Q963" s="146">
        <v>0.00015</v>
      </c>
      <c r="R963" s="146">
        <f t="shared" si="82"/>
        <v>0.0035279999999999995</v>
      </c>
      <c r="S963" s="146">
        <v>0</v>
      </c>
      <c r="T963" s="147">
        <f t="shared" si="83"/>
        <v>0</v>
      </c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R963" s="148" t="s">
        <v>219</v>
      </c>
      <c r="AT963" s="148" t="s">
        <v>152</v>
      </c>
      <c r="AU963" s="148" t="s">
        <v>89</v>
      </c>
      <c r="AY963" s="44" t="s">
        <v>149</v>
      </c>
      <c r="BE963" s="149">
        <f t="shared" si="84"/>
        <v>0</v>
      </c>
      <c r="BF963" s="149">
        <f t="shared" si="85"/>
        <v>0</v>
      </c>
      <c r="BG963" s="149">
        <f t="shared" si="86"/>
        <v>0</v>
      </c>
      <c r="BH963" s="149">
        <f t="shared" si="87"/>
        <v>0</v>
      </c>
      <c r="BI963" s="149">
        <f t="shared" si="88"/>
        <v>0</v>
      </c>
      <c r="BJ963" s="44" t="s">
        <v>87</v>
      </c>
      <c r="BK963" s="149">
        <f t="shared" si="89"/>
        <v>0</v>
      </c>
      <c r="BL963" s="44" t="s">
        <v>219</v>
      </c>
      <c r="BM963" s="148" t="s">
        <v>2091</v>
      </c>
    </row>
    <row r="964" spans="1:65" s="56" customFormat="1" ht="24.2" customHeight="1">
      <c r="A964" s="53"/>
      <c r="B964" s="54"/>
      <c r="C964" s="138" t="s">
        <v>2092</v>
      </c>
      <c r="D964" s="138" t="s">
        <v>152</v>
      </c>
      <c r="E964" s="139" t="s">
        <v>2093</v>
      </c>
      <c r="F964" s="140" t="s">
        <v>2094</v>
      </c>
      <c r="G964" s="141" t="s">
        <v>331</v>
      </c>
      <c r="H964" s="40">
        <v>16.26</v>
      </c>
      <c r="I964" s="24"/>
      <c r="J964" s="142">
        <f t="shared" si="80"/>
        <v>0</v>
      </c>
      <c r="K964" s="140" t="s">
        <v>1</v>
      </c>
      <c r="L964" s="54"/>
      <c r="M964" s="143" t="s">
        <v>1</v>
      </c>
      <c r="N964" s="144" t="s">
        <v>44</v>
      </c>
      <c r="O964" s="145"/>
      <c r="P964" s="146">
        <f t="shared" si="81"/>
        <v>0</v>
      </c>
      <c r="Q964" s="146">
        <v>0.00015</v>
      </c>
      <c r="R964" s="146">
        <f t="shared" si="82"/>
        <v>0.002439</v>
      </c>
      <c r="S964" s="146">
        <v>0</v>
      </c>
      <c r="T964" s="147">
        <f t="shared" si="83"/>
        <v>0</v>
      </c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R964" s="148" t="s">
        <v>219</v>
      </c>
      <c r="AT964" s="148" t="s">
        <v>152</v>
      </c>
      <c r="AU964" s="148" t="s">
        <v>89</v>
      </c>
      <c r="AY964" s="44" t="s">
        <v>149</v>
      </c>
      <c r="BE964" s="149">
        <f t="shared" si="84"/>
        <v>0</v>
      </c>
      <c r="BF964" s="149">
        <f t="shared" si="85"/>
        <v>0</v>
      </c>
      <c r="BG964" s="149">
        <f t="shared" si="86"/>
        <v>0</v>
      </c>
      <c r="BH964" s="149">
        <f t="shared" si="87"/>
        <v>0</v>
      </c>
      <c r="BI964" s="149">
        <f t="shared" si="88"/>
        <v>0</v>
      </c>
      <c r="BJ964" s="44" t="s">
        <v>87</v>
      </c>
      <c r="BK964" s="149">
        <f t="shared" si="89"/>
        <v>0</v>
      </c>
      <c r="BL964" s="44" t="s">
        <v>219</v>
      </c>
      <c r="BM964" s="148" t="s">
        <v>2095</v>
      </c>
    </row>
    <row r="965" spans="1:65" s="56" customFormat="1" ht="24.2" customHeight="1">
      <c r="A965" s="53"/>
      <c r="B965" s="54"/>
      <c r="C965" s="138" t="s">
        <v>2096</v>
      </c>
      <c r="D965" s="138" t="s">
        <v>152</v>
      </c>
      <c r="E965" s="139" t="s">
        <v>2097</v>
      </c>
      <c r="F965" s="140" t="s">
        <v>2098</v>
      </c>
      <c r="G965" s="141" t="s">
        <v>331</v>
      </c>
      <c r="H965" s="40">
        <v>3.8</v>
      </c>
      <c r="I965" s="24"/>
      <c r="J965" s="142">
        <f t="shared" si="80"/>
        <v>0</v>
      </c>
      <c r="K965" s="140" t="s">
        <v>1</v>
      </c>
      <c r="L965" s="54"/>
      <c r="M965" s="143" t="s">
        <v>1</v>
      </c>
      <c r="N965" s="144" t="s">
        <v>44</v>
      </c>
      <c r="O965" s="145"/>
      <c r="P965" s="146">
        <f t="shared" si="81"/>
        <v>0</v>
      </c>
      <c r="Q965" s="146">
        <v>0.00015</v>
      </c>
      <c r="R965" s="146">
        <f t="shared" si="82"/>
        <v>0.00057</v>
      </c>
      <c r="S965" s="146">
        <v>0</v>
      </c>
      <c r="T965" s="147">
        <f t="shared" si="83"/>
        <v>0</v>
      </c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R965" s="148" t="s">
        <v>219</v>
      </c>
      <c r="AT965" s="148" t="s">
        <v>152</v>
      </c>
      <c r="AU965" s="148" t="s">
        <v>89</v>
      </c>
      <c r="AY965" s="44" t="s">
        <v>149</v>
      </c>
      <c r="BE965" s="149">
        <f t="shared" si="84"/>
        <v>0</v>
      </c>
      <c r="BF965" s="149">
        <f t="shared" si="85"/>
        <v>0</v>
      </c>
      <c r="BG965" s="149">
        <f t="shared" si="86"/>
        <v>0</v>
      </c>
      <c r="BH965" s="149">
        <f t="shared" si="87"/>
        <v>0</v>
      </c>
      <c r="BI965" s="149">
        <f t="shared" si="88"/>
        <v>0</v>
      </c>
      <c r="BJ965" s="44" t="s">
        <v>87</v>
      </c>
      <c r="BK965" s="149">
        <f t="shared" si="89"/>
        <v>0</v>
      </c>
      <c r="BL965" s="44" t="s">
        <v>219</v>
      </c>
      <c r="BM965" s="148" t="s">
        <v>2099</v>
      </c>
    </row>
    <row r="966" spans="1:65" s="56" customFormat="1" ht="24.2" customHeight="1">
      <c r="A966" s="53"/>
      <c r="B966" s="54"/>
      <c r="C966" s="138" t="s">
        <v>2100</v>
      </c>
      <c r="D966" s="138" t="s">
        <v>152</v>
      </c>
      <c r="E966" s="139" t="s">
        <v>2101</v>
      </c>
      <c r="F966" s="140" t="s">
        <v>2102</v>
      </c>
      <c r="G966" s="141" t="s">
        <v>331</v>
      </c>
      <c r="H966" s="40">
        <v>4.45</v>
      </c>
      <c r="I966" s="24"/>
      <c r="J966" s="142">
        <f t="shared" si="80"/>
        <v>0</v>
      </c>
      <c r="K966" s="140" t="s">
        <v>1</v>
      </c>
      <c r="L966" s="54"/>
      <c r="M966" s="143" t="s">
        <v>1</v>
      </c>
      <c r="N966" s="144" t="s">
        <v>44</v>
      </c>
      <c r="O966" s="145"/>
      <c r="P966" s="146">
        <f t="shared" si="81"/>
        <v>0</v>
      </c>
      <c r="Q966" s="146">
        <v>0.00015</v>
      </c>
      <c r="R966" s="146">
        <f t="shared" si="82"/>
        <v>0.0006675</v>
      </c>
      <c r="S966" s="146">
        <v>0</v>
      </c>
      <c r="T966" s="147">
        <f t="shared" si="83"/>
        <v>0</v>
      </c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R966" s="148" t="s">
        <v>219</v>
      </c>
      <c r="AT966" s="148" t="s">
        <v>152</v>
      </c>
      <c r="AU966" s="148" t="s">
        <v>89</v>
      </c>
      <c r="AY966" s="44" t="s">
        <v>149</v>
      </c>
      <c r="BE966" s="149">
        <f t="shared" si="84"/>
        <v>0</v>
      </c>
      <c r="BF966" s="149">
        <f t="shared" si="85"/>
        <v>0</v>
      </c>
      <c r="BG966" s="149">
        <f t="shared" si="86"/>
        <v>0</v>
      </c>
      <c r="BH966" s="149">
        <f t="shared" si="87"/>
        <v>0</v>
      </c>
      <c r="BI966" s="149">
        <f t="shared" si="88"/>
        <v>0</v>
      </c>
      <c r="BJ966" s="44" t="s">
        <v>87</v>
      </c>
      <c r="BK966" s="149">
        <f t="shared" si="89"/>
        <v>0</v>
      </c>
      <c r="BL966" s="44" t="s">
        <v>219</v>
      </c>
      <c r="BM966" s="148" t="s">
        <v>2103</v>
      </c>
    </row>
    <row r="967" spans="1:65" s="56" customFormat="1" ht="24.2" customHeight="1">
      <c r="A967" s="53"/>
      <c r="B967" s="54"/>
      <c r="C967" s="138" t="s">
        <v>2104</v>
      </c>
      <c r="D967" s="138" t="s">
        <v>152</v>
      </c>
      <c r="E967" s="139" t="s">
        <v>2105</v>
      </c>
      <c r="F967" s="140" t="s">
        <v>2106</v>
      </c>
      <c r="G967" s="141" t="s">
        <v>331</v>
      </c>
      <c r="H967" s="40">
        <v>2.8</v>
      </c>
      <c r="I967" s="24"/>
      <c r="J967" s="142">
        <f t="shared" si="80"/>
        <v>0</v>
      </c>
      <c r="K967" s="140" t="s">
        <v>1</v>
      </c>
      <c r="L967" s="54"/>
      <c r="M967" s="143" t="s">
        <v>1</v>
      </c>
      <c r="N967" s="144" t="s">
        <v>44</v>
      </c>
      <c r="O967" s="145"/>
      <c r="P967" s="146">
        <f t="shared" si="81"/>
        <v>0</v>
      </c>
      <c r="Q967" s="146">
        <v>0.00015</v>
      </c>
      <c r="R967" s="146">
        <f t="shared" si="82"/>
        <v>0.00041999999999999996</v>
      </c>
      <c r="S967" s="146">
        <v>0</v>
      </c>
      <c r="T967" s="147">
        <f t="shared" si="83"/>
        <v>0</v>
      </c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R967" s="148" t="s">
        <v>219</v>
      </c>
      <c r="AT967" s="148" t="s">
        <v>152</v>
      </c>
      <c r="AU967" s="148" t="s">
        <v>89</v>
      </c>
      <c r="AY967" s="44" t="s">
        <v>149</v>
      </c>
      <c r="BE967" s="149">
        <f t="shared" si="84"/>
        <v>0</v>
      </c>
      <c r="BF967" s="149">
        <f t="shared" si="85"/>
        <v>0</v>
      </c>
      <c r="BG967" s="149">
        <f t="shared" si="86"/>
        <v>0</v>
      </c>
      <c r="BH967" s="149">
        <f t="shared" si="87"/>
        <v>0</v>
      </c>
      <c r="BI967" s="149">
        <f t="shared" si="88"/>
        <v>0</v>
      </c>
      <c r="BJ967" s="44" t="s">
        <v>87</v>
      </c>
      <c r="BK967" s="149">
        <f t="shared" si="89"/>
        <v>0</v>
      </c>
      <c r="BL967" s="44" t="s">
        <v>219</v>
      </c>
      <c r="BM967" s="148" t="s">
        <v>2107</v>
      </c>
    </row>
    <row r="968" spans="1:65" s="56" customFormat="1" ht="33" customHeight="1">
      <c r="A968" s="53"/>
      <c r="B968" s="54"/>
      <c r="C968" s="138" t="s">
        <v>2108</v>
      </c>
      <c r="D968" s="138" t="s">
        <v>152</v>
      </c>
      <c r="E968" s="139" t="s">
        <v>2109</v>
      </c>
      <c r="F968" s="140" t="s">
        <v>2110</v>
      </c>
      <c r="G968" s="141" t="s">
        <v>339</v>
      </c>
      <c r="H968" s="40">
        <v>1</v>
      </c>
      <c r="I968" s="24"/>
      <c r="J968" s="142">
        <f t="shared" si="80"/>
        <v>0</v>
      </c>
      <c r="K968" s="140" t="s">
        <v>1</v>
      </c>
      <c r="L968" s="54"/>
      <c r="M968" s="143" t="s">
        <v>1</v>
      </c>
      <c r="N968" s="144" t="s">
        <v>44</v>
      </c>
      <c r="O968" s="145"/>
      <c r="P968" s="146">
        <f t="shared" si="81"/>
        <v>0</v>
      </c>
      <c r="Q968" s="146">
        <v>0.00015</v>
      </c>
      <c r="R968" s="146">
        <f t="shared" si="82"/>
        <v>0.00015</v>
      </c>
      <c r="S968" s="146">
        <v>0</v>
      </c>
      <c r="T968" s="147">
        <f t="shared" si="83"/>
        <v>0</v>
      </c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R968" s="148" t="s">
        <v>219</v>
      </c>
      <c r="AT968" s="148" t="s">
        <v>152</v>
      </c>
      <c r="AU968" s="148" t="s">
        <v>89</v>
      </c>
      <c r="AY968" s="44" t="s">
        <v>149</v>
      </c>
      <c r="BE968" s="149">
        <f t="shared" si="84"/>
        <v>0</v>
      </c>
      <c r="BF968" s="149">
        <f t="shared" si="85"/>
        <v>0</v>
      </c>
      <c r="BG968" s="149">
        <f t="shared" si="86"/>
        <v>0</v>
      </c>
      <c r="BH968" s="149">
        <f t="shared" si="87"/>
        <v>0</v>
      </c>
      <c r="BI968" s="149">
        <f t="shared" si="88"/>
        <v>0</v>
      </c>
      <c r="BJ968" s="44" t="s">
        <v>87</v>
      </c>
      <c r="BK968" s="149">
        <f t="shared" si="89"/>
        <v>0</v>
      </c>
      <c r="BL968" s="44" t="s">
        <v>219</v>
      </c>
      <c r="BM968" s="148" t="s">
        <v>2111</v>
      </c>
    </row>
    <row r="969" spans="1:65" s="56" customFormat="1" ht="33" customHeight="1">
      <c r="A969" s="53"/>
      <c r="B969" s="54"/>
      <c r="C969" s="138" t="s">
        <v>2112</v>
      </c>
      <c r="D969" s="138" t="s">
        <v>152</v>
      </c>
      <c r="E969" s="139" t="s">
        <v>2113</v>
      </c>
      <c r="F969" s="140" t="s">
        <v>2114</v>
      </c>
      <c r="G969" s="141" t="s">
        <v>339</v>
      </c>
      <c r="H969" s="40">
        <v>1</v>
      </c>
      <c r="I969" s="24"/>
      <c r="J969" s="142">
        <f t="shared" si="80"/>
        <v>0</v>
      </c>
      <c r="K969" s="140" t="s">
        <v>1</v>
      </c>
      <c r="L969" s="54"/>
      <c r="M969" s="143" t="s">
        <v>1</v>
      </c>
      <c r="N969" s="144" t="s">
        <v>44</v>
      </c>
      <c r="O969" s="145"/>
      <c r="P969" s="146">
        <f t="shared" si="81"/>
        <v>0</v>
      </c>
      <c r="Q969" s="146">
        <v>0.00015</v>
      </c>
      <c r="R969" s="146">
        <f t="shared" si="82"/>
        <v>0.00015</v>
      </c>
      <c r="S969" s="146">
        <v>0</v>
      </c>
      <c r="T969" s="147">
        <f t="shared" si="83"/>
        <v>0</v>
      </c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R969" s="148" t="s">
        <v>219</v>
      </c>
      <c r="AT969" s="148" t="s">
        <v>152</v>
      </c>
      <c r="AU969" s="148" t="s">
        <v>89</v>
      </c>
      <c r="AY969" s="44" t="s">
        <v>149</v>
      </c>
      <c r="BE969" s="149">
        <f t="shared" si="84"/>
        <v>0</v>
      </c>
      <c r="BF969" s="149">
        <f t="shared" si="85"/>
        <v>0</v>
      </c>
      <c r="BG969" s="149">
        <f t="shared" si="86"/>
        <v>0</v>
      </c>
      <c r="BH969" s="149">
        <f t="shared" si="87"/>
        <v>0</v>
      </c>
      <c r="BI969" s="149">
        <f t="shared" si="88"/>
        <v>0</v>
      </c>
      <c r="BJ969" s="44" t="s">
        <v>87</v>
      </c>
      <c r="BK969" s="149">
        <f t="shared" si="89"/>
        <v>0</v>
      </c>
      <c r="BL969" s="44" t="s">
        <v>219</v>
      </c>
      <c r="BM969" s="148" t="s">
        <v>2115</v>
      </c>
    </row>
    <row r="970" spans="1:65" s="56" customFormat="1" ht="33" customHeight="1">
      <c r="A970" s="53"/>
      <c r="B970" s="54"/>
      <c r="C970" s="138" t="s">
        <v>2116</v>
      </c>
      <c r="D970" s="138" t="s">
        <v>152</v>
      </c>
      <c r="E970" s="139" t="s">
        <v>2117</v>
      </c>
      <c r="F970" s="140" t="s">
        <v>2118</v>
      </c>
      <c r="G970" s="141" t="s">
        <v>339</v>
      </c>
      <c r="H970" s="40">
        <v>1</v>
      </c>
      <c r="I970" s="24"/>
      <c r="J970" s="142">
        <f t="shared" si="80"/>
        <v>0</v>
      </c>
      <c r="K970" s="140" t="s">
        <v>1</v>
      </c>
      <c r="L970" s="54"/>
      <c r="M970" s="143" t="s">
        <v>1</v>
      </c>
      <c r="N970" s="144" t="s">
        <v>44</v>
      </c>
      <c r="O970" s="145"/>
      <c r="P970" s="146">
        <f t="shared" si="81"/>
        <v>0</v>
      </c>
      <c r="Q970" s="146">
        <v>0.00015</v>
      </c>
      <c r="R970" s="146">
        <f t="shared" si="82"/>
        <v>0.00015</v>
      </c>
      <c r="S970" s="146">
        <v>0</v>
      </c>
      <c r="T970" s="147">
        <f t="shared" si="83"/>
        <v>0</v>
      </c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R970" s="148" t="s">
        <v>219</v>
      </c>
      <c r="AT970" s="148" t="s">
        <v>152</v>
      </c>
      <c r="AU970" s="148" t="s">
        <v>89</v>
      </c>
      <c r="AY970" s="44" t="s">
        <v>149</v>
      </c>
      <c r="BE970" s="149">
        <f t="shared" si="84"/>
        <v>0</v>
      </c>
      <c r="BF970" s="149">
        <f t="shared" si="85"/>
        <v>0</v>
      </c>
      <c r="BG970" s="149">
        <f t="shared" si="86"/>
        <v>0</v>
      </c>
      <c r="BH970" s="149">
        <f t="shared" si="87"/>
        <v>0</v>
      </c>
      <c r="BI970" s="149">
        <f t="shared" si="88"/>
        <v>0</v>
      </c>
      <c r="BJ970" s="44" t="s">
        <v>87</v>
      </c>
      <c r="BK970" s="149">
        <f t="shared" si="89"/>
        <v>0</v>
      </c>
      <c r="BL970" s="44" t="s">
        <v>219</v>
      </c>
      <c r="BM970" s="148" t="s">
        <v>2119</v>
      </c>
    </row>
    <row r="971" spans="1:65" s="56" customFormat="1" ht="33" customHeight="1">
      <c r="A971" s="53"/>
      <c r="B971" s="54"/>
      <c r="C971" s="138" t="s">
        <v>2120</v>
      </c>
      <c r="D971" s="138" t="s">
        <v>152</v>
      </c>
      <c r="E971" s="139" t="s">
        <v>2121</v>
      </c>
      <c r="F971" s="140" t="s">
        <v>2122</v>
      </c>
      <c r="G971" s="141" t="s">
        <v>339</v>
      </c>
      <c r="H971" s="40">
        <v>1</v>
      </c>
      <c r="I971" s="24"/>
      <c r="J971" s="142">
        <f t="shared" si="80"/>
        <v>0</v>
      </c>
      <c r="K971" s="140" t="s">
        <v>1</v>
      </c>
      <c r="L971" s="54"/>
      <c r="M971" s="143" t="s">
        <v>1</v>
      </c>
      <c r="N971" s="144" t="s">
        <v>44</v>
      </c>
      <c r="O971" s="145"/>
      <c r="P971" s="146">
        <f t="shared" si="81"/>
        <v>0</v>
      </c>
      <c r="Q971" s="146">
        <v>0.00015</v>
      </c>
      <c r="R971" s="146">
        <f t="shared" si="82"/>
        <v>0.00015</v>
      </c>
      <c r="S971" s="146">
        <v>0</v>
      </c>
      <c r="T971" s="147">
        <f t="shared" si="83"/>
        <v>0</v>
      </c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R971" s="148" t="s">
        <v>219</v>
      </c>
      <c r="AT971" s="148" t="s">
        <v>152</v>
      </c>
      <c r="AU971" s="148" t="s">
        <v>89</v>
      </c>
      <c r="AY971" s="44" t="s">
        <v>149</v>
      </c>
      <c r="BE971" s="149">
        <f t="shared" si="84"/>
        <v>0</v>
      </c>
      <c r="BF971" s="149">
        <f t="shared" si="85"/>
        <v>0</v>
      </c>
      <c r="BG971" s="149">
        <f t="shared" si="86"/>
        <v>0</v>
      </c>
      <c r="BH971" s="149">
        <f t="shared" si="87"/>
        <v>0</v>
      </c>
      <c r="BI971" s="149">
        <f t="shared" si="88"/>
        <v>0</v>
      </c>
      <c r="BJ971" s="44" t="s">
        <v>87</v>
      </c>
      <c r="BK971" s="149">
        <f t="shared" si="89"/>
        <v>0</v>
      </c>
      <c r="BL971" s="44" t="s">
        <v>219</v>
      </c>
      <c r="BM971" s="148" t="s">
        <v>2123</v>
      </c>
    </row>
    <row r="972" spans="1:65" s="56" customFormat="1" ht="33" customHeight="1">
      <c r="A972" s="53"/>
      <c r="B972" s="54"/>
      <c r="C972" s="138" t="s">
        <v>2124</v>
      </c>
      <c r="D972" s="138" t="s">
        <v>152</v>
      </c>
      <c r="E972" s="139" t="s">
        <v>2125</v>
      </c>
      <c r="F972" s="140" t="s">
        <v>2126</v>
      </c>
      <c r="G972" s="141" t="s">
        <v>339</v>
      </c>
      <c r="H972" s="40">
        <v>1</v>
      </c>
      <c r="I972" s="24"/>
      <c r="J972" s="142">
        <f t="shared" si="80"/>
        <v>0</v>
      </c>
      <c r="K972" s="140" t="s">
        <v>1</v>
      </c>
      <c r="L972" s="54"/>
      <c r="M972" s="143" t="s">
        <v>1</v>
      </c>
      <c r="N972" s="144" t="s">
        <v>44</v>
      </c>
      <c r="O972" s="145"/>
      <c r="P972" s="146">
        <f t="shared" si="81"/>
        <v>0</v>
      </c>
      <c r="Q972" s="146">
        <v>0.00015</v>
      </c>
      <c r="R972" s="146">
        <f t="shared" si="82"/>
        <v>0.00015</v>
      </c>
      <c r="S972" s="146">
        <v>0</v>
      </c>
      <c r="T972" s="147">
        <f t="shared" si="83"/>
        <v>0</v>
      </c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R972" s="148" t="s">
        <v>219</v>
      </c>
      <c r="AT972" s="148" t="s">
        <v>152</v>
      </c>
      <c r="AU972" s="148" t="s">
        <v>89</v>
      </c>
      <c r="AY972" s="44" t="s">
        <v>149</v>
      </c>
      <c r="BE972" s="149">
        <f t="shared" si="84"/>
        <v>0</v>
      </c>
      <c r="BF972" s="149">
        <f t="shared" si="85"/>
        <v>0</v>
      </c>
      <c r="BG972" s="149">
        <f t="shared" si="86"/>
        <v>0</v>
      </c>
      <c r="BH972" s="149">
        <f t="shared" si="87"/>
        <v>0</v>
      </c>
      <c r="BI972" s="149">
        <f t="shared" si="88"/>
        <v>0</v>
      </c>
      <c r="BJ972" s="44" t="s">
        <v>87</v>
      </c>
      <c r="BK972" s="149">
        <f t="shared" si="89"/>
        <v>0</v>
      </c>
      <c r="BL972" s="44" t="s">
        <v>219</v>
      </c>
      <c r="BM972" s="148" t="s">
        <v>2127</v>
      </c>
    </row>
    <row r="973" spans="1:65" s="56" customFormat="1" ht="33" customHeight="1">
      <c r="A973" s="53"/>
      <c r="B973" s="54"/>
      <c r="C973" s="138" t="s">
        <v>2128</v>
      </c>
      <c r="D973" s="138" t="s">
        <v>152</v>
      </c>
      <c r="E973" s="139" t="s">
        <v>2129</v>
      </c>
      <c r="F973" s="140" t="s">
        <v>2130</v>
      </c>
      <c r="G973" s="141" t="s">
        <v>339</v>
      </c>
      <c r="H973" s="40">
        <v>1</v>
      </c>
      <c r="I973" s="24"/>
      <c r="J973" s="142">
        <f t="shared" si="80"/>
        <v>0</v>
      </c>
      <c r="K973" s="140" t="s">
        <v>1</v>
      </c>
      <c r="L973" s="54"/>
      <c r="M973" s="143" t="s">
        <v>1</v>
      </c>
      <c r="N973" s="144" t="s">
        <v>44</v>
      </c>
      <c r="O973" s="145"/>
      <c r="P973" s="146">
        <f t="shared" si="81"/>
        <v>0</v>
      </c>
      <c r="Q973" s="146">
        <v>0.00015</v>
      </c>
      <c r="R973" s="146">
        <f t="shared" si="82"/>
        <v>0.00015</v>
      </c>
      <c r="S973" s="146">
        <v>0</v>
      </c>
      <c r="T973" s="147">
        <f t="shared" si="83"/>
        <v>0</v>
      </c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R973" s="148" t="s">
        <v>219</v>
      </c>
      <c r="AT973" s="148" t="s">
        <v>152</v>
      </c>
      <c r="AU973" s="148" t="s">
        <v>89</v>
      </c>
      <c r="AY973" s="44" t="s">
        <v>149</v>
      </c>
      <c r="BE973" s="149">
        <f t="shared" si="84"/>
        <v>0</v>
      </c>
      <c r="BF973" s="149">
        <f t="shared" si="85"/>
        <v>0</v>
      </c>
      <c r="BG973" s="149">
        <f t="shared" si="86"/>
        <v>0</v>
      </c>
      <c r="BH973" s="149">
        <f t="shared" si="87"/>
        <v>0</v>
      </c>
      <c r="BI973" s="149">
        <f t="shared" si="88"/>
        <v>0</v>
      </c>
      <c r="BJ973" s="44" t="s">
        <v>87</v>
      </c>
      <c r="BK973" s="149">
        <f t="shared" si="89"/>
        <v>0</v>
      </c>
      <c r="BL973" s="44" t="s">
        <v>219</v>
      </c>
      <c r="BM973" s="148" t="s">
        <v>2131</v>
      </c>
    </row>
    <row r="974" spans="1:65" s="56" customFormat="1" ht="33" customHeight="1">
      <c r="A974" s="53"/>
      <c r="B974" s="54"/>
      <c r="C974" s="138" t="s">
        <v>2132</v>
      </c>
      <c r="D974" s="138" t="s">
        <v>152</v>
      </c>
      <c r="E974" s="139" t="s">
        <v>2133</v>
      </c>
      <c r="F974" s="140" t="s">
        <v>2134</v>
      </c>
      <c r="G974" s="141" t="s">
        <v>339</v>
      </c>
      <c r="H974" s="40">
        <v>1</v>
      </c>
      <c r="I974" s="24"/>
      <c r="J974" s="142">
        <f t="shared" si="80"/>
        <v>0</v>
      </c>
      <c r="K974" s="140" t="s">
        <v>1</v>
      </c>
      <c r="L974" s="54"/>
      <c r="M974" s="143" t="s">
        <v>1</v>
      </c>
      <c r="N974" s="144" t="s">
        <v>44</v>
      </c>
      <c r="O974" s="145"/>
      <c r="P974" s="146">
        <f t="shared" si="81"/>
        <v>0</v>
      </c>
      <c r="Q974" s="146">
        <v>0.00015</v>
      </c>
      <c r="R974" s="146">
        <f t="shared" si="82"/>
        <v>0.00015</v>
      </c>
      <c r="S974" s="146">
        <v>0</v>
      </c>
      <c r="T974" s="147">
        <f t="shared" si="83"/>
        <v>0</v>
      </c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R974" s="148" t="s">
        <v>219</v>
      </c>
      <c r="AT974" s="148" t="s">
        <v>152</v>
      </c>
      <c r="AU974" s="148" t="s">
        <v>89</v>
      </c>
      <c r="AY974" s="44" t="s">
        <v>149</v>
      </c>
      <c r="BE974" s="149">
        <f t="shared" si="84"/>
        <v>0</v>
      </c>
      <c r="BF974" s="149">
        <f t="shared" si="85"/>
        <v>0</v>
      </c>
      <c r="BG974" s="149">
        <f t="shared" si="86"/>
        <v>0</v>
      </c>
      <c r="BH974" s="149">
        <f t="shared" si="87"/>
        <v>0</v>
      </c>
      <c r="BI974" s="149">
        <f t="shared" si="88"/>
        <v>0</v>
      </c>
      <c r="BJ974" s="44" t="s">
        <v>87</v>
      </c>
      <c r="BK974" s="149">
        <f t="shared" si="89"/>
        <v>0</v>
      </c>
      <c r="BL974" s="44" t="s">
        <v>219</v>
      </c>
      <c r="BM974" s="148" t="s">
        <v>2135</v>
      </c>
    </row>
    <row r="975" spans="1:65" s="56" customFormat="1" ht="33" customHeight="1">
      <c r="A975" s="53"/>
      <c r="B975" s="54"/>
      <c r="C975" s="138" t="s">
        <v>2136</v>
      </c>
      <c r="D975" s="138" t="s">
        <v>152</v>
      </c>
      <c r="E975" s="139" t="s">
        <v>2137</v>
      </c>
      <c r="F975" s="140" t="s">
        <v>2138</v>
      </c>
      <c r="G975" s="141" t="s">
        <v>339</v>
      </c>
      <c r="H975" s="40">
        <v>1</v>
      </c>
      <c r="I975" s="24"/>
      <c r="J975" s="142">
        <f t="shared" si="80"/>
        <v>0</v>
      </c>
      <c r="K975" s="140" t="s">
        <v>1</v>
      </c>
      <c r="L975" s="54"/>
      <c r="M975" s="143" t="s">
        <v>1</v>
      </c>
      <c r="N975" s="144" t="s">
        <v>44</v>
      </c>
      <c r="O975" s="145"/>
      <c r="P975" s="146">
        <f t="shared" si="81"/>
        <v>0</v>
      </c>
      <c r="Q975" s="146">
        <v>0.00015</v>
      </c>
      <c r="R975" s="146">
        <f t="shared" si="82"/>
        <v>0.00015</v>
      </c>
      <c r="S975" s="146">
        <v>0</v>
      </c>
      <c r="T975" s="147">
        <f t="shared" si="83"/>
        <v>0</v>
      </c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R975" s="148" t="s">
        <v>219</v>
      </c>
      <c r="AT975" s="148" t="s">
        <v>152</v>
      </c>
      <c r="AU975" s="148" t="s">
        <v>89</v>
      </c>
      <c r="AY975" s="44" t="s">
        <v>149</v>
      </c>
      <c r="BE975" s="149">
        <f t="shared" si="84"/>
        <v>0</v>
      </c>
      <c r="BF975" s="149">
        <f t="shared" si="85"/>
        <v>0</v>
      </c>
      <c r="BG975" s="149">
        <f t="shared" si="86"/>
        <v>0</v>
      </c>
      <c r="BH975" s="149">
        <f t="shared" si="87"/>
        <v>0</v>
      </c>
      <c r="BI975" s="149">
        <f t="shared" si="88"/>
        <v>0</v>
      </c>
      <c r="BJ975" s="44" t="s">
        <v>87</v>
      </c>
      <c r="BK975" s="149">
        <f t="shared" si="89"/>
        <v>0</v>
      </c>
      <c r="BL975" s="44" t="s">
        <v>219</v>
      </c>
      <c r="BM975" s="148" t="s">
        <v>2139</v>
      </c>
    </row>
    <row r="976" spans="1:65" s="56" customFormat="1" ht="33" customHeight="1">
      <c r="A976" s="53"/>
      <c r="B976" s="54"/>
      <c r="C976" s="138" t="s">
        <v>2140</v>
      </c>
      <c r="D976" s="138" t="s">
        <v>152</v>
      </c>
      <c r="E976" s="139" t="s">
        <v>2141</v>
      </c>
      <c r="F976" s="140" t="s">
        <v>2142</v>
      </c>
      <c r="G976" s="141" t="s">
        <v>339</v>
      </c>
      <c r="H976" s="40">
        <v>1</v>
      </c>
      <c r="I976" s="24"/>
      <c r="J976" s="142">
        <f t="shared" si="80"/>
        <v>0</v>
      </c>
      <c r="K976" s="140" t="s">
        <v>1</v>
      </c>
      <c r="L976" s="54"/>
      <c r="M976" s="143" t="s">
        <v>1</v>
      </c>
      <c r="N976" s="144" t="s">
        <v>44</v>
      </c>
      <c r="O976" s="145"/>
      <c r="P976" s="146">
        <f t="shared" si="81"/>
        <v>0</v>
      </c>
      <c r="Q976" s="146">
        <v>0.00015</v>
      </c>
      <c r="R976" s="146">
        <f t="shared" si="82"/>
        <v>0.00015</v>
      </c>
      <c r="S976" s="146">
        <v>0</v>
      </c>
      <c r="T976" s="147">
        <f t="shared" si="83"/>
        <v>0</v>
      </c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R976" s="148" t="s">
        <v>219</v>
      </c>
      <c r="AT976" s="148" t="s">
        <v>152</v>
      </c>
      <c r="AU976" s="148" t="s">
        <v>89</v>
      </c>
      <c r="AY976" s="44" t="s">
        <v>149</v>
      </c>
      <c r="BE976" s="149">
        <f t="shared" si="84"/>
        <v>0</v>
      </c>
      <c r="BF976" s="149">
        <f t="shared" si="85"/>
        <v>0</v>
      </c>
      <c r="BG976" s="149">
        <f t="shared" si="86"/>
        <v>0</v>
      </c>
      <c r="BH976" s="149">
        <f t="shared" si="87"/>
        <v>0</v>
      </c>
      <c r="BI976" s="149">
        <f t="shared" si="88"/>
        <v>0</v>
      </c>
      <c r="BJ976" s="44" t="s">
        <v>87</v>
      </c>
      <c r="BK976" s="149">
        <f t="shared" si="89"/>
        <v>0</v>
      </c>
      <c r="BL976" s="44" t="s">
        <v>219</v>
      </c>
      <c r="BM976" s="148" t="s">
        <v>2143</v>
      </c>
    </row>
    <row r="977" spans="1:65" s="56" customFormat="1" ht="33" customHeight="1">
      <c r="A977" s="53"/>
      <c r="B977" s="54"/>
      <c r="C977" s="138" t="s">
        <v>2144</v>
      </c>
      <c r="D977" s="138" t="s">
        <v>152</v>
      </c>
      <c r="E977" s="139" t="s">
        <v>2145</v>
      </c>
      <c r="F977" s="140" t="s">
        <v>2146</v>
      </c>
      <c r="G977" s="141" t="s">
        <v>339</v>
      </c>
      <c r="H977" s="40">
        <v>1</v>
      </c>
      <c r="I977" s="24"/>
      <c r="J977" s="142">
        <f t="shared" si="80"/>
        <v>0</v>
      </c>
      <c r="K977" s="140" t="s">
        <v>1</v>
      </c>
      <c r="L977" s="54"/>
      <c r="M977" s="143" t="s">
        <v>1</v>
      </c>
      <c r="N977" s="144" t="s">
        <v>44</v>
      </c>
      <c r="O977" s="145"/>
      <c r="P977" s="146">
        <f t="shared" si="81"/>
        <v>0</v>
      </c>
      <c r="Q977" s="146">
        <v>0.00015</v>
      </c>
      <c r="R977" s="146">
        <f t="shared" si="82"/>
        <v>0.00015</v>
      </c>
      <c r="S977" s="146">
        <v>0</v>
      </c>
      <c r="T977" s="147">
        <f t="shared" si="83"/>
        <v>0</v>
      </c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R977" s="148" t="s">
        <v>219</v>
      </c>
      <c r="AT977" s="148" t="s">
        <v>152</v>
      </c>
      <c r="AU977" s="148" t="s">
        <v>89</v>
      </c>
      <c r="AY977" s="44" t="s">
        <v>149</v>
      </c>
      <c r="BE977" s="149">
        <f t="shared" si="84"/>
        <v>0</v>
      </c>
      <c r="BF977" s="149">
        <f t="shared" si="85"/>
        <v>0</v>
      </c>
      <c r="BG977" s="149">
        <f t="shared" si="86"/>
        <v>0</v>
      </c>
      <c r="BH977" s="149">
        <f t="shared" si="87"/>
        <v>0</v>
      </c>
      <c r="BI977" s="149">
        <f t="shared" si="88"/>
        <v>0</v>
      </c>
      <c r="BJ977" s="44" t="s">
        <v>87</v>
      </c>
      <c r="BK977" s="149">
        <f t="shared" si="89"/>
        <v>0</v>
      </c>
      <c r="BL977" s="44" t="s">
        <v>219</v>
      </c>
      <c r="BM977" s="148" t="s">
        <v>2147</v>
      </c>
    </row>
    <row r="978" spans="1:65" s="56" customFormat="1" ht="33" customHeight="1">
      <c r="A978" s="53"/>
      <c r="B978" s="54"/>
      <c r="C978" s="138" t="s">
        <v>2148</v>
      </c>
      <c r="D978" s="138" t="s">
        <v>152</v>
      </c>
      <c r="E978" s="139" t="s">
        <v>2149</v>
      </c>
      <c r="F978" s="140" t="s">
        <v>2150</v>
      </c>
      <c r="G978" s="141" t="s">
        <v>339</v>
      </c>
      <c r="H978" s="40">
        <v>1</v>
      </c>
      <c r="I978" s="24"/>
      <c r="J978" s="142">
        <f t="shared" si="80"/>
        <v>0</v>
      </c>
      <c r="K978" s="140" t="s">
        <v>1</v>
      </c>
      <c r="L978" s="54"/>
      <c r="M978" s="143" t="s">
        <v>1</v>
      </c>
      <c r="N978" s="144" t="s">
        <v>44</v>
      </c>
      <c r="O978" s="145"/>
      <c r="P978" s="146">
        <f t="shared" si="81"/>
        <v>0</v>
      </c>
      <c r="Q978" s="146">
        <v>0.00015</v>
      </c>
      <c r="R978" s="146">
        <f t="shared" si="82"/>
        <v>0.00015</v>
      </c>
      <c r="S978" s="146">
        <v>0</v>
      </c>
      <c r="T978" s="147">
        <f t="shared" si="83"/>
        <v>0</v>
      </c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R978" s="148" t="s">
        <v>219</v>
      </c>
      <c r="AT978" s="148" t="s">
        <v>152</v>
      </c>
      <c r="AU978" s="148" t="s">
        <v>89</v>
      </c>
      <c r="AY978" s="44" t="s">
        <v>149</v>
      </c>
      <c r="BE978" s="149">
        <f t="shared" si="84"/>
        <v>0</v>
      </c>
      <c r="BF978" s="149">
        <f t="shared" si="85"/>
        <v>0</v>
      </c>
      <c r="BG978" s="149">
        <f t="shared" si="86"/>
        <v>0</v>
      </c>
      <c r="BH978" s="149">
        <f t="shared" si="87"/>
        <v>0</v>
      </c>
      <c r="BI978" s="149">
        <f t="shared" si="88"/>
        <v>0</v>
      </c>
      <c r="BJ978" s="44" t="s">
        <v>87</v>
      </c>
      <c r="BK978" s="149">
        <f t="shared" si="89"/>
        <v>0</v>
      </c>
      <c r="BL978" s="44" t="s">
        <v>219</v>
      </c>
      <c r="BM978" s="148" t="s">
        <v>2151</v>
      </c>
    </row>
    <row r="979" spans="1:65" s="56" customFormat="1" ht="33" customHeight="1">
      <c r="A979" s="53"/>
      <c r="B979" s="54"/>
      <c r="C979" s="138" t="s">
        <v>2152</v>
      </c>
      <c r="D979" s="138" t="s">
        <v>152</v>
      </c>
      <c r="E979" s="139" t="s">
        <v>2153</v>
      </c>
      <c r="F979" s="140" t="s">
        <v>2154</v>
      </c>
      <c r="G979" s="141" t="s">
        <v>339</v>
      </c>
      <c r="H979" s="40">
        <v>1</v>
      </c>
      <c r="I979" s="24"/>
      <c r="J979" s="142">
        <f t="shared" si="80"/>
        <v>0</v>
      </c>
      <c r="K979" s="140" t="s">
        <v>1</v>
      </c>
      <c r="L979" s="54"/>
      <c r="M979" s="143" t="s">
        <v>1</v>
      </c>
      <c r="N979" s="144" t="s">
        <v>44</v>
      </c>
      <c r="O979" s="145"/>
      <c r="P979" s="146">
        <f t="shared" si="81"/>
        <v>0</v>
      </c>
      <c r="Q979" s="146">
        <v>0.00015</v>
      </c>
      <c r="R979" s="146">
        <f t="shared" si="82"/>
        <v>0.00015</v>
      </c>
      <c r="S979" s="146">
        <v>0</v>
      </c>
      <c r="T979" s="147">
        <f t="shared" si="83"/>
        <v>0</v>
      </c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R979" s="148" t="s">
        <v>219</v>
      </c>
      <c r="AT979" s="148" t="s">
        <v>152</v>
      </c>
      <c r="AU979" s="148" t="s">
        <v>89</v>
      </c>
      <c r="AY979" s="44" t="s">
        <v>149</v>
      </c>
      <c r="BE979" s="149">
        <f t="shared" si="84"/>
        <v>0</v>
      </c>
      <c r="BF979" s="149">
        <f t="shared" si="85"/>
        <v>0</v>
      </c>
      <c r="BG979" s="149">
        <f t="shared" si="86"/>
        <v>0</v>
      </c>
      <c r="BH979" s="149">
        <f t="shared" si="87"/>
        <v>0</v>
      </c>
      <c r="BI979" s="149">
        <f t="shared" si="88"/>
        <v>0</v>
      </c>
      <c r="BJ979" s="44" t="s">
        <v>87</v>
      </c>
      <c r="BK979" s="149">
        <f t="shared" si="89"/>
        <v>0</v>
      </c>
      <c r="BL979" s="44" t="s">
        <v>219</v>
      </c>
      <c r="BM979" s="148" t="s">
        <v>2155</v>
      </c>
    </row>
    <row r="980" spans="1:65" s="56" customFormat="1" ht="33" customHeight="1">
      <c r="A980" s="53"/>
      <c r="B980" s="54"/>
      <c r="C980" s="138" t="s">
        <v>2156</v>
      </c>
      <c r="D980" s="138" t="s">
        <v>152</v>
      </c>
      <c r="E980" s="139" t="s">
        <v>2157</v>
      </c>
      <c r="F980" s="140" t="s">
        <v>2158</v>
      </c>
      <c r="G980" s="141" t="s">
        <v>339</v>
      </c>
      <c r="H980" s="40">
        <v>1</v>
      </c>
      <c r="I980" s="24"/>
      <c r="J980" s="142">
        <f t="shared" si="80"/>
        <v>0</v>
      </c>
      <c r="K980" s="140" t="s">
        <v>1</v>
      </c>
      <c r="L980" s="54"/>
      <c r="M980" s="143" t="s">
        <v>1</v>
      </c>
      <c r="N980" s="144" t="s">
        <v>44</v>
      </c>
      <c r="O980" s="145"/>
      <c r="P980" s="146">
        <f t="shared" si="81"/>
        <v>0</v>
      </c>
      <c r="Q980" s="146">
        <v>0.00015</v>
      </c>
      <c r="R980" s="146">
        <f t="shared" si="82"/>
        <v>0.00015</v>
      </c>
      <c r="S980" s="146">
        <v>0</v>
      </c>
      <c r="T980" s="147">
        <f t="shared" si="83"/>
        <v>0</v>
      </c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R980" s="148" t="s">
        <v>219</v>
      </c>
      <c r="AT980" s="148" t="s">
        <v>152</v>
      </c>
      <c r="AU980" s="148" t="s">
        <v>89</v>
      </c>
      <c r="AY980" s="44" t="s">
        <v>149</v>
      </c>
      <c r="BE980" s="149">
        <f t="shared" si="84"/>
        <v>0</v>
      </c>
      <c r="BF980" s="149">
        <f t="shared" si="85"/>
        <v>0</v>
      </c>
      <c r="BG980" s="149">
        <f t="shared" si="86"/>
        <v>0</v>
      </c>
      <c r="BH980" s="149">
        <f t="shared" si="87"/>
        <v>0</v>
      </c>
      <c r="BI980" s="149">
        <f t="shared" si="88"/>
        <v>0</v>
      </c>
      <c r="BJ980" s="44" t="s">
        <v>87</v>
      </c>
      <c r="BK980" s="149">
        <f t="shared" si="89"/>
        <v>0</v>
      </c>
      <c r="BL980" s="44" t="s">
        <v>219</v>
      </c>
      <c r="BM980" s="148" t="s">
        <v>2159</v>
      </c>
    </row>
    <row r="981" spans="1:65" s="56" customFormat="1" ht="33" customHeight="1">
      <c r="A981" s="53"/>
      <c r="B981" s="54"/>
      <c r="C981" s="138" t="s">
        <v>2160</v>
      </c>
      <c r="D981" s="138" t="s">
        <v>152</v>
      </c>
      <c r="E981" s="139" t="s">
        <v>2161</v>
      </c>
      <c r="F981" s="140" t="s">
        <v>2162</v>
      </c>
      <c r="G981" s="141" t="s">
        <v>339</v>
      </c>
      <c r="H981" s="40">
        <v>1</v>
      </c>
      <c r="I981" s="24"/>
      <c r="J981" s="142">
        <f t="shared" si="80"/>
        <v>0</v>
      </c>
      <c r="K981" s="140" t="s">
        <v>1</v>
      </c>
      <c r="L981" s="54"/>
      <c r="M981" s="143" t="s">
        <v>1</v>
      </c>
      <c r="N981" s="144" t="s">
        <v>44</v>
      </c>
      <c r="O981" s="145"/>
      <c r="P981" s="146">
        <f t="shared" si="81"/>
        <v>0</v>
      </c>
      <c r="Q981" s="146">
        <v>0.00015</v>
      </c>
      <c r="R981" s="146">
        <f t="shared" si="82"/>
        <v>0.00015</v>
      </c>
      <c r="S981" s="146">
        <v>0</v>
      </c>
      <c r="T981" s="147">
        <f t="shared" si="83"/>
        <v>0</v>
      </c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R981" s="148" t="s">
        <v>219</v>
      </c>
      <c r="AT981" s="148" t="s">
        <v>152</v>
      </c>
      <c r="AU981" s="148" t="s">
        <v>89</v>
      </c>
      <c r="AY981" s="44" t="s">
        <v>149</v>
      </c>
      <c r="BE981" s="149">
        <f t="shared" si="84"/>
        <v>0</v>
      </c>
      <c r="BF981" s="149">
        <f t="shared" si="85"/>
        <v>0</v>
      </c>
      <c r="BG981" s="149">
        <f t="shared" si="86"/>
        <v>0</v>
      </c>
      <c r="BH981" s="149">
        <f t="shared" si="87"/>
        <v>0</v>
      </c>
      <c r="BI981" s="149">
        <f t="shared" si="88"/>
        <v>0</v>
      </c>
      <c r="BJ981" s="44" t="s">
        <v>87</v>
      </c>
      <c r="BK981" s="149">
        <f t="shared" si="89"/>
        <v>0</v>
      </c>
      <c r="BL981" s="44" t="s">
        <v>219</v>
      </c>
      <c r="BM981" s="148" t="s">
        <v>2163</v>
      </c>
    </row>
    <row r="982" spans="1:65" s="56" customFormat="1" ht="33" customHeight="1">
      <c r="A982" s="53"/>
      <c r="B982" s="54"/>
      <c r="C982" s="138" t="s">
        <v>2164</v>
      </c>
      <c r="D982" s="138" t="s">
        <v>152</v>
      </c>
      <c r="E982" s="139" t="s">
        <v>2165</v>
      </c>
      <c r="F982" s="140" t="s">
        <v>2166</v>
      </c>
      <c r="G982" s="141" t="s">
        <v>339</v>
      </c>
      <c r="H982" s="40">
        <v>1</v>
      </c>
      <c r="I982" s="24"/>
      <c r="J982" s="142">
        <f t="shared" si="80"/>
        <v>0</v>
      </c>
      <c r="K982" s="140" t="s">
        <v>1</v>
      </c>
      <c r="L982" s="54"/>
      <c r="M982" s="143" t="s">
        <v>1</v>
      </c>
      <c r="N982" s="144" t="s">
        <v>44</v>
      </c>
      <c r="O982" s="145"/>
      <c r="P982" s="146">
        <f t="shared" si="81"/>
        <v>0</v>
      </c>
      <c r="Q982" s="146">
        <v>0.00015</v>
      </c>
      <c r="R982" s="146">
        <f t="shared" si="82"/>
        <v>0.00015</v>
      </c>
      <c r="S982" s="146">
        <v>0</v>
      </c>
      <c r="T982" s="147">
        <f t="shared" si="83"/>
        <v>0</v>
      </c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R982" s="148" t="s">
        <v>219</v>
      </c>
      <c r="AT982" s="148" t="s">
        <v>152</v>
      </c>
      <c r="AU982" s="148" t="s">
        <v>89</v>
      </c>
      <c r="AY982" s="44" t="s">
        <v>149</v>
      </c>
      <c r="BE982" s="149">
        <f t="shared" si="84"/>
        <v>0</v>
      </c>
      <c r="BF982" s="149">
        <f t="shared" si="85"/>
        <v>0</v>
      </c>
      <c r="BG982" s="149">
        <f t="shared" si="86"/>
        <v>0</v>
      </c>
      <c r="BH982" s="149">
        <f t="shared" si="87"/>
        <v>0</v>
      </c>
      <c r="BI982" s="149">
        <f t="shared" si="88"/>
        <v>0</v>
      </c>
      <c r="BJ982" s="44" t="s">
        <v>87</v>
      </c>
      <c r="BK982" s="149">
        <f t="shared" si="89"/>
        <v>0</v>
      </c>
      <c r="BL982" s="44" t="s">
        <v>219</v>
      </c>
      <c r="BM982" s="148" t="s">
        <v>2167</v>
      </c>
    </row>
    <row r="983" spans="1:65" s="56" customFormat="1" ht="33" customHeight="1">
      <c r="A983" s="53"/>
      <c r="B983" s="54"/>
      <c r="C983" s="138" t="s">
        <v>2168</v>
      </c>
      <c r="D983" s="138" t="s">
        <v>152</v>
      </c>
      <c r="E983" s="139" t="s">
        <v>2169</v>
      </c>
      <c r="F983" s="140" t="s">
        <v>2170</v>
      </c>
      <c r="G983" s="141" t="s">
        <v>339</v>
      </c>
      <c r="H983" s="40">
        <v>1</v>
      </c>
      <c r="I983" s="24"/>
      <c r="J983" s="142">
        <f t="shared" si="80"/>
        <v>0</v>
      </c>
      <c r="K983" s="140" t="s">
        <v>1</v>
      </c>
      <c r="L983" s="54"/>
      <c r="M983" s="143" t="s">
        <v>1</v>
      </c>
      <c r="N983" s="144" t="s">
        <v>44</v>
      </c>
      <c r="O983" s="145"/>
      <c r="P983" s="146">
        <f t="shared" si="81"/>
        <v>0</v>
      </c>
      <c r="Q983" s="146">
        <v>0.00015</v>
      </c>
      <c r="R983" s="146">
        <f t="shared" si="82"/>
        <v>0.00015</v>
      </c>
      <c r="S983" s="146">
        <v>0</v>
      </c>
      <c r="T983" s="147">
        <f t="shared" si="83"/>
        <v>0</v>
      </c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R983" s="148" t="s">
        <v>219</v>
      </c>
      <c r="AT983" s="148" t="s">
        <v>152</v>
      </c>
      <c r="AU983" s="148" t="s">
        <v>89</v>
      </c>
      <c r="AY983" s="44" t="s">
        <v>149</v>
      </c>
      <c r="BE983" s="149">
        <f t="shared" si="84"/>
        <v>0</v>
      </c>
      <c r="BF983" s="149">
        <f t="shared" si="85"/>
        <v>0</v>
      </c>
      <c r="BG983" s="149">
        <f t="shared" si="86"/>
        <v>0</v>
      </c>
      <c r="BH983" s="149">
        <f t="shared" si="87"/>
        <v>0</v>
      </c>
      <c r="BI983" s="149">
        <f t="shared" si="88"/>
        <v>0</v>
      </c>
      <c r="BJ983" s="44" t="s">
        <v>87</v>
      </c>
      <c r="BK983" s="149">
        <f t="shared" si="89"/>
        <v>0</v>
      </c>
      <c r="BL983" s="44" t="s">
        <v>219</v>
      </c>
      <c r="BM983" s="148" t="s">
        <v>2171</v>
      </c>
    </row>
    <row r="984" spans="1:65" s="56" customFormat="1" ht="33" customHeight="1">
      <c r="A984" s="53"/>
      <c r="B984" s="54"/>
      <c r="C984" s="138" t="s">
        <v>2172</v>
      </c>
      <c r="D984" s="138" t="s">
        <v>152</v>
      </c>
      <c r="E984" s="139" t="s">
        <v>2173</v>
      </c>
      <c r="F984" s="140" t="s">
        <v>2174</v>
      </c>
      <c r="G984" s="141" t="s">
        <v>339</v>
      </c>
      <c r="H984" s="40">
        <v>1</v>
      </c>
      <c r="I984" s="24"/>
      <c r="J984" s="142">
        <f t="shared" si="80"/>
        <v>0</v>
      </c>
      <c r="K984" s="140" t="s">
        <v>1</v>
      </c>
      <c r="L984" s="54"/>
      <c r="M984" s="143" t="s">
        <v>1</v>
      </c>
      <c r="N984" s="144" t="s">
        <v>44</v>
      </c>
      <c r="O984" s="145"/>
      <c r="P984" s="146">
        <f t="shared" si="81"/>
        <v>0</v>
      </c>
      <c r="Q984" s="146">
        <v>0.00015</v>
      </c>
      <c r="R984" s="146">
        <f t="shared" si="82"/>
        <v>0.00015</v>
      </c>
      <c r="S984" s="146">
        <v>0</v>
      </c>
      <c r="T984" s="147">
        <f t="shared" si="83"/>
        <v>0</v>
      </c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R984" s="148" t="s">
        <v>219</v>
      </c>
      <c r="AT984" s="148" t="s">
        <v>152</v>
      </c>
      <c r="AU984" s="148" t="s">
        <v>89</v>
      </c>
      <c r="AY984" s="44" t="s">
        <v>149</v>
      </c>
      <c r="BE984" s="149">
        <f t="shared" si="84"/>
        <v>0</v>
      </c>
      <c r="BF984" s="149">
        <f t="shared" si="85"/>
        <v>0</v>
      </c>
      <c r="BG984" s="149">
        <f t="shared" si="86"/>
        <v>0</v>
      </c>
      <c r="BH984" s="149">
        <f t="shared" si="87"/>
        <v>0</v>
      </c>
      <c r="BI984" s="149">
        <f t="shared" si="88"/>
        <v>0</v>
      </c>
      <c r="BJ984" s="44" t="s">
        <v>87</v>
      </c>
      <c r="BK984" s="149">
        <f t="shared" si="89"/>
        <v>0</v>
      </c>
      <c r="BL984" s="44" t="s">
        <v>219</v>
      </c>
      <c r="BM984" s="148" t="s">
        <v>2175</v>
      </c>
    </row>
    <row r="985" spans="1:65" s="56" customFormat="1" ht="33" customHeight="1">
      <c r="A985" s="53"/>
      <c r="B985" s="54"/>
      <c r="C985" s="138" t="s">
        <v>2176</v>
      </c>
      <c r="D985" s="138" t="s">
        <v>152</v>
      </c>
      <c r="E985" s="139" t="s">
        <v>2177</v>
      </c>
      <c r="F985" s="140" t="s">
        <v>2178</v>
      </c>
      <c r="G985" s="141" t="s">
        <v>339</v>
      </c>
      <c r="H985" s="40">
        <v>1</v>
      </c>
      <c r="I985" s="24"/>
      <c r="J985" s="142">
        <f t="shared" si="80"/>
        <v>0</v>
      </c>
      <c r="K985" s="140" t="s">
        <v>1</v>
      </c>
      <c r="L985" s="54"/>
      <c r="M985" s="143" t="s">
        <v>1</v>
      </c>
      <c r="N985" s="144" t="s">
        <v>44</v>
      </c>
      <c r="O985" s="145"/>
      <c r="P985" s="146">
        <f t="shared" si="81"/>
        <v>0</v>
      </c>
      <c r="Q985" s="146">
        <v>0.00015</v>
      </c>
      <c r="R985" s="146">
        <f t="shared" si="82"/>
        <v>0.00015</v>
      </c>
      <c r="S985" s="146">
        <v>0</v>
      </c>
      <c r="T985" s="147">
        <f t="shared" si="83"/>
        <v>0</v>
      </c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R985" s="148" t="s">
        <v>219</v>
      </c>
      <c r="AT985" s="148" t="s">
        <v>152</v>
      </c>
      <c r="AU985" s="148" t="s">
        <v>89</v>
      </c>
      <c r="AY985" s="44" t="s">
        <v>149</v>
      </c>
      <c r="BE985" s="149">
        <f t="shared" si="84"/>
        <v>0</v>
      </c>
      <c r="BF985" s="149">
        <f t="shared" si="85"/>
        <v>0</v>
      </c>
      <c r="BG985" s="149">
        <f t="shared" si="86"/>
        <v>0</v>
      </c>
      <c r="BH985" s="149">
        <f t="shared" si="87"/>
        <v>0</v>
      </c>
      <c r="BI985" s="149">
        <f t="shared" si="88"/>
        <v>0</v>
      </c>
      <c r="BJ985" s="44" t="s">
        <v>87</v>
      </c>
      <c r="BK985" s="149">
        <f t="shared" si="89"/>
        <v>0</v>
      </c>
      <c r="BL985" s="44" t="s">
        <v>219</v>
      </c>
      <c r="BM985" s="148" t="s">
        <v>2179</v>
      </c>
    </row>
    <row r="986" spans="1:65" s="56" customFormat="1" ht="33" customHeight="1">
      <c r="A986" s="53"/>
      <c r="B986" s="54"/>
      <c r="C986" s="138" t="s">
        <v>2180</v>
      </c>
      <c r="D986" s="138" t="s">
        <v>152</v>
      </c>
      <c r="E986" s="139" t="s">
        <v>2181</v>
      </c>
      <c r="F986" s="140" t="s">
        <v>2182</v>
      </c>
      <c r="G986" s="141" t="s">
        <v>339</v>
      </c>
      <c r="H986" s="40">
        <v>1</v>
      </c>
      <c r="I986" s="24"/>
      <c r="J986" s="142">
        <f t="shared" si="80"/>
        <v>0</v>
      </c>
      <c r="K986" s="140" t="s">
        <v>1</v>
      </c>
      <c r="L986" s="54"/>
      <c r="M986" s="143" t="s">
        <v>1</v>
      </c>
      <c r="N986" s="144" t="s">
        <v>44</v>
      </c>
      <c r="O986" s="145"/>
      <c r="P986" s="146">
        <f t="shared" si="81"/>
        <v>0</v>
      </c>
      <c r="Q986" s="146">
        <v>0.00015</v>
      </c>
      <c r="R986" s="146">
        <f t="shared" si="82"/>
        <v>0.00015</v>
      </c>
      <c r="S986" s="146">
        <v>0</v>
      </c>
      <c r="T986" s="147">
        <f t="shared" si="83"/>
        <v>0</v>
      </c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R986" s="148" t="s">
        <v>219</v>
      </c>
      <c r="AT986" s="148" t="s">
        <v>152</v>
      </c>
      <c r="AU986" s="148" t="s">
        <v>89</v>
      </c>
      <c r="AY986" s="44" t="s">
        <v>149</v>
      </c>
      <c r="BE986" s="149">
        <f t="shared" si="84"/>
        <v>0</v>
      </c>
      <c r="BF986" s="149">
        <f t="shared" si="85"/>
        <v>0</v>
      </c>
      <c r="BG986" s="149">
        <f t="shared" si="86"/>
        <v>0</v>
      </c>
      <c r="BH986" s="149">
        <f t="shared" si="87"/>
        <v>0</v>
      </c>
      <c r="BI986" s="149">
        <f t="shared" si="88"/>
        <v>0</v>
      </c>
      <c r="BJ986" s="44" t="s">
        <v>87</v>
      </c>
      <c r="BK986" s="149">
        <f t="shared" si="89"/>
        <v>0</v>
      </c>
      <c r="BL986" s="44" t="s">
        <v>219</v>
      </c>
      <c r="BM986" s="148" t="s">
        <v>2183</v>
      </c>
    </row>
    <row r="987" spans="1:65" s="56" customFormat="1" ht="33" customHeight="1">
      <c r="A987" s="53"/>
      <c r="B987" s="54"/>
      <c r="C987" s="138" t="s">
        <v>2184</v>
      </c>
      <c r="D987" s="138" t="s">
        <v>152</v>
      </c>
      <c r="E987" s="139" t="s">
        <v>2185</v>
      </c>
      <c r="F987" s="140" t="s">
        <v>2186</v>
      </c>
      <c r="G987" s="141" t="s">
        <v>339</v>
      </c>
      <c r="H987" s="40">
        <v>1</v>
      </c>
      <c r="I987" s="24"/>
      <c r="J987" s="142">
        <f t="shared" si="80"/>
        <v>0</v>
      </c>
      <c r="K987" s="140" t="s">
        <v>1</v>
      </c>
      <c r="L987" s="54"/>
      <c r="M987" s="143" t="s">
        <v>1</v>
      </c>
      <c r="N987" s="144" t="s">
        <v>44</v>
      </c>
      <c r="O987" s="145"/>
      <c r="P987" s="146">
        <f t="shared" si="81"/>
        <v>0</v>
      </c>
      <c r="Q987" s="146">
        <v>0.00015</v>
      </c>
      <c r="R987" s="146">
        <f t="shared" si="82"/>
        <v>0.00015</v>
      </c>
      <c r="S987" s="146">
        <v>0</v>
      </c>
      <c r="T987" s="147">
        <f t="shared" si="83"/>
        <v>0</v>
      </c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R987" s="148" t="s">
        <v>219</v>
      </c>
      <c r="AT987" s="148" t="s">
        <v>152</v>
      </c>
      <c r="AU987" s="148" t="s">
        <v>89</v>
      </c>
      <c r="AY987" s="44" t="s">
        <v>149</v>
      </c>
      <c r="BE987" s="149">
        <f t="shared" si="84"/>
        <v>0</v>
      </c>
      <c r="BF987" s="149">
        <f t="shared" si="85"/>
        <v>0</v>
      </c>
      <c r="BG987" s="149">
        <f t="shared" si="86"/>
        <v>0</v>
      </c>
      <c r="BH987" s="149">
        <f t="shared" si="87"/>
        <v>0</v>
      </c>
      <c r="BI987" s="149">
        <f t="shared" si="88"/>
        <v>0</v>
      </c>
      <c r="BJ987" s="44" t="s">
        <v>87</v>
      </c>
      <c r="BK987" s="149">
        <f t="shared" si="89"/>
        <v>0</v>
      </c>
      <c r="BL987" s="44" t="s">
        <v>219</v>
      </c>
      <c r="BM987" s="148" t="s">
        <v>2187</v>
      </c>
    </row>
    <row r="988" spans="1:65" s="56" customFormat="1" ht="33" customHeight="1">
      <c r="A988" s="53"/>
      <c r="B988" s="54"/>
      <c r="C988" s="138" t="s">
        <v>2188</v>
      </c>
      <c r="D988" s="138" t="s">
        <v>152</v>
      </c>
      <c r="E988" s="139" t="s">
        <v>2189</v>
      </c>
      <c r="F988" s="140" t="s">
        <v>2190</v>
      </c>
      <c r="G988" s="141" t="s">
        <v>339</v>
      </c>
      <c r="H988" s="40">
        <v>1</v>
      </c>
      <c r="I988" s="24"/>
      <c r="J988" s="142">
        <f t="shared" si="80"/>
        <v>0</v>
      </c>
      <c r="K988" s="140" t="s">
        <v>1</v>
      </c>
      <c r="L988" s="54"/>
      <c r="M988" s="143" t="s">
        <v>1</v>
      </c>
      <c r="N988" s="144" t="s">
        <v>44</v>
      </c>
      <c r="O988" s="145"/>
      <c r="P988" s="146">
        <f t="shared" si="81"/>
        <v>0</v>
      </c>
      <c r="Q988" s="146">
        <v>0.00015</v>
      </c>
      <c r="R988" s="146">
        <f t="shared" si="82"/>
        <v>0.00015</v>
      </c>
      <c r="S988" s="146">
        <v>0</v>
      </c>
      <c r="T988" s="147">
        <f t="shared" si="83"/>
        <v>0</v>
      </c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R988" s="148" t="s">
        <v>219</v>
      </c>
      <c r="AT988" s="148" t="s">
        <v>152</v>
      </c>
      <c r="AU988" s="148" t="s">
        <v>89</v>
      </c>
      <c r="AY988" s="44" t="s">
        <v>149</v>
      </c>
      <c r="BE988" s="149">
        <f t="shared" si="84"/>
        <v>0</v>
      </c>
      <c r="BF988" s="149">
        <f t="shared" si="85"/>
        <v>0</v>
      </c>
      <c r="BG988" s="149">
        <f t="shared" si="86"/>
        <v>0</v>
      </c>
      <c r="BH988" s="149">
        <f t="shared" si="87"/>
        <v>0</v>
      </c>
      <c r="BI988" s="149">
        <f t="shared" si="88"/>
        <v>0</v>
      </c>
      <c r="BJ988" s="44" t="s">
        <v>87</v>
      </c>
      <c r="BK988" s="149">
        <f t="shared" si="89"/>
        <v>0</v>
      </c>
      <c r="BL988" s="44" t="s">
        <v>219</v>
      </c>
      <c r="BM988" s="148" t="s">
        <v>2191</v>
      </c>
    </row>
    <row r="989" spans="1:65" s="56" customFormat="1" ht="33" customHeight="1">
      <c r="A989" s="53"/>
      <c r="B989" s="54"/>
      <c r="C989" s="138" t="s">
        <v>2192</v>
      </c>
      <c r="D989" s="138" t="s">
        <v>152</v>
      </c>
      <c r="E989" s="139" t="s">
        <v>2193</v>
      </c>
      <c r="F989" s="140" t="s">
        <v>2194</v>
      </c>
      <c r="G989" s="141" t="s">
        <v>339</v>
      </c>
      <c r="H989" s="40">
        <v>1</v>
      </c>
      <c r="I989" s="24"/>
      <c r="J989" s="142">
        <f t="shared" si="80"/>
        <v>0</v>
      </c>
      <c r="K989" s="140" t="s">
        <v>1</v>
      </c>
      <c r="L989" s="54"/>
      <c r="M989" s="143" t="s">
        <v>1</v>
      </c>
      <c r="N989" s="144" t="s">
        <v>44</v>
      </c>
      <c r="O989" s="145"/>
      <c r="P989" s="146">
        <f t="shared" si="81"/>
        <v>0</v>
      </c>
      <c r="Q989" s="146">
        <v>0.00015</v>
      </c>
      <c r="R989" s="146">
        <f t="shared" si="82"/>
        <v>0.00015</v>
      </c>
      <c r="S989" s="146">
        <v>0</v>
      </c>
      <c r="T989" s="147">
        <f t="shared" si="83"/>
        <v>0</v>
      </c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R989" s="148" t="s">
        <v>219</v>
      </c>
      <c r="AT989" s="148" t="s">
        <v>152</v>
      </c>
      <c r="AU989" s="148" t="s">
        <v>89</v>
      </c>
      <c r="AY989" s="44" t="s">
        <v>149</v>
      </c>
      <c r="BE989" s="149">
        <f t="shared" si="84"/>
        <v>0</v>
      </c>
      <c r="BF989" s="149">
        <f t="shared" si="85"/>
        <v>0</v>
      </c>
      <c r="BG989" s="149">
        <f t="shared" si="86"/>
        <v>0</v>
      </c>
      <c r="BH989" s="149">
        <f t="shared" si="87"/>
        <v>0</v>
      </c>
      <c r="BI989" s="149">
        <f t="shared" si="88"/>
        <v>0</v>
      </c>
      <c r="BJ989" s="44" t="s">
        <v>87</v>
      </c>
      <c r="BK989" s="149">
        <f t="shared" si="89"/>
        <v>0</v>
      </c>
      <c r="BL989" s="44" t="s">
        <v>219</v>
      </c>
      <c r="BM989" s="148" t="s">
        <v>2195</v>
      </c>
    </row>
    <row r="990" spans="1:65" s="56" customFormat="1" ht="33" customHeight="1">
      <c r="A990" s="53"/>
      <c r="B990" s="54"/>
      <c r="C990" s="138" t="s">
        <v>2196</v>
      </c>
      <c r="D990" s="138" t="s">
        <v>152</v>
      </c>
      <c r="E990" s="139" t="s">
        <v>2197</v>
      </c>
      <c r="F990" s="140" t="s">
        <v>2198</v>
      </c>
      <c r="G990" s="141" t="s">
        <v>339</v>
      </c>
      <c r="H990" s="40">
        <v>1</v>
      </c>
      <c r="I990" s="24"/>
      <c r="J990" s="142">
        <f t="shared" si="80"/>
        <v>0</v>
      </c>
      <c r="K990" s="140" t="s">
        <v>1</v>
      </c>
      <c r="L990" s="54"/>
      <c r="M990" s="143" t="s">
        <v>1</v>
      </c>
      <c r="N990" s="144" t="s">
        <v>44</v>
      </c>
      <c r="O990" s="145"/>
      <c r="P990" s="146">
        <f t="shared" si="81"/>
        <v>0</v>
      </c>
      <c r="Q990" s="146">
        <v>0.00015</v>
      </c>
      <c r="R990" s="146">
        <f t="shared" si="82"/>
        <v>0.00015</v>
      </c>
      <c r="S990" s="146">
        <v>0</v>
      </c>
      <c r="T990" s="147">
        <f t="shared" si="83"/>
        <v>0</v>
      </c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R990" s="148" t="s">
        <v>219</v>
      </c>
      <c r="AT990" s="148" t="s">
        <v>152</v>
      </c>
      <c r="AU990" s="148" t="s">
        <v>89</v>
      </c>
      <c r="AY990" s="44" t="s">
        <v>149</v>
      </c>
      <c r="BE990" s="149">
        <f t="shared" si="84"/>
        <v>0</v>
      </c>
      <c r="BF990" s="149">
        <f t="shared" si="85"/>
        <v>0</v>
      </c>
      <c r="BG990" s="149">
        <f t="shared" si="86"/>
        <v>0</v>
      </c>
      <c r="BH990" s="149">
        <f t="shared" si="87"/>
        <v>0</v>
      </c>
      <c r="BI990" s="149">
        <f t="shared" si="88"/>
        <v>0</v>
      </c>
      <c r="BJ990" s="44" t="s">
        <v>87</v>
      </c>
      <c r="BK990" s="149">
        <f t="shared" si="89"/>
        <v>0</v>
      </c>
      <c r="BL990" s="44" t="s">
        <v>219</v>
      </c>
      <c r="BM990" s="148" t="s">
        <v>2199</v>
      </c>
    </row>
    <row r="991" spans="1:65" s="56" customFormat="1" ht="33" customHeight="1">
      <c r="A991" s="53"/>
      <c r="B991" s="54"/>
      <c r="C991" s="138" t="s">
        <v>2200</v>
      </c>
      <c r="D991" s="138" t="s">
        <v>152</v>
      </c>
      <c r="E991" s="139" t="s">
        <v>2201</v>
      </c>
      <c r="F991" s="140" t="s">
        <v>2202</v>
      </c>
      <c r="G991" s="141" t="s">
        <v>339</v>
      </c>
      <c r="H991" s="40">
        <v>1</v>
      </c>
      <c r="I991" s="24"/>
      <c r="J991" s="142">
        <f t="shared" si="80"/>
        <v>0</v>
      </c>
      <c r="K991" s="140" t="s">
        <v>1</v>
      </c>
      <c r="L991" s="54"/>
      <c r="M991" s="143" t="s">
        <v>1</v>
      </c>
      <c r="N991" s="144" t="s">
        <v>44</v>
      </c>
      <c r="O991" s="145"/>
      <c r="P991" s="146">
        <f t="shared" si="81"/>
        <v>0</v>
      </c>
      <c r="Q991" s="146">
        <v>0.00015</v>
      </c>
      <c r="R991" s="146">
        <f t="shared" si="82"/>
        <v>0.00015</v>
      </c>
      <c r="S991" s="146">
        <v>0</v>
      </c>
      <c r="T991" s="147">
        <f t="shared" si="83"/>
        <v>0</v>
      </c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R991" s="148" t="s">
        <v>219</v>
      </c>
      <c r="AT991" s="148" t="s">
        <v>152</v>
      </c>
      <c r="AU991" s="148" t="s">
        <v>89</v>
      </c>
      <c r="AY991" s="44" t="s">
        <v>149</v>
      </c>
      <c r="BE991" s="149">
        <f t="shared" si="84"/>
        <v>0</v>
      </c>
      <c r="BF991" s="149">
        <f t="shared" si="85"/>
        <v>0</v>
      </c>
      <c r="BG991" s="149">
        <f t="shared" si="86"/>
        <v>0</v>
      </c>
      <c r="BH991" s="149">
        <f t="shared" si="87"/>
        <v>0</v>
      </c>
      <c r="BI991" s="149">
        <f t="shared" si="88"/>
        <v>0</v>
      </c>
      <c r="BJ991" s="44" t="s">
        <v>87</v>
      </c>
      <c r="BK991" s="149">
        <f t="shared" si="89"/>
        <v>0</v>
      </c>
      <c r="BL991" s="44" t="s">
        <v>219</v>
      </c>
      <c r="BM991" s="148" t="s">
        <v>2203</v>
      </c>
    </row>
    <row r="992" spans="1:65" s="56" customFormat="1" ht="33" customHeight="1">
      <c r="A992" s="53"/>
      <c r="B992" s="54"/>
      <c r="C992" s="138" t="s">
        <v>2204</v>
      </c>
      <c r="D992" s="138" t="s">
        <v>152</v>
      </c>
      <c r="E992" s="139" t="s">
        <v>2205</v>
      </c>
      <c r="F992" s="140" t="s">
        <v>2206</v>
      </c>
      <c r="G992" s="141" t="s">
        <v>339</v>
      </c>
      <c r="H992" s="40">
        <v>1</v>
      </c>
      <c r="I992" s="24"/>
      <c r="J992" s="142">
        <f t="shared" si="80"/>
        <v>0</v>
      </c>
      <c r="K992" s="140" t="s">
        <v>1</v>
      </c>
      <c r="L992" s="54"/>
      <c r="M992" s="143" t="s">
        <v>1</v>
      </c>
      <c r="N992" s="144" t="s">
        <v>44</v>
      </c>
      <c r="O992" s="145"/>
      <c r="P992" s="146">
        <f t="shared" si="81"/>
        <v>0</v>
      </c>
      <c r="Q992" s="146">
        <v>0.00015</v>
      </c>
      <c r="R992" s="146">
        <f t="shared" si="82"/>
        <v>0.00015</v>
      </c>
      <c r="S992" s="146">
        <v>0</v>
      </c>
      <c r="T992" s="147">
        <f t="shared" si="83"/>
        <v>0</v>
      </c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R992" s="148" t="s">
        <v>219</v>
      </c>
      <c r="AT992" s="148" t="s">
        <v>152</v>
      </c>
      <c r="AU992" s="148" t="s">
        <v>89</v>
      </c>
      <c r="AY992" s="44" t="s">
        <v>149</v>
      </c>
      <c r="BE992" s="149">
        <f t="shared" si="84"/>
        <v>0</v>
      </c>
      <c r="BF992" s="149">
        <f t="shared" si="85"/>
        <v>0</v>
      </c>
      <c r="BG992" s="149">
        <f t="shared" si="86"/>
        <v>0</v>
      </c>
      <c r="BH992" s="149">
        <f t="shared" si="87"/>
        <v>0</v>
      </c>
      <c r="BI992" s="149">
        <f t="shared" si="88"/>
        <v>0</v>
      </c>
      <c r="BJ992" s="44" t="s">
        <v>87</v>
      </c>
      <c r="BK992" s="149">
        <f t="shared" si="89"/>
        <v>0</v>
      </c>
      <c r="BL992" s="44" t="s">
        <v>219</v>
      </c>
      <c r="BM992" s="148" t="s">
        <v>2207</v>
      </c>
    </row>
    <row r="993" spans="1:65" s="56" customFormat="1" ht="33" customHeight="1">
      <c r="A993" s="53"/>
      <c r="B993" s="54"/>
      <c r="C993" s="138" t="s">
        <v>2208</v>
      </c>
      <c r="D993" s="138" t="s">
        <v>152</v>
      </c>
      <c r="E993" s="139" t="s">
        <v>2209</v>
      </c>
      <c r="F993" s="140" t="s">
        <v>2210</v>
      </c>
      <c r="G993" s="141" t="s">
        <v>339</v>
      </c>
      <c r="H993" s="40">
        <v>1</v>
      </c>
      <c r="I993" s="24"/>
      <c r="J993" s="142">
        <f t="shared" si="80"/>
        <v>0</v>
      </c>
      <c r="K993" s="140" t="s">
        <v>1</v>
      </c>
      <c r="L993" s="54"/>
      <c r="M993" s="143" t="s">
        <v>1</v>
      </c>
      <c r="N993" s="144" t="s">
        <v>44</v>
      </c>
      <c r="O993" s="145"/>
      <c r="P993" s="146">
        <f t="shared" si="81"/>
        <v>0</v>
      </c>
      <c r="Q993" s="146">
        <v>0.00015</v>
      </c>
      <c r="R993" s="146">
        <f t="shared" si="82"/>
        <v>0.00015</v>
      </c>
      <c r="S993" s="146">
        <v>0</v>
      </c>
      <c r="T993" s="147">
        <f t="shared" si="83"/>
        <v>0</v>
      </c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R993" s="148" t="s">
        <v>219</v>
      </c>
      <c r="AT993" s="148" t="s">
        <v>152</v>
      </c>
      <c r="AU993" s="148" t="s">
        <v>89</v>
      </c>
      <c r="AY993" s="44" t="s">
        <v>149</v>
      </c>
      <c r="BE993" s="149">
        <f t="shared" si="84"/>
        <v>0</v>
      </c>
      <c r="BF993" s="149">
        <f t="shared" si="85"/>
        <v>0</v>
      </c>
      <c r="BG993" s="149">
        <f t="shared" si="86"/>
        <v>0</v>
      </c>
      <c r="BH993" s="149">
        <f t="shared" si="87"/>
        <v>0</v>
      </c>
      <c r="BI993" s="149">
        <f t="shared" si="88"/>
        <v>0</v>
      </c>
      <c r="BJ993" s="44" t="s">
        <v>87</v>
      </c>
      <c r="BK993" s="149">
        <f t="shared" si="89"/>
        <v>0</v>
      </c>
      <c r="BL993" s="44" t="s">
        <v>219</v>
      </c>
      <c r="BM993" s="148" t="s">
        <v>2211</v>
      </c>
    </row>
    <row r="994" spans="1:65" s="56" customFormat="1" ht="33" customHeight="1">
      <c r="A994" s="53"/>
      <c r="B994" s="54"/>
      <c r="C994" s="138" t="s">
        <v>2212</v>
      </c>
      <c r="D994" s="138" t="s">
        <v>152</v>
      </c>
      <c r="E994" s="139" t="s">
        <v>2213</v>
      </c>
      <c r="F994" s="140" t="s">
        <v>2214</v>
      </c>
      <c r="G994" s="141" t="s">
        <v>339</v>
      </c>
      <c r="H994" s="40">
        <v>1</v>
      </c>
      <c r="I994" s="24"/>
      <c r="J994" s="142">
        <f t="shared" si="80"/>
        <v>0</v>
      </c>
      <c r="K994" s="140" t="s">
        <v>1</v>
      </c>
      <c r="L994" s="54"/>
      <c r="M994" s="143" t="s">
        <v>1</v>
      </c>
      <c r="N994" s="144" t="s">
        <v>44</v>
      </c>
      <c r="O994" s="145"/>
      <c r="P994" s="146">
        <f t="shared" si="81"/>
        <v>0</v>
      </c>
      <c r="Q994" s="146">
        <v>0.00015</v>
      </c>
      <c r="R994" s="146">
        <f t="shared" si="82"/>
        <v>0.00015</v>
      </c>
      <c r="S994" s="146">
        <v>0</v>
      </c>
      <c r="T994" s="147">
        <f t="shared" si="83"/>
        <v>0</v>
      </c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R994" s="148" t="s">
        <v>219</v>
      </c>
      <c r="AT994" s="148" t="s">
        <v>152</v>
      </c>
      <c r="AU994" s="148" t="s">
        <v>89</v>
      </c>
      <c r="AY994" s="44" t="s">
        <v>149</v>
      </c>
      <c r="BE994" s="149">
        <f t="shared" si="84"/>
        <v>0</v>
      </c>
      <c r="BF994" s="149">
        <f t="shared" si="85"/>
        <v>0</v>
      </c>
      <c r="BG994" s="149">
        <f t="shared" si="86"/>
        <v>0</v>
      </c>
      <c r="BH994" s="149">
        <f t="shared" si="87"/>
        <v>0</v>
      </c>
      <c r="BI994" s="149">
        <f t="shared" si="88"/>
        <v>0</v>
      </c>
      <c r="BJ994" s="44" t="s">
        <v>87</v>
      </c>
      <c r="BK994" s="149">
        <f t="shared" si="89"/>
        <v>0</v>
      </c>
      <c r="BL994" s="44" t="s">
        <v>219</v>
      </c>
      <c r="BM994" s="148" t="s">
        <v>2215</v>
      </c>
    </row>
    <row r="995" spans="1:65" s="56" customFormat="1" ht="33" customHeight="1">
      <c r="A995" s="53"/>
      <c r="B995" s="54"/>
      <c r="C995" s="138" t="s">
        <v>2216</v>
      </c>
      <c r="D995" s="138" t="s">
        <v>152</v>
      </c>
      <c r="E995" s="139" t="s">
        <v>2217</v>
      </c>
      <c r="F995" s="140" t="s">
        <v>2218</v>
      </c>
      <c r="G995" s="141" t="s">
        <v>339</v>
      </c>
      <c r="H995" s="40">
        <v>1</v>
      </c>
      <c r="I995" s="24"/>
      <c r="J995" s="142">
        <f t="shared" si="80"/>
        <v>0</v>
      </c>
      <c r="K995" s="140" t="s">
        <v>1</v>
      </c>
      <c r="L995" s="54"/>
      <c r="M995" s="143" t="s">
        <v>1</v>
      </c>
      <c r="N995" s="144" t="s">
        <v>44</v>
      </c>
      <c r="O995" s="145"/>
      <c r="P995" s="146">
        <f t="shared" si="81"/>
        <v>0</v>
      </c>
      <c r="Q995" s="146">
        <v>0.00015</v>
      </c>
      <c r="R995" s="146">
        <f t="shared" si="82"/>
        <v>0.00015</v>
      </c>
      <c r="S995" s="146">
        <v>0</v>
      </c>
      <c r="T995" s="147">
        <f t="shared" si="83"/>
        <v>0</v>
      </c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R995" s="148" t="s">
        <v>219</v>
      </c>
      <c r="AT995" s="148" t="s">
        <v>152</v>
      </c>
      <c r="AU995" s="148" t="s">
        <v>89</v>
      </c>
      <c r="AY995" s="44" t="s">
        <v>149</v>
      </c>
      <c r="BE995" s="149">
        <f t="shared" si="84"/>
        <v>0</v>
      </c>
      <c r="BF995" s="149">
        <f t="shared" si="85"/>
        <v>0</v>
      </c>
      <c r="BG995" s="149">
        <f t="shared" si="86"/>
        <v>0</v>
      </c>
      <c r="BH995" s="149">
        <f t="shared" si="87"/>
        <v>0</v>
      </c>
      <c r="BI995" s="149">
        <f t="shared" si="88"/>
        <v>0</v>
      </c>
      <c r="BJ995" s="44" t="s">
        <v>87</v>
      </c>
      <c r="BK995" s="149">
        <f t="shared" si="89"/>
        <v>0</v>
      </c>
      <c r="BL995" s="44" t="s">
        <v>219</v>
      </c>
      <c r="BM995" s="148" t="s">
        <v>2219</v>
      </c>
    </row>
    <row r="996" spans="1:65" s="56" customFormat="1" ht="37.9" customHeight="1">
      <c r="A996" s="53"/>
      <c r="B996" s="54"/>
      <c r="C996" s="138" t="s">
        <v>2220</v>
      </c>
      <c r="D996" s="138" t="s">
        <v>152</v>
      </c>
      <c r="E996" s="139" t="s">
        <v>2221</v>
      </c>
      <c r="F996" s="140" t="s">
        <v>2222</v>
      </c>
      <c r="G996" s="141" t="s">
        <v>339</v>
      </c>
      <c r="H996" s="40">
        <v>1</v>
      </c>
      <c r="I996" s="24"/>
      <c r="J996" s="142">
        <f t="shared" si="80"/>
        <v>0</v>
      </c>
      <c r="K996" s="140" t="s">
        <v>1</v>
      </c>
      <c r="L996" s="54"/>
      <c r="M996" s="143" t="s">
        <v>1</v>
      </c>
      <c r="N996" s="144" t="s">
        <v>44</v>
      </c>
      <c r="O996" s="145"/>
      <c r="P996" s="146">
        <f t="shared" si="81"/>
        <v>0</v>
      </c>
      <c r="Q996" s="146">
        <v>0.00015</v>
      </c>
      <c r="R996" s="146">
        <f t="shared" si="82"/>
        <v>0.00015</v>
      </c>
      <c r="S996" s="146">
        <v>0</v>
      </c>
      <c r="T996" s="147">
        <f t="shared" si="83"/>
        <v>0</v>
      </c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R996" s="148" t="s">
        <v>219</v>
      </c>
      <c r="AT996" s="148" t="s">
        <v>152</v>
      </c>
      <c r="AU996" s="148" t="s">
        <v>89</v>
      </c>
      <c r="AY996" s="44" t="s">
        <v>149</v>
      </c>
      <c r="BE996" s="149">
        <f t="shared" si="84"/>
        <v>0</v>
      </c>
      <c r="BF996" s="149">
        <f t="shared" si="85"/>
        <v>0</v>
      </c>
      <c r="BG996" s="149">
        <f t="shared" si="86"/>
        <v>0</v>
      </c>
      <c r="BH996" s="149">
        <f t="shared" si="87"/>
        <v>0</v>
      </c>
      <c r="BI996" s="149">
        <f t="shared" si="88"/>
        <v>0</v>
      </c>
      <c r="BJ996" s="44" t="s">
        <v>87</v>
      </c>
      <c r="BK996" s="149">
        <f t="shared" si="89"/>
        <v>0</v>
      </c>
      <c r="BL996" s="44" t="s">
        <v>219</v>
      </c>
      <c r="BM996" s="148" t="s">
        <v>2223</v>
      </c>
    </row>
    <row r="997" spans="1:65" s="56" customFormat="1" ht="37.9" customHeight="1">
      <c r="A997" s="53"/>
      <c r="B997" s="54"/>
      <c r="C997" s="138" t="s">
        <v>2224</v>
      </c>
      <c r="D997" s="138" t="s">
        <v>152</v>
      </c>
      <c r="E997" s="139" t="s">
        <v>2225</v>
      </c>
      <c r="F997" s="140" t="s">
        <v>2226</v>
      </c>
      <c r="G997" s="141" t="s">
        <v>339</v>
      </c>
      <c r="H997" s="40">
        <v>1</v>
      </c>
      <c r="I997" s="24"/>
      <c r="J997" s="142">
        <f t="shared" si="80"/>
        <v>0</v>
      </c>
      <c r="K997" s="140" t="s">
        <v>1</v>
      </c>
      <c r="L997" s="54"/>
      <c r="M997" s="143" t="s">
        <v>1</v>
      </c>
      <c r="N997" s="144" t="s">
        <v>44</v>
      </c>
      <c r="O997" s="145"/>
      <c r="P997" s="146">
        <f t="shared" si="81"/>
        <v>0</v>
      </c>
      <c r="Q997" s="146">
        <v>0.00015</v>
      </c>
      <c r="R997" s="146">
        <f t="shared" si="82"/>
        <v>0.00015</v>
      </c>
      <c r="S997" s="146">
        <v>0</v>
      </c>
      <c r="T997" s="147">
        <f t="shared" si="83"/>
        <v>0</v>
      </c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R997" s="148" t="s">
        <v>219</v>
      </c>
      <c r="AT997" s="148" t="s">
        <v>152</v>
      </c>
      <c r="AU997" s="148" t="s">
        <v>89</v>
      </c>
      <c r="AY997" s="44" t="s">
        <v>149</v>
      </c>
      <c r="BE997" s="149">
        <f t="shared" si="84"/>
        <v>0</v>
      </c>
      <c r="BF997" s="149">
        <f t="shared" si="85"/>
        <v>0</v>
      </c>
      <c r="BG997" s="149">
        <f t="shared" si="86"/>
        <v>0</v>
      </c>
      <c r="BH997" s="149">
        <f t="shared" si="87"/>
        <v>0</v>
      </c>
      <c r="BI997" s="149">
        <f t="shared" si="88"/>
        <v>0</v>
      </c>
      <c r="BJ997" s="44" t="s">
        <v>87</v>
      </c>
      <c r="BK997" s="149">
        <f t="shared" si="89"/>
        <v>0</v>
      </c>
      <c r="BL997" s="44" t="s">
        <v>219</v>
      </c>
      <c r="BM997" s="148" t="s">
        <v>2227</v>
      </c>
    </row>
    <row r="998" spans="1:65" s="56" customFormat="1" ht="37.9" customHeight="1">
      <c r="A998" s="53"/>
      <c r="B998" s="54"/>
      <c r="C998" s="138" t="s">
        <v>2228</v>
      </c>
      <c r="D998" s="138" t="s">
        <v>152</v>
      </c>
      <c r="E998" s="139" t="s">
        <v>2229</v>
      </c>
      <c r="F998" s="140" t="s">
        <v>2230</v>
      </c>
      <c r="G998" s="141" t="s">
        <v>339</v>
      </c>
      <c r="H998" s="40">
        <v>1</v>
      </c>
      <c r="I998" s="24"/>
      <c r="J998" s="142">
        <f t="shared" si="80"/>
        <v>0</v>
      </c>
      <c r="K998" s="140" t="s">
        <v>1</v>
      </c>
      <c r="L998" s="54"/>
      <c r="M998" s="143" t="s">
        <v>1</v>
      </c>
      <c r="N998" s="144" t="s">
        <v>44</v>
      </c>
      <c r="O998" s="145"/>
      <c r="P998" s="146">
        <f t="shared" si="81"/>
        <v>0</v>
      </c>
      <c r="Q998" s="146">
        <v>0.00015</v>
      </c>
      <c r="R998" s="146">
        <f t="shared" si="82"/>
        <v>0.00015</v>
      </c>
      <c r="S998" s="146">
        <v>0</v>
      </c>
      <c r="T998" s="147">
        <f t="shared" si="83"/>
        <v>0</v>
      </c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R998" s="148" t="s">
        <v>219</v>
      </c>
      <c r="AT998" s="148" t="s">
        <v>152</v>
      </c>
      <c r="AU998" s="148" t="s">
        <v>89</v>
      </c>
      <c r="AY998" s="44" t="s">
        <v>149</v>
      </c>
      <c r="BE998" s="149">
        <f t="shared" si="84"/>
        <v>0</v>
      </c>
      <c r="BF998" s="149">
        <f t="shared" si="85"/>
        <v>0</v>
      </c>
      <c r="BG998" s="149">
        <f t="shared" si="86"/>
        <v>0</v>
      </c>
      <c r="BH998" s="149">
        <f t="shared" si="87"/>
        <v>0</v>
      </c>
      <c r="BI998" s="149">
        <f t="shared" si="88"/>
        <v>0</v>
      </c>
      <c r="BJ998" s="44" t="s">
        <v>87</v>
      </c>
      <c r="BK998" s="149">
        <f t="shared" si="89"/>
        <v>0</v>
      </c>
      <c r="BL998" s="44" t="s">
        <v>219</v>
      </c>
      <c r="BM998" s="148" t="s">
        <v>2231</v>
      </c>
    </row>
    <row r="999" spans="1:65" s="56" customFormat="1" ht="16.5" customHeight="1">
      <c r="A999" s="53"/>
      <c r="B999" s="54"/>
      <c r="C999" s="195" t="s">
        <v>2232</v>
      </c>
      <c r="D999" s="195" t="s">
        <v>1214</v>
      </c>
      <c r="E999" s="196" t="s">
        <v>1782</v>
      </c>
      <c r="F999" s="197" t="s">
        <v>1783</v>
      </c>
      <c r="G999" s="198" t="s">
        <v>339</v>
      </c>
      <c r="H999" s="199">
        <v>1</v>
      </c>
      <c r="I999" s="26"/>
      <c r="J999" s="200">
        <f t="shared" si="80"/>
        <v>0</v>
      </c>
      <c r="K999" s="197" t="s">
        <v>1</v>
      </c>
      <c r="L999" s="201"/>
      <c r="M999" s="202" t="s">
        <v>1</v>
      </c>
      <c r="N999" s="203" t="s">
        <v>44</v>
      </c>
      <c r="O999" s="145"/>
      <c r="P999" s="146">
        <f t="shared" si="81"/>
        <v>0</v>
      </c>
      <c r="Q999" s="146">
        <v>0.0047</v>
      </c>
      <c r="R999" s="146">
        <f t="shared" si="82"/>
        <v>0.0047</v>
      </c>
      <c r="S999" s="146">
        <v>0</v>
      </c>
      <c r="T999" s="147">
        <f t="shared" si="83"/>
        <v>0</v>
      </c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R999" s="148" t="s">
        <v>419</v>
      </c>
      <c r="AT999" s="148" t="s">
        <v>1214</v>
      </c>
      <c r="AU999" s="148" t="s">
        <v>89</v>
      </c>
      <c r="AY999" s="44" t="s">
        <v>149</v>
      </c>
      <c r="BE999" s="149">
        <f t="shared" si="84"/>
        <v>0</v>
      </c>
      <c r="BF999" s="149">
        <f t="shared" si="85"/>
        <v>0</v>
      </c>
      <c r="BG999" s="149">
        <f t="shared" si="86"/>
        <v>0</v>
      </c>
      <c r="BH999" s="149">
        <f t="shared" si="87"/>
        <v>0</v>
      </c>
      <c r="BI999" s="149">
        <f t="shared" si="88"/>
        <v>0</v>
      </c>
      <c r="BJ999" s="44" t="s">
        <v>87</v>
      </c>
      <c r="BK999" s="149">
        <f t="shared" si="89"/>
        <v>0</v>
      </c>
      <c r="BL999" s="44" t="s">
        <v>219</v>
      </c>
      <c r="BM999" s="148" t="s">
        <v>2233</v>
      </c>
    </row>
    <row r="1000" spans="1:65" s="56" customFormat="1" ht="37.9" customHeight="1">
      <c r="A1000" s="53"/>
      <c r="B1000" s="54"/>
      <c r="C1000" s="138" t="s">
        <v>2234</v>
      </c>
      <c r="D1000" s="138" t="s">
        <v>152</v>
      </c>
      <c r="E1000" s="139" t="s">
        <v>2235</v>
      </c>
      <c r="F1000" s="140" t="s">
        <v>2236</v>
      </c>
      <c r="G1000" s="141" t="s">
        <v>339</v>
      </c>
      <c r="H1000" s="40">
        <v>1</v>
      </c>
      <c r="I1000" s="24"/>
      <c r="J1000" s="142">
        <f t="shared" si="80"/>
        <v>0</v>
      </c>
      <c r="K1000" s="140" t="s">
        <v>1</v>
      </c>
      <c r="L1000" s="54"/>
      <c r="M1000" s="143" t="s">
        <v>1</v>
      </c>
      <c r="N1000" s="144" t="s">
        <v>44</v>
      </c>
      <c r="O1000" s="145"/>
      <c r="P1000" s="146">
        <f t="shared" si="81"/>
        <v>0</v>
      </c>
      <c r="Q1000" s="146">
        <v>0.00015</v>
      </c>
      <c r="R1000" s="146">
        <f t="shared" si="82"/>
        <v>0.00015</v>
      </c>
      <c r="S1000" s="146">
        <v>0</v>
      </c>
      <c r="T1000" s="147">
        <f t="shared" si="83"/>
        <v>0</v>
      </c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R1000" s="148" t="s">
        <v>219</v>
      </c>
      <c r="AT1000" s="148" t="s">
        <v>152</v>
      </c>
      <c r="AU1000" s="148" t="s">
        <v>89</v>
      </c>
      <c r="AY1000" s="44" t="s">
        <v>149</v>
      </c>
      <c r="BE1000" s="149">
        <f t="shared" si="84"/>
        <v>0</v>
      </c>
      <c r="BF1000" s="149">
        <f t="shared" si="85"/>
        <v>0</v>
      </c>
      <c r="BG1000" s="149">
        <f t="shared" si="86"/>
        <v>0</v>
      </c>
      <c r="BH1000" s="149">
        <f t="shared" si="87"/>
        <v>0</v>
      </c>
      <c r="BI1000" s="149">
        <f t="shared" si="88"/>
        <v>0</v>
      </c>
      <c r="BJ1000" s="44" t="s">
        <v>87</v>
      </c>
      <c r="BK1000" s="149">
        <f t="shared" si="89"/>
        <v>0</v>
      </c>
      <c r="BL1000" s="44" t="s">
        <v>219</v>
      </c>
      <c r="BM1000" s="148" t="s">
        <v>2237</v>
      </c>
    </row>
    <row r="1001" spans="1:65" s="56" customFormat="1" ht="16.5" customHeight="1">
      <c r="A1001" s="53"/>
      <c r="B1001" s="54"/>
      <c r="C1001" s="195" t="s">
        <v>2238</v>
      </c>
      <c r="D1001" s="195" t="s">
        <v>1214</v>
      </c>
      <c r="E1001" s="196" t="s">
        <v>1782</v>
      </c>
      <c r="F1001" s="197" t="s">
        <v>1783</v>
      </c>
      <c r="G1001" s="198" t="s">
        <v>339</v>
      </c>
      <c r="H1001" s="199">
        <v>1</v>
      </c>
      <c r="I1001" s="26"/>
      <c r="J1001" s="200">
        <f t="shared" si="80"/>
        <v>0</v>
      </c>
      <c r="K1001" s="197" t="s">
        <v>1</v>
      </c>
      <c r="L1001" s="201"/>
      <c r="M1001" s="202" t="s">
        <v>1</v>
      </c>
      <c r="N1001" s="203" t="s">
        <v>44</v>
      </c>
      <c r="O1001" s="145"/>
      <c r="P1001" s="146">
        <f t="shared" si="81"/>
        <v>0</v>
      </c>
      <c r="Q1001" s="146">
        <v>0.0047</v>
      </c>
      <c r="R1001" s="146">
        <f t="shared" si="82"/>
        <v>0.0047</v>
      </c>
      <c r="S1001" s="146">
        <v>0</v>
      </c>
      <c r="T1001" s="147">
        <f t="shared" si="83"/>
        <v>0</v>
      </c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R1001" s="148" t="s">
        <v>419</v>
      </c>
      <c r="AT1001" s="148" t="s">
        <v>1214</v>
      </c>
      <c r="AU1001" s="148" t="s">
        <v>89</v>
      </c>
      <c r="AY1001" s="44" t="s">
        <v>149</v>
      </c>
      <c r="BE1001" s="149">
        <f t="shared" si="84"/>
        <v>0</v>
      </c>
      <c r="BF1001" s="149">
        <f t="shared" si="85"/>
        <v>0</v>
      </c>
      <c r="BG1001" s="149">
        <f t="shared" si="86"/>
        <v>0</v>
      </c>
      <c r="BH1001" s="149">
        <f t="shared" si="87"/>
        <v>0</v>
      </c>
      <c r="BI1001" s="149">
        <f t="shared" si="88"/>
        <v>0</v>
      </c>
      <c r="BJ1001" s="44" t="s">
        <v>87</v>
      </c>
      <c r="BK1001" s="149">
        <f t="shared" si="89"/>
        <v>0</v>
      </c>
      <c r="BL1001" s="44" t="s">
        <v>219</v>
      </c>
      <c r="BM1001" s="148" t="s">
        <v>2239</v>
      </c>
    </row>
    <row r="1002" spans="1:65" s="56" customFormat="1" ht="37.9" customHeight="1">
      <c r="A1002" s="53"/>
      <c r="B1002" s="54"/>
      <c r="C1002" s="138" t="s">
        <v>2240</v>
      </c>
      <c r="D1002" s="138" t="s">
        <v>152</v>
      </c>
      <c r="E1002" s="139" t="s">
        <v>2241</v>
      </c>
      <c r="F1002" s="140" t="s">
        <v>2242</v>
      </c>
      <c r="G1002" s="141" t="s">
        <v>339</v>
      </c>
      <c r="H1002" s="40">
        <v>1</v>
      </c>
      <c r="I1002" s="24"/>
      <c r="J1002" s="142">
        <f t="shared" si="80"/>
        <v>0</v>
      </c>
      <c r="K1002" s="140" t="s">
        <v>1</v>
      </c>
      <c r="L1002" s="54"/>
      <c r="M1002" s="143" t="s">
        <v>1</v>
      </c>
      <c r="N1002" s="144" t="s">
        <v>44</v>
      </c>
      <c r="O1002" s="145"/>
      <c r="P1002" s="146">
        <f t="shared" si="81"/>
        <v>0</v>
      </c>
      <c r="Q1002" s="146">
        <v>0.00015</v>
      </c>
      <c r="R1002" s="146">
        <f t="shared" si="82"/>
        <v>0.00015</v>
      </c>
      <c r="S1002" s="146">
        <v>0</v>
      </c>
      <c r="T1002" s="147">
        <f t="shared" si="83"/>
        <v>0</v>
      </c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R1002" s="148" t="s">
        <v>219</v>
      </c>
      <c r="AT1002" s="148" t="s">
        <v>152</v>
      </c>
      <c r="AU1002" s="148" t="s">
        <v>89</v>
      </c>
      <c r="AY1002" s="44" t="s">
        <v>149</v>
      </c>
      <c r="BE1002" s="149">
        <f t="shared" si="84"/>
        <v>0</v>
      </c>
      <c r="BF1002" s="149">
        <f t="shared" si="85"/>
        <v>0</v>
      </c>
      <c r="BG1002" s="149">
        <f t="shared" si="86"/>
        <v>0</v>
      </c>
      <c r="BH1002" s="149">
        <f t="shared" si="87"/>
        <v>0</v>
      </c>
      <c r="BI1002" s="149">
        <f t="shared" si="88"/>
        <v>0</v>
      </c>
      <c r="BJ1002" s="44" t="s">
        <v>87</v>
      </c>
      <c r="BK1002" s="149">
        <f t="shared" si="89"/>
        <v>0</v>
      </c>
      <c r="BL1002" s="44" t="s">
        <v>219</v>
      </c>
      <c r="BM1002" s="148" t="s">
        <v>2243</v>
      </c>
    </row>
    <row r="1003" spans="1:65" s="56" customFormat="1" ht="16.5" customHeight="1">
      <c r="A1003" s="53"/>
      <c r="B1003" s="54"/>
      <c r="C1003" s="195" t="s">
        <v>2244</v>
      </c>
      <c r="D1003" s="195" t="s">
        <v>1214</v>
      </c>
      <c r="E1003" s="196" t="s">
        <v>1782</v>
      </c>
      <c r="F1003" s="197" t="s">
        <v>1783</v>
      </c>
      <c r="G1003" s="198" t="s">
        <v>339</v>
      </c>
      <c r="H1003" s="199">
        <v>1</v>
      </c>
      <c r="I1003" s="26"/>
      <c r="J1003" s="200">
        <f t="shared" si="80"/>
        <v>0</v>
      </c>
      <c r="K1003" s="197" t="s">
        <v>1</v>
      </c>
      <c r="L1003" s="201"/>
      <c r="M1003" s="202" t="s">
        <v>1</v>
      </c>
      <c r="N1003" s="203" t="s">
        <v>44</v>
      </c>
      <c r="O1003" s="145"/>
      <c r="P1003" s="146">
        <f t="shared" si="81"/>
        <v>0</v>
      </c>
      <c r="Q1003" s="146">
        <v>0.0047</v>
      </c>
      <c r="R1003" s="146">
        <f t="shared" si="82"/>
        <v>0.0047</v>
      </c>
      <c r="S1003" s="146">
        <v>0</v>
      </c>
      <c r="T1003" s="147">
        <f t="shared" si="83"/>
        <v>0</v>
      </c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R1003" s="148" t="s">
        <v>419</v>
      </c>
      <c r="AT1003" s="148" t="s">
        <v>1214</v>
      </c>
      <c r="AU1003" s="148" t="s">
        <v>89</v>
      </c>
      <c r="AY1003" s="44" t="s">
        <v>149</v>
      </c>
      <c r="BE1003" s="149">
        <f t="shared" si="84"/>
        <v>0</v>
      </c>
      <c r="BF1003" s="149">
        <f t="shared" si="85"/>
        <v>0</v>
      </c>
      <c r="BG1003" s="149">
        <f t="shared" si="86"/>
        <v>0</v>
      </c>
      <c r="BH1003" s="149">
        <f t="shared" si="87"/>
        <v>0</v>
      </c>
      <c r="BI1003" s="149">
        <f t="shared" si="88"/>
        <v>0</v>
      </c>
      <c r="BJ1003" s="44" t="s">
        <v>87</v>
      </c>
      <c r="BK1003" s="149">
        <f t="shared" si="89"/>
        <v>0</v>
      </c>
      <c r="BL1003" s="44" t="s">
        <v>219</v>
      </c>
      <c r="BM1003" s="148" t="s">
        <v>2245</v>
      </c>
    </row>
    <row r="1004" spans="1:65" s="56" customFormat="1" ht="24.2" customHeight="1">
      <c r="A1004" s="53"/>
      <c r="B1004" s="54"/>
      <c r="C1004" s="138" t="s">
        <v>2246</v>
      </c>
      <c r="D1004" s="138" t="s">
        <v>152</v>
      </c>
      <c r="E1004" s="139" t="s">
        <v>2247</v>
      </c>
      <c r="F1004" s="140" t="s">
        <v>2248</v>
      </c>
      <c r="G1004" s="141" t="s">
        <v>155</v>
      </c>
      <c r="H1004" s="40">
        <v>1</v>
      </c>
      <c r="I1004" s="24"/>
      <c r="J1004" s="142">
        <f t="shared" si="80"/>
        <v>0</v>
      </c>
      <c r="K1004" s="140" t="s">
        <v>1</v>
      </c>
      <c r="L1004" s="54"/>
      <c r="M1004" s="143" t="s">
        <v>1</v>
      </c>
      <c r="N1004" s="144" t="s">
        <v>44</v>
      </c>
      <c r="O1004" s="145"/>
      <c r="P1004" s="146">
        <f t="shared" si="81"/>
        <v>0</v>
      </c>
      <c r="Q1004" s="146">
        <v>0.00015</v>
      </c>
      <c r="R1004" s="146">
        <f t="shared" si="82"/>
        <v>0.00015</v>
      </c>
      <c r="S1004" s="146">
        <v>0</v>
      </c>
      <c r="T1004" s="147">
        <f t="shared" si="83"/>
        <v>0</v>
      </c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R1004" s="148" t="s">
        <v>219</v>
      </c>
      <c r="AT1004" s="148" t="s">
        <v>152</v>
      </c>
      <c r="AU1004" s="148" t="s">
        <v>89</v>
      </c>
      <c r="AY1004" s="44" t="s">
        <v>149</v>
      </c>
      <c r="BE1004" s="149">
        <f t="shared" si="84"/>
        <v>0</v>
      </c>
      <c r="BF1004" s="149">
        <f t="shared" si="85"/>
        <v>0</v>
      </c>
      <c r="BG1004" s="149">
        <f t="shared" si="86"/>
        <v>0</v>
      </c>
      <c r="BH1004" s="149">
        <f t="shared" si="87"/>
        <v>0</v>
      </c>
      <c r="BI1004" s="149">
        <f t="shared" si="88"/>
        <v>0</v>
      </c>
      <c r="BJ1004" s="44" t="s">
        <v>87</v>
      </c>
      <c r="BK1004" s="149">
        <f t="shared" si="89"/>
        <v>0</v>
      </c>
      <c r="BL1004" s="44" t="s">
        <v>219</v>
      </c>
      <c r="BM1004" s="148" t="s">
        <v>2249</v>
      </c>
    </row>
    <row r="1005" spans="1:47" s="56" customFormat="1" ht="29.25">
      <c r="A1005" s="53"/>
      <c r="B1005" s="54"/>
      <c r="C1005" s="53"/>
      <c r="D1005" s="150" t="s">
        <v>158</v>
      </c>
      <c r="E1005" s="53"/>
      <c r="F1005" s="151" t="s">
        <v>2250</v>
      </c>
      <c r="G1005" s="53"/>
      <c r="H1005" s="53"/>
      <c r="I1005" s="53"/>
      <c r="J1005" s="53"/>
      <c r="K1005" s="53"/>
      <c r="L1005" s="54"/>
      <c r="M1005" s="152"/>
      <c r="N1005" s="153"/>
      <c r="O1005" s="145"/>
      <c r="P1005" s="145"/>
      <c r="Q1005" s="145"/>
      <c r="R1005" s="145"/>
      <c r="S1005" s="145"/>
      <c r="T1005" s="154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T1005" s="44" t="s">
        <v>158</v>
      </c>
      <c r="AU1005" s="44" t="s">
        <v>89</v>
      </c>
    </row>
    <row r="1006" spans="1:65" s="56" customFormat="1" ht="24.2" customHeight="1">
      <c r="A1006" s="53"/>
      <c r="B1006" s="54"/>
      <c r="C1006" s="138" t="s">
        <v>2251</v>
      </c>
      <c r="D1006" s="138" t="s">
        <v>152</v>
      </c>
      <c r="E1006" s="139" t="s">
        <v>2252</v>
      </c>
      <c r="F1006" s="140" t="s">
        <v>2253</v>
      </c>
      <c r="G1006" s="141" t="s">
        <v>155</v>
      </c>
      <c r="H1006" s="40">
        <v>1</v>
      </c>
      <c r="I1006" s="24"/>
      <c r="J1006" s="142">
        <f>ROUND(I1006*H1006,2)</f>
        <v>0</v>
      </c>
      <c r="K1006" s="140" t="s">
        <v>1</v>
      </c>
      <c r="L1006" s="54"/>
      <c r="M1006" s="143" t="s">
        <v>1</v>
      </c>
      <c r="N1006" s="144" t="s">
        <v>44</v>
      </c>
      <c r="O1006" s="145"/>
      <c r="P1006" s="146">
        <f>O1006*H1006</f>
        <v>0</v>
      </c>
      <c r="Q1006" s="146">
        <v>0.00015</v>
      </c>
      <c r="R1006" s="146">
        <f>Q1006*H1006</f>
        <v>0.00015</v>
      </c>
      <c r="S1006" s="146">
        <v>0</v>
      </c>
      <c r="T1006" s="147">
        <f>S1006*H1006</f>
        <v>0</v>
      </c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R1006" s="148" t="s">
        <v>219</v>
      </c>
      <c r="AT1006" s="148" t="s">
        <v>152</v>
      </c>
      <c r="AU1006" s="148" t="s">
        <v>89</v>
      </c>
      <c r="AY1006" s="44" t="s">
        <v>149</v>
      </c>
      <c r="BE1006" s="149">
        <f>IF(N1006="základní",J1006,0)</f>
        <v>0</v>
      </c>
      <c r="BF1006" s="149">
        <f>IF(N1006="snížená",J1006,0)</f>
        <v>0</v>
      </c>
      <c r="BG1006" s="149">
        <f>IF(N1006="zákl. přenesená",J1006,0)</f>
        <v>0</v>
      </c>
      <c r="BH1006" s="149">
        <f>IF(N1006="sníž. přenesená",J1006,0)</f>
        <v>0</v>
      </c>
      <c r="BI1006" s="149">
        <f>IF(N1006="nulová",J1006,0)</f>
        <v>0</v>
      </c>
      <c r="BJ1006" s="44" t="s">
        <v>87</v>
      </c>
      <c r="BK1006" s="149">
        <f>ROUND(I1006*H1006,2)</f>
        <v>0</v>
      </c>
      <c r="BL1006" s="44" t="s">
        <v>219</v>
      </c>
      <c r="BM1006" s="148" t="s">
        <v>2254</v>
      </c>
    </row>
    <row r="1007" spans="1:47" s="56" customFormat="1" ht="29.25">
      <c r="A1007" s="53"/>
      <c r="B1007" s="54"/>
      <c r="C1007" s="53"/>
      <c r="D1007" s="150" t="s">
        <v>158</v>
      </c>
      <c r="E1007" s="53"/>
      <c r="F1007" s="151" t="s">
        <v>2255</v>
      </c>
      <c r="G1007" s="53"/>
      <c r="H1007" s="53"/>
      <c r="I1007" s="53"/>
      <c r="J1007" s="53"/>
      <c r="K1007" s="53"/>
      <c r="L1007" s="54"/>
      <c r="M1007" s="152"/>
      <c r="N1007" s="153"/>
      <c r="O1007" s="145"/>
      <c r="P1007" s="145"/>
      <c r="Q1007" s="145"/>
      <c r="R1007" s="145"/>
      <c r="S1007" s="145"/>
      <c r="T1007" s="154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T1007" s="44" t="s">
        <v>158</v>
      </c>
      <c r="AU1007" s="44" t="s">
        <v>89</v>
      </c>
    </row>
    <row r="1008" spans="1:65" s="56" customFormat="1" ht="24.2" customHeight="1">
      <c r="A1008" s="53"/>
      <c r="B1008" s="54"/>
      <c r="C1008" s="138" t="s">
        <v>2256</v>
      </c>
      <c r="D1008" s="138" t="s">
        <v>152</v>
      </c>
      <c r="E1008" s="139" t="s">
        <v>2257</v>
      </c>
      <c r="F1008" s="140" t="s">
        <v>2258</v>
      </c>
      <c r="G1008" s="141" t="s">
        <v>155</v>
      </c>
      <c r="H1008" s="40">
        <v>1</v>
      </c>
      <c r="I1008" s="24"/>
      <c r="J1008" s="142">
        <f>ROUND(I1008*H1008,2)</f>
        <v>0</v>
      </c>
      <c r="K1008" s="140" t="s">
        <v>1</v>
      </c>
      <c r="L1008" s="54"/>
      <c r="M1008" s="143" t="s">
        <v>1</v>
      </c>
      <c r="N1008" s="144" t="s">
        <v>44</v>
      </c>
      <c r="O1008" s="145"/>
      <c r="P1008" s="146">
        <f>O1008*H1008</f>
        <v>0</v>
      </c>
      <c r="Q1008" s="146">
        <v>0.00015</v>
      </c>
      <c r="R1008" s="146">
        <f>Q1008*H1008</f>
        <v>0.00015</v>
      </c>
      <c r="S1008" s="146">
        <v>0</v>
      </c>
      <c r="T1008" s="147">
        <f>S1008*H1008</f>
        <v>0</v>
      </c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R1008" s="148" t="s">
        <v>219</v>
      </c>
      <c r="AT1008" s="148" t="s">
        <v>152</v>
      </c>
      <c r="AU1008" s="148" t="s">
        <v>89</v>
      </c>
      <c r="AY1008" s="44" t="s">
        <v>149</v>
      </c>
      <c r="BE1008" s="149">
        <f>IF(N1008="základní",J1008,0)</f>
        <v>0</v>
      </c>
      <c r="BF1008" s="149">
        <f>IF(N1008="snížená",J1008,0)</f>
        <v>0</v>
      </c>
      <c r="BG1008" s="149">
        <f>IF(N1008="zákl. přenesená",J1008,0)</f>
        <v>0</v>
      </c>
      <c r="BH1008" s="149">
        <f>IF(N1008="sníž. přenesená",J1008,0)</f>
        <v>0</v>
      </c>
      <c r="BI1008" s="149">
        <f>IF(N1008="nulová",J1008,0)</f>
        <v>0</v>
      </c>
      <c r="BJ1008" s="44" t="s">
        <v>87</v>
      </c>
      <c r="BK1008" s="149">
        <f>ROUND(I1008*H1008,2)</f>
        <v>0</v>
      </c>
      <c r="BL1008" s="44" t="s">
        <v>219</v>
      </c>
      <c r="BM1008" s="148" t="s">
        <v>2259</v>
      </c>
    </row>
    <row r="1009" spans="1:47" s="56" customFormat="1" ht="29.25">
      <c r="A1009" s="53"/>
      <c r="B1009" s="54"/>
      <c r="C1009" s="53"/>
      <c r="D1009" s="150" t="s">
        <v>158</v>
      </c>
      <c r="E1009" s="53"/>
      <c r="F1009" s="151" t="s">
        <v>2260</v>
      </c>
      <c r="G1009" s="53"/>
      <c r="H1009" s="53"/>
      <c r="I1009" s="53"/>
      <c r="J1009" s="53"/>
      <c r="K1009" s="53"/>
      <c r="L1009" s="54"/>
      <c r="M1009" s="152"/>
      <c r="N1009" s="153"/>
      <c r="O1009" s="145"/>
      <c r="P1009" s="145"/>
      <c r="Q1009" s="145"/>
      <c r="R1009" s="145"/>
      <c r="S1009" s="145"/>
      <c r="T1009" s="154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T1009" s="44" t="s">
        <v>158</v>
      </c>
      <c r="AU1009" s="44" t="s">
        <v>89</v>
      </c>
    </row>
    <row r="1010" spans="1:65" s="56" customFormat="1" ht="24.2" customHeight="1">
      <c r="A1010" s="53"/>
      <c r="B1010" s="54"/>
      <c r="C1010" s="138" t="s">
        <v>2261</v>
      </c>
      <c r="D1010" s="138" t="s">
        <v>152</v>
      </c>
      <c r="E1010" s="139" t="s">
        <v>2262</v>
      </c>
      <c r="F1010" s="140" t="s">
        <v>2263</v>
      </c>
      <c r="G1010" s="141" t="s">
        <v>155</v>
      </c>
      <c r="H1010" s="40">
        <v>1</v>
      </c>
      <c r="I1010" s="24"/>
      <c r="J1010" s="142">
        <f>ROUND(I1010*H1010,2)</f>
        <v>0</v>
      </c>
      <c r="K1010" s="140" t="s">
        <v>1</v>
      </c>
      <c r="L1010" s="54"/>
      <c r="M1010" s="143" t="s">
        <v>1</v>
      </c>
      <c r="N1010" s="144" t="s">
        <v>44</v>
      </c>
      <c r="O1010" s="145"/>
      <c r="P1010" s="146">
        <f>O1010*H1010</f>
        <v>0</v>
      </c>
      <c r="Q1010" s="146">
        <v>0.00015</v>
      </c>
      <c r="R1010" s="146">
        <f>Q1010*H1010</f>
        <v>0.00015</v>
      </c>
      <c r="S1010" s="146">
        <v>0</v>
      </c>
      <c r="T1010" s="147">
        <f>S1010*H1010</f>
        <v>0</v>
      </c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R1010" s="148" t="s">
        <v>219</v>
      </c>
      <c r="AT1010" s="148" t="s">
        <v>152</v>
      </c>
      <c r="AU1010" s="148" t="s">
        <v>89</v>
      </c>
      <c r="AY1010" s="44" t="s">
        <v>149</v>
      </c>
      <c r="BE1010" s="149">
        <f>IF(N1010="základní",J1010,0)</f>
        <v>0</v>
      </c>
      <c r="BF1010" s="149">
        <f>IF(N1010="snížená",J1010,0)</f>
        <v>0</v>
      </c>
      <c r="BG1010" s="149">
        <f>IF(N1010="zákl. přenesená",J1010,0)</f>
        <v>0</v>
      </c>
      <c r="BH1010" s="149">
        <f>IF(N1010="sníž. přenesená",J1010,0)</f>
        <v>0</v>
      </c>
      <c r="BI1010" s="149">
        <f>IF(N1010="nulová",J1010,0)</f>
        <v>0</v>
      </c>
      <c r="BJ1010" s="44" t="s">
        <v>87</v>
      </c>
      <c r="BK1010" s="149">
        <f>ROUND(I1010*H1010,2)</f>
        <v>0</v>
      </c>
      <c r="BL1010" s="44" t="s">
        <v>219</v>
      </c>
      <c r="BM1010" s="148" t="s">
        <v>2264</v>
      </c>
    </row>
    <row r="1011" spans="1:47" s="56" customFormat="1" ht="29.25">
      <c r="A1011" s="53"/>
      <c r="B1011" s="54"/>
      <c r="C1011" s="53"/>
      <c r="D1011" s="150" t="s">
        <v>158</v>
      </c>
      <c r="E1011" s="53"/>
      <c r="F1011" s="151" t="s">
        <v>2265</v>
      </c>
      <c r="G1011" s="53"/>
      <c r="H1011" s="53"/>
      <c r="I1011" s="53"/>
      <c r="J1011" s="53"/>
      <c r="K1011" s="53"/>
      <c r="L1011" s="54"/>
      <c r="M1011" s="152"/>
      <c r="N1011" s="153"/>
      <c r="O1011" s="145"/>
      <c r="P1011" s="145"/>
      <c r="Q1011" s="145"/>
      <c r="R1011" s="145"/>
      <c r="S1011" s="145"/>
      <c r="T1011" s="154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T1011" s="44" t="s">
        <v>158</v>
      </c>
      <c r="AU1011" s="44" t="s">
        <v>89</v>
      </c>
    </row>
    <row r="1012" spans="1:65" s="56" customFormat="1" ht="24.2" customHeight="1">
      <c r="A1012" s="53"/>
      <c r="B1012" s="54"/>
      <c r="C1012" s="138" t="s">
        <v>2266</v>
      </c>
      <c r="D1012" s="138" t="s">
        <v>152</v>
      </c>
      <c r="E1012" s="139" t="s">
        <v>2267</v>
      </c>
      <c r="F1012" s="140" t="s">
        <v>2268</v>
      </c>
      <c r="G1012" s="141" t="s">
        <v>155</v>
      </c>
      <c r="H1012" s="40">
        <v>1</v>
      </c>
      <c r="I1012" s="24"/>
      <c r="J1012" s="142">
        <f>ROUND(I1012*H1012,2)</f>
        <v>0</v>
      </c>
      <c r="K1012" s="140" t="s">
        <v>1</v>
      </c>
      <c r="L1012" s="54"/>
      <c r="M1012" s="143" t="s">
        <v>1</v>
      </c>
      <c r="N1012" s="144" t="s">
        <v>44</v>
      </c>
      <c r="O1012" s="145"/>
      <c r="P1012" s="146">
        <f>O1012*H1012</f>
        <v>0</v>
      </c>
      <c r="Q1012" s="146">
        <v>0.00015</v>
      </c>
      <c r="R1012" s="146">
        <f>Q1012*H1012</f>
        <v>0.00015</v>
      </c>
      <c r="S1012" s="146">
        <v>0</v>
      </c>
      <c r="T1012" s="147">
        <f>S1012*H1012</f>
        <v>0</v>
      </c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R1012" s="148" t="s">
        <v>219</v>
      </c>
      <c r="AT1012" s="148" t="s">
        <v>152</v>
      </c>
      <c r="AU1012" s="148" t="s">
        <v>89</v>
      </c>
      <c r="AY1012" s="44" t="s">
        <v>149</v>
      </c>
      <c r="BE1012" s="149">
        <f>IF(N1012="základní",J1012,0)</f>
        <v>0</v>
      </c>
      <c r="BF1012" s="149">
        <f>IF(N1012="snížená",J1012,0)</f>
        <v>0</v>
      </c>
      <c r="BG1012" s="149">
        <f>IF(N1012="zákl. přenesená",J1012,0)</f>
        <v>0</v>
      </c>
      <c r="BH1012" s="149">
        <f>IF(N1012="sníž. přenesená",J1012,0)</f>
        <v>0</v>
      </c>
      <c r="BI1012" s="149">
        <f>IF(N1012="nulová",J1012,0)</f>
        <v>0</v>
      </c>
      <c r="BJ1012" s="44" t="s">
        <v>87</v>
      </c>
      <c r="BK1012" s="149">
        <f>ROUND(I1012*H1012,2)</f>
        <v>0</v>
      </c>
      <c r="BL1012" s="44" t="s">
        <v>219</v>
      </c>
      <c r="BM1012" s="148" t="s">
        <v>2269</v>
      </c>
    </row>
    <row r="1013" spans="1:47" s="56" customFormat="1" ht="29.25">
      <c r="A1013" s="53"/>
      <c r="B1013" s="54"/>
      <c r="C1013" s="53"/>
      <c r="D1013" s="150" t="s">
        <v>158</v>
      </c>
      <c r="E1013" s="53"/>
      <c r="F1013" s="151" t="s">
        <v>2265</v>
      </c>
      <c r="G1013" s="53"/>
      <c r="H1013" s="53"/>
      <c r="I1013" s="53"/>
      <c r="J1013" s="53"/>
      <c r="K1013" s="53"/>
      <c r="L1013" s="54"/>
      <c r="M1013" s="152"/>
      <c r="N1013" s="153"/>
      <c r="O1013" s="145"/>
      <c r="P1013" s="145"/>
      <c r="Q1013" s="145"/>
      <c r="R1013" s="145"/>
      <c r="S1013" s="145"/>
      <c r="T1013" s="154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T1013" s="44" t="s">
        <v>158</v>
      </c>
      <c r="AU1013" s="44" t="s">
        <v>89</v>
      </c>
    </row>
    <row r="1014" spans="1:65" s="56" customFormat="1" ht="24.2" customHeight="1">
      <c r="A1014" s="53"/>
      <c r="B1014" s="54"/>
      <c r="C1014" s="138" t="s">
        <v>2270</v>
      </c>
      <c r="D1014" s="138" t="s">
        <v>152</v>
      </c>
      <c r="E1014" s="139" t="s">
        <v>2271</v>
      </c>
      <c r="F1014" s="140" t="s">
        <v>2272</v>
      </c>
      <c r="G1014" s="141" t="s">
        <v>155</v>
      </c>
      <c r="H1014" s="40">
        <v>1</v>
      </c>
      <c r="I1014" s="24"/>
      <c r="J1014" s="142">
        <f>ROUND(I1014*H1014,2)</f>
        <v>0</v>
      </c>
      <c r="K1014" s="140" t="s">
        <v>1</v>
      </c>
      <c r="L1014" s="54"/>
      <c r="M1014" s="143" t="s">
        <v>1</v>
      </c>
      <c r="N1014" s="144" t="s">
        <v>44</v>
      </c>
      <c r="O1014" s="145"/>
      <c r="P1014" s="146">
        <f>O1014*H1014</f>
        <v>0</v>
      </c>
      <c r="Q1014" s="146">
        <v>0.00015</v>
      </c>
      <c r="R1014" s="146">
        <f>Q1014*H1014</f>
        <v>0.00015</v>
      </c>
      <c r="S1014" s="146">
        <v>0</v>
      </c>
      <c r="T1014" s="147">
        <f>S1014*H1014</f>
        <v>0</v>
      </c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R1014" s="148" t="s">
        <v>219</v>
      </c>
      <c r="AT1014" s="148" t="s">
        <v>152</v>
      </c>
      <c r="AU1014" s="148" t="s">
        <v>89</v>
      </c>
      <c r="AY1014" s="44" t="s">
        <v>149</v>
      </c>
      <c r="BE1014" s="149">
        <f>IF(N1014="základní",J1014,0)</f>
        <v>0</v>
      </c>
      <c r="BF1014" s="149">
        <f>IF(N1014="snížená",J1014,0)</f>
        <v>0</v>
      </c>
      <c r="BG1014" s="149">
        <f>IF(N1014="zákl. přenesená",J1014,0)</f>
        <v>0</v>
      </c>
      <c r="BH1014" s="149">
        <f>IF(N1014="sníž. přenesená",J1014,0)</f>
        <v>0</v>
      </c>
      <c r="BI1014" s="149">
        <f>IF(N1014="nulová",J1014,0)</f>
        <v>0</v>
      </c>
      <c r="BJ1014" s="44" t="s">
        <v>87</v>
      </c>
      <c r="BK1014" s="149">
        <f>ROUND(I1014*H1014,2)</f>
        <v>0</v>
      </c>
      <c r="BL1014" s="44" t="s">
        <v>219</v>
      </c>
      <c r="BM1014" s="148" t="s">
        <v>2273</v>
      </c>
    </row>
    <row r="1015" spans="1:47" s="56" customFormat="1" ht="29.25">
      <c r="A1015" s="53"/>
      <c r="B1015" s="54"/>
      <c r="C1015" s="53"/>
      <c r="D1015" s="150" t="s">
        <v>158</v>
      </c>
      <c r="E1015" s="53"/>
      <c r="F1015" s="151" t="s">
        <v>2274</v>
      </c>
      <c r="G1015" s="53"/>
      <c r="H1015" s="53"/>
      <c r="I1015" s="53"/>
      <c r="J1015" s="53"/>
      <c r="K1015" s="53"/>
      <c r="L1015" s="54"/>
      <c r="M1015" s="152"/>
      <c r="N1015" s="153"/>
      <c r="O1015" s="145"/>
      <c r="P1015" s="145"/>
      <c r="Q1015" s="145"/>
      <c r="R1015" s="145"/>
      <c r="S1015" s="145"/>
      <c r="T1015" s="154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T1015" s="44" t="s">
        <v>158</v>
      </c>
      <c r="AU1015" s="44" t="s">
        <v>89</v>
      </c>
    </row>
    <row r="1016" spans="1:65" s="56" customFormat="1" ht="24.2" customHeight="1">
      <c r="A1016" s="53"/>
      <c r="B1016" s="54"/>
      <c r="C1016" s="138" t="s">
        <v>2275</v>
      </c>
      <c r="D1016" s="138" t="s">
        <v>152</v>
      </c>
      <c r="E1016" s="139" t="s">
        <v>2276</v>
      </c>
      <c r="F1016" s="140" t="s">
        <v>2277</v>
      </c>
      <c r="G1016" s="141" t="s">
        <v>155</v>
      </c>
      <c r="H1016" s="40">
        <v>1</v>
      </c>
      <c r="I1016" s="24"/>
      <c r="J1016" s="142">
        <f>ROUND(I1016*H1016,2)</f>
        <v>0</v>
      </c>
      <c r="K1016" s="140" t="s">
        <v>1</v>
      </c>
      <c r="L1016" s="54"/>
      <c r="M1016" s="143" t="s">
        <v>1</v>
      </c>
      <c r="N1016" s="144" t="s">
        <v>44</v>
      </c>
      <c r="O1016" s="145"/>
      <c r="P1016" s="146">
        <f>O1016*H1016</f>
        <v>0</v>
      </c>
      <c r="Q1016" s="146">
        <v>0.00015</v>
      </c>
      <c r="R1016" s="146">
        <f>Q1016*H1016</f>
        <v>0.00015</v>
      </c>
      <c r="S1016" s="146">
        <v>0</v>
      </c>
      <c r="T1016" s="147">
        <f>S1016*H1016</f>
        <v>0</v>
      </c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R1016" s="148" t="s">
        <v>219</v>
      </c>
      <c r="AT1016" s="148" t="s">
        <v>152</v>
      </c>
      <c r="AU1016" s="148" t="s">
        <v>89</v>
      </c>
      <c r="AY1016" s="44" t="s">
        <v>149</v>
      </c>
      <c r="BE1016" s="149">
        <f>IF(N1016="základní",J1016,0)</f>
        <v>0</v>
      </c>
      <c r="BF1016" s="149">
        <f>IF(N1016="snížená",J1016,0)</f>
        <v>0</v>
      </c>
      <c r="BG1016" s="149">
        <f>IF(N1016="zákl. přenesená",J1016,0)</f>
        <v>0</v>
      </c>
      <c r="BH1016" s="149">
        <f>IF(N1016="sníž. přenesená",J1016,0)</f>
        <v>0</v>
      </c>
      <c r="BI1016" s="149">
        <f>IF(N1016="nulová",J1016,0)</f>
        <v>0</v>
      </c>
      <c r="BJ1016" s="44" t="s">
        <v>87</v>
      </c>
      <c r="BK1016" s="149">
        <f>ROUND(I1016*H1016,2)</f>
        <v>0</v>
      </c>
      <c r="BL1016" s="44" t="s">
        <v>219</v>
      </c>
      <c r="BM1016" s="148" t="s">
        <v>2278</v>
      </c>
    </row>
    <row r="1017" spans="1:47" s="56" customFormat="1" ht="29.25">
      <c r="A1017" s="53"/>
      <c r="B1017" s="54"/>
      <c r="C1017" s="53"/>
      <c r="D1017" s="150" t="s">
        <v>158</v>
      </c>
      <c r="E1017" s="53"/>
      <c r="F1017" s="151" t="s">
        <v>2279</v>
      </c>
      <c r="G1017" s="53"/>
      <c r="H1017" s="53"/>
      <c r="I1017" s="53"/>
      <c r="J1017" s="53"/>
      <c r="K1017" s="53"/>
      <c r="L1017" s="54"/>
      <c r="M1017" s="152"/>
      <c r="N1017" s="153"/>
      <c r="O1017" s="145"/>
      <c r="P1017" s="145"/>
      <c r="Q1017" s="145"/>
      <c r="R1017" s="145"/>
      <c r="S1017" s="145"/>
      <c r="T1017" s="154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T1017" s="44" t="s">
        <v>158</v>
      </c>
      <c r="AU1017" s="44" t="s">
        <v>89</v>
      </c>
    </row>
    <row r="1018" spans="1:65" s="56" customFormat="1" ht="24.2" customHeight="1">
      <c r="A1018" s="53"/>
      <c r="B1018" s="54"/>
      <c r="C1018" s="138" t="s">
        <v>2280</v>
      </c>
      <c r="D1018" s="138" t="s">
        <v>152</v>
      </c>
      <c r="E1018" s="139" t="s">
        <v>2281</v>
      </c>
      <c r="F1018" s="140" t="s">
        <v>2282</v>
      </c>
      <c r="G1018" s="141" t="s">
        <v>155</v>
      </c>
      <c r="H1018" s="40">
        <v>1</v>
      </c>
      <c r="I1018" s="24"/>
      <c r="J1018" s="142">
        <f>ROUND(I1018*H1018,2)</f>
        <v>0</v>
      </c>
      <c r="K1018" s="140" t="s">
        <v>1</v>
      </c>
      <c r="L1018" s="54"/>
      <c r="M1018" s="143" t="s">
        <v>1</v>
      </c>
      <c r="N1018" s="144" t="s">
        <v>44</v>
      </c>
      <c r="O1018" s="145"/>
      <c r="P1018" s="146">
        <f>O1018*H1018</f>
        <v>0</v>
      </c>
      <c r="Q1018" s="146">
        <v>0.00015</v>
      </c>
      <c r="R1018" s="146">
        <f>Q1018*H1018</f>
        <v>0.00015</v>
      </c>
      <c r="S1018" s="146">
        <v>0</v>
      </c>
      <c r="T1018" s="147">
        <f>S1018*H1018</f>
        <v>0</v>
      </c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R1018" s="148" t="s">
        <v>219</v>
      </c>
      <c r="AT1018" s="148" t="s">
        <v>152</v>
      </c>
      <c r="AU1018" s="148" t="s">
        <v>89</v>
      </c>
      <c r="AY1018" s="44" t="s">
        <v>149</v>
      </c>
      <c r="BE1018" s="149">
        <f>IF(N1018="základní",J1018,0)</f>
        <v>0</v>
      </c>
      <c r="BF1018" s="149">
        <f>IF(N1018="snížená",J1018,0)</f>
        <v>0</v>
      </c>
      <c r="BG1018" s="149">
        <f>IF(N1018="zákl. přenesená",J1018,0)</f>
        <v>0</v>
      </c>
      <c r="BH1018" s="149">
        <f>IF(N1018="sníž. přenesená",J1018,0)</f>
        <v>0</v>
      </c>
      <c r="BI1018" s="149">
        <f>IF(N1018="nulová",J1018,0)</f>
        <v>0</v>
      </c>
      <c r="BJ1018" s="44" t="s">
        <v>87</v>
      </c>
      <c r="BK1018" s="149">
        <f>ROUND(I1018*H1018,2)</f>
        <v>0</v>
      </c>
      <c r="BL1018" s="44" t="s">
        <v>219</v>
      </c>
      <c r="BM1018" s="148" t="s">
        <v>2283</v>
      </c>
    </row>
    <row r="1019" spans="1:47" s="56" customFormat="1" ht="29.25">
      <c r="A1019" s="53"/>
      <c r="B1019" s="54"/>
      <c r="C1019" s="53"/>
      <c r="D1019" s="150" t="s">
        <v>158</v>
      </c>
      <c r="E1019" s="53"/>
      <c r="F1019" s="151" t="s">
        <v>2284</v>
      </c>
      <c r="G1019" s="53"/>
      <c r="H1019" s="53"/>
      <c r="I1019" s="53"/>
      <c r="J1019" s="53"/>
      <c r="K1019" s="53"/>
      <c r="L1019" s="54"/>
      <c r="M1019" s="152"/>
      <c r="N1019" s="153"/>
      <c r="O1019" s="145"/>
      <c r="P1019" s="145"/>
      <c r="Q1019" s="145"/>
      <c r="R1019" s="145"/>
      <c r="S1019" s="145"/>
      <c r="T1019" s="154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T1019" s="44" t="s">
        <v>158</v>
      </c>
      <c r="AU1019" s="44" t="s">
        <v>89</v>
      </c>
    </row>
    <row r="1020" spans="1:65" s="56" customFormat="1" ht="24.2" customHeight="1">
      <c r="A1020" s="53"/>
      <c r="B1020" s="54"/>
      <c r="C1020" s="138" t="s">
        <v>2285</v>
      </c>
      <c r="D1020" s="138" t="s">
        <v>152</v>
      </c>
      <c r="E1020" s="139" t="s">
        <v>2286</v>
      </c>
      <c r="F1020" s="140" t="s">
        <v>2287</v>
      </c>
      <c r="G1020" s="141" t="s">
        <v>155</v>
      </c>
      <c r="H1020" s="40">
        <v>1</v>
      </c>
      <c r="I1020" s="24"/>
      <c r="J1020" s="142">
        <f>ROUND(I1020*H1020,2)</f>
        <v>0</v>
      </c>
      <c r="K1020" s="140" t="s">
        <v>1</v>
      </c>
      <c r="L1020" s="54"/>
      <c r="M1020" s="143" t="s">
        <v>1</v>
      </c>
      <c r="N1020" s="144" t="s">
        <v>44</v>
      </c>
      <c r="O1020" s="145"/>
      <c r="P1020" s="146">
        <f>O1020*H1020</f>
        <v>0</v>
      </c>
      <c r="Q1020" s="146">
        <v>0.00015</v>
      </c>
      <c r="R1020" s="146">
        <f>Q1020*H1020</f>
        <v>0.00015</v>
      </c>
      <c r="S1020" s="146">
        <v>0</v>
      </c>
      <c r="T1020" s="147">
        <f>S1020*H1020</f>
        <v>0</v>
      </c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R1020" s="148" t="s">
        <v>219</v>
      </c>
      <c r="AT1020" s="148" t="s">
        <v>152</v>
      </c>
      <c r="AU1020" s="148" t="s">
        <v>89</v>
      </c>
      <c r="AY1020" s="44" t="s">
        <v>149</v>
      </c>
      <c r="BE1020" s="149">
        <f>IF(N1020="základní",J1020,0)</f>
        <v>0</v>
      </c>
      <c r="BF1020" s="149">
        <f>IF(N1020="snížená",J1020,0)</f>
        <v>0</v>
      </c>
      <c r="BG1020" s="149">
        <f>IF(N1020="zákl. přenesená",J1020,0)</f>
        <v>0</v>
      </c>
      <c r="BH1020" s="149">
        <f>IF(N1020="sníž. přenesená",J1020,0)</f>
        <v>0</v>
      </c>
      <c r="BI1020" s="149">
        <f>IF(N1020="nulová",J1020,0)</f>
        <v>0</v>
      </c>
      <c r="BJ1020" s="44" t="s">
        <v>87</v>
      </c>
      <c r="BK1020" s="149">
        <f>ROUND(I1020*H1020,2)</f>
        <v>0</v>
      </c>
      <c r="BL1020" s="44" t="s">
        <v>219</v>
      </c>
      <c r="BM1020" s="148" t="s">
        <v>2288</v>
      </c>
    </row>
    <row r="1021" spans="1:47" s="56" customFormat="1" ht="29.25">
      <c r="A1021" s="53"/>
      <c r="B1021" s="54"/>
      <c r="C1021" s="53"/>
      <c r="D1021" s="150" t="s">
        <v>158</v>
      </c>
      <c r="E1021" s="53"/>
      <c r="F1021" s="151" t="s">
        <v>2284</v>
      </c>
      <c r="G1021" s="53"/>
      <c r="H1021" s="53"/>
      <c r="I1021" s="53"/>
      <c r="J1021" s="53"/>
      <c r="K1021" s="53"/>
      <c r="L1021" s="54"/>
      <c r="M1021" s="152"/>
      <c r="N1021" s="153"/>
      <c r="O1021" s="145"/>
      <c r="P1021" s="145"/>
      <c r="Q1021" s="145"/>
      <c r="R1021" s="145"/>
      <c r="S1021" s="145"/>
      <c r="T1021" s="154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T1021" s="44" t="s">
        <v>158</v>
      </c>
      <c r="AU1021" s="44" t="s">
        <v>89</v>
      </c>
    </row>
    <row r="1022" spans="1:65" s="56" customFormat="1" ht="24.2" customHeight="1">
      <c r="A1022" s="53"/>
      <c r="B1022" s="54"/>
      <c r="C1022" s="138" t="s">
        <v>2289</v>
      </c>
      <c r="D1022" s="138" t="s">
        <v>152</v>
      </c>
      <c r="E1022" s="139" t="s">
        <v>2290</v>
      </c>
      <c r="F1022" s="140" t="s">
        <v>2291</v>
      </c>
      <c r="G1022" s="141" t="s">
        <v>155</v>
      </c>
      <c r="H1022" s="40">
        <v>1</v>
      </c>
      <c r="I1022" s="24"/>
      <c r="J1022" s="142">
        <f>ROUND(I1022*H1022,2)</f>
        <v>0</v>
      </c>
      <c r="K1022" s="140" t="s">
        <v>1</v>
      </c>
      <c r="L1022" s="54"/>
      <c r="M1022" s="143" t="s">
        <v>1</v>
      </c>
      <c r="N1022" s="144" t="s">
        <v>44</v>
      </c>
      <c r="O1022" s="145"/>
      <c r="P1022" s="146">
        <f>O1022*H1022</f>
        <v>0</v>
      </c>
      <c r="Q1022" s="146">
        <v>0.00015</v>
      </c>
      <c r="R1022" s="146">
        <f>Q1022*H1022</f>
        <v>0.00015</v>
      </c>
      <c r="S1022" s="146">
        <v>0</v>
      </c>
      <c r="T1022" s="147">
        <f>S1022*H1022</f>
        <v>0</v>
      </c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R1022" s="148" t="s">
        <v>219</v>
      </c>
      <c r="AT1022" s="148" t="s">
        <v>152</v>
      </c>
      <c r="AU1022" s="148" t="s">
        <v>89</v>
      </c>
      <c r="AY1022" s="44" t="s">
        <v>149</v>
      </c>
      <c r="BE1022" s="149">
        <f>IF(N1022="základní",J1022,0)</f>
        <v>0</v>
      </c>
      <c r="BF1022" s="149">
        <f>IF(N1022="snížená",J1022,0)</f>
        <v>0</v>
      </c>
      <c r="BG1022" s="149">
        <f>IF(N1022="zákl. přenesená",J1022,0)</f>
        <v>0</v>
      </c>
      <c r="BH1022" s="149">
        <f>IF(N1022="sníž. přenesená",J1022,0)</f>
        <v>0</v>
      </c>
      <c r="BI1022" s="149">
        <f>IF(N1022="nulová",J1022,0)</f>
        <v>0</v>
      </c>
      <c r="BJ1022" s="44" t="s">
        <v>87</v>
      </c>
      <c r="BK1022" s="149">
        <f>ROUND(I1022*H1022,2)</f>
        <v>0</v>
      </c>
      <c r="BL1022" s="44" t="s">
        <v>219</v>
      </c>
      <c r="BM1022" s="148" t="s">
        <v>2292</v>
      </c>
    </row>
    <row r="1023" spans="1:47" s="56" customFormat="1" ht="29.25">
      <c r="A1023" s="53"/>
      <c r="B1023" s="54"/>
      <c r="C1023" s="53"/>
      <c r="D1023" s="150" t="s">
        <v>158</v>
      </c>
      <c r="E1023" s="53"/>
      <c r="F1023" s="151" t="s">
        <v>2293</v>
      </c>
      <c r="G1023" s="53"/>
      <c r="H1023" s="53"/>
      <c r="I1023" s="53"/>
      <c r="J1023" s="53"/>
      <c r="K1023" s="53"/>
      <c r="L1023" s="54"/>
      <c r="M1023" s="152"/>
      <c r="N1023" s="153"/>
      <c r="O1023" s="145"/>
      <c r="P1023" s="145"/>
      <c r="Q1023" s="145"/>
      <c r="R1023" s="145"/>
      <c r="S1023" s="145"/>
      <c r="T1023" s="154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T1023" s="44" t="s">
        <v>158</v>
      </c>
      <c r="AU1023" s="44" t="s">
        <v>89</v>
      </c>
    </row>
    <row r="1024" spans="1:65" s="56" customFormat="1" ht="16.5" customHeight="1">
      <c r="A1024" s="53"/>
      <c r="B1024" s="54"/>
      <c r="C1024" s="138" t="s">
        <v>2294</v>
      </c>
      <c r="D1024" s="138" t="s">
        <v>152</v>
      </c>
      <c r="E1024" s="139" t="s">
        <v>2295</v>
      </c>
      <c r="F1024" s="140" t="s">
        <v>2296</v>
      </c>
      <c r="G1024" s="141" t="s">
        <v>339</v>
      </c>
      <c r="H1024" s="40">
        <v>1</v>
      </c>
      <c r="I1024" s="24"/>
      <c r="J1024" s="142">
        <f>ROUND(I1024*H1024,2)</f>
        <v>0</v>
      </c>
      <c r="K1024" s="140" t="s">
        <v>1</v>
      </c>
      <c r="L1024" s="54"/>
      <c r="M1024" s="143" t="s">
        <v>1</v>
      </c>
      <c r="N1024" s="144" t="s">
        <v>44</v>
      </c>
      <c r="O1024" s="145"/>
      <c r="P1024" s="146">
        <f>O1024*H1024</f>
        <v>0</v>
      </c>
      <c r="Q1024" s="146">
        <v>0.00015</v>
      </c>
      <c r="R1024" s="146">
        <f>Q1024*H1024</f>
        <v>0.00015</v>
      </c>
      <c r="S1024" s="146">
        <v>0</v>
      </c>
      <c r="T1024" s="147">
        <f>S1024*H1024</f>
        <v>0</v>
      </c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R1024" s="148" t="s">
        <v>219</v>
      </c>
      <c r="AT1024" s="148" t="s">
        <v>152</v>
      </c>
      <c r="AU1024" s="148" t="s">
        <v>89</v>
      </c>
      <c r="AY1024" s="44" t="s">
        <v>149</v>
      </c>
      <c r="BE1024" s="149">
        <f>IF(N1024="základní",J1024,0)</f>
        <v>0</v>
      </c>
      <c r="BF1024" s="149">
        <f>IF(N1024="snížená",J1024,0)</f>
        <v>0</v>
      </c>
      <c r="BG1024" s="149">
        <f>IF(N1024="zákl. přenesená",J1024,0)</f>
        <v>0</v>
      </c>
      <c r="BH1024" s="149">
        <f>IF(N1024="sníž. přenesená",J1024,0)</f>
        <v>0</v>
      </c>
      <c r="BI1024" s="149">
        <f>IF(N1024="nulová",J1024,0)</f>
        <v>0</v>
      </c>
      <c r="BJ1024" s="44" t="s">
        <v>87</v>
      </c>
      <c r="BK1024" s="149">
        <f>ROUND(I1024*H1024,2)</f>
        <v>0</v>
      </c>
      <c r="BL1024" s="44" t="s">
        <v>219</v>
      </c>
      <c r="BM1024" s="148" t="s">
        <v>2297</v>
      </c>
    </row>
    <row r="1025" spans="1:65" s="56" customFormat="1" ht="16.5" customHeight="1">
      <c r="A1025" s="53"/>
      <c r="B1025" s="54"/>
      <c r="C1025" s="138" t="s">
        <v>2298</v>
      </c>
      <c r="D1025" s="138" t="s">
        <v>152</v>
      </c>
      <c r="E1025" s="139" t="s">
        <v>2299</v>
      </c>
      <c r="F1025" s="140" t="s">
        <v>2300</v>
      </c>
      <c r="G1025" s="141" t="s">
        <v>339</v>
      </c>
      <c r="H1025" s="40">
        <v>1</v>
      </c>
      <c r="I1025" s="24"/>
      <c r="J1025" s="142">
        <f>ROUND(I1025*H1025,2)</f>
        <v>0</v>
      </c>
      <c r="K1025" s="140" t="s">
        <v>1</v>
      </c>
      <c r="L1025" s="54"/>
      <c r="M1025" s="143" t="s">
        <v>1</v>
      </c>
      <c r="N1025" s="144" t="s">
        <v>44</v>
      </c>
      <c r="O1025" s="145"/>
      <c r="P1025" s="146">
        <f>O1025*H1025</f>
        <v>0</v>
      </c>
      <c r="Q1025" s="146">
        <v>0.00015</v>
      </c>
      <c r="R1025" s="146">
        <f>Q1025*H1025</f>
        <v>0.00015</v>
      </c>
      <c r="S1025" s="146">
        <v>0</v>
      </c>
      <c r="T1025" s="147">
        <f>S1025*H1025</f>
        <v>0</v>
      </c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R1025" s="148" t="s">
        <v>219</v>
      </c>
      <c r="AT1025" s="148" t="s">
        <v>152</v>
      </c>
      <c r="AU1025" s="148" t="s">
        <v>89</v>
      </c>
      <c r="AY1025" s="44" t="s">
        <v>149</v>
      </c>
      <c r="BE1025" s="149">
        <f>IF(N1025="základní",J1025,0)</f>
        <v>0</v>
      </c>
      <c r="BF1025" s="149">
        <f>IF(N1025="snížená",J1025,0)</f>
        <v>0</v>
      </c>
      <c r="BG1025" s="149">
        <f>IF(N1025="zákl. přenesená",J1025,0)</f>
        <v>0</v>
      </c>
      <c r="BH1025" s="149">
        <f>IF(N1025="sníž. přenesená",J1025,0)</f>
        <v>0</v>
      </c>
      <c r="BI1025" s="149">
        <f>IF(N1025="nulová",J1025,0)</f>
        <v>0</v>
      </c>
      <c r="BJ1025" s="44" t="s">
        <v>87</v>
      </c>
      <c r="BK1025" s="149">
        <f>ROUND(I1025*H1025,2)</f>
        <v>0</v>
      </c>
      <c r="BL1025" s="44" t="s">
        <v>219</v>
      </c>
      <c r="BM1025" s="148" t="s">
        <v>2301</v>
      </c>
    </row>
    <row r="1026" spans="1:65" s="56" customFormat="1" ht="16.5" customHeight="1">
      <c r="A1026" s="53"/>
      <c r="B1026" s="54"/>
      <c r="C1026" s="138" t="s">
        <v>2302</v>
      </c>
      <c r="D1026" s="138" t="s">
        <v>152</v>
      </c>
      <c r="E1026" s="139" t="s">
        <v>2303</v>
      </c>
      <c r="F1026" s="140" t="s">
        <v>2304</v>
      </c>
      <c r="G1026" s="141" t="s">
        <v>339</v>
      </c>
      <c r="H1026" s="40">
        <v>7</v>
      </c>
      <c r="I1026" s="24"/>
      <c r="J1026" s="142">
        <f>ROUND(I1026*H1026,2)</f>
        <v>0</v>
      </c>
      <c r="K1026" s="140" t="s">
        <v>1</v>
      </c>
      <c r="L1026" s="54"/>
      <c r="M1026" s="143" t="s">
        <v>1</v>
      </c>
      <c r="N1026" s="144" t="s">
        <v>44</v>
      </c>
      <c r="O1026" s="145"/>
      <c r="P1026" s="146">
        <f>O1026*H1026</f>
        <v>0</v>
      </c>
      <c r="Q1026" s="146">
        <v>0.00015</v>
      </c>
      <c r="R1026" s="146">
        <f>Q1026*H1026</f>
        <v>0.00105</v>
      </c>
      <c r="S1026" s="146">
        <v>0</v>
      </c>
      <c r="T1026" s="147">
        <f>S1026*H1026</f>
        <v>0</v>
      </c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R1026" s="148" t="s">
        <v>219</v>
      </c>
      <c r="AT1026" s="148" t="s">
        <v>152</v>
      </c>
      <c r="AU1026" s="148" t="s">
        <v>89</v>
      </c>
      <c r="AY1026" s="44" t="s">
        <v>149</v>
      </c>
      <c r="BE1026" s="149">
        <f>IF(N1026="základní",J1026,0)</f>
        <v>0</v>
      </c>
      <c r="BF1026" s="149">
        <f>IF(N1026="snížená",J1026,0)</f>
        <v>0</v>
      </c>
      <c r="BG1026" s="149">
        <f>IF(N1026="zákl. přenesená",J1026,0)</f>
        <v>0</v>
      </c>
      <c r="BH1026" s="149">
        <f>IF(N1026="sníž. přenesená",J1026,0)</f>
        <v>0</v>
      </c>
      <c r="BI1026" s="149">
        <f>IF(N1026="nulová",J1026,0)</f>
        <v>0</v>
      </c>
      <c r="BJ1026" s="44" t="s">
        <v>87</v>
      </c>
      <c r="BK1026" s="149">
        <f>ROUND(I1026*H1026,2)</f>
        <v>0</v>
      </c>
      <c r="BL1026" s="44" t="s">
        <v>219</v>
      </c>
      <c r="BM1026" s="148" t="s">
        <v>2305</v>
      </c>
    </row>
    <row r="1027" spans="1:65" s="56" customFormat="1" ht="16.5" customHeight="1">
      <c r="A1027" s="53"/>
      <c r="B1027" s="54"/>
      <c r="C1027" s="138" t="s">
        <v>2306</v>
      </c>
      <c r="D1027" s="138" t="s">
        <v>152</v>
      </c>
      <c r="E1027" s="139" t="s">
        <v>2307</v>
      </c>
      <c r="F1027" s="140" t="s">
        <v>2308</v>
      </c>
      <c r="G1027" s="141" t="s">
        <v>1392</v>
      </c>
      <c r="H1027" s="27"/>
      <c r="I1027" s="204">
        <f>SUM(J958:J1026)/100</f>
        <v>0</v>
      </c>
      <c r="J1027" s="142">
        <f>ROUND(I1027*H1027,2)</f>
        <v>0</v>
      </c>
      <c r="K1027" s="140" t="s">
        <v>257</v>
      </c>
      <c r="L1027" s="54"/>
      <c r="M1027" s="143" t="s">
        <v>1</v>
      </c>
      <c r="N1027" s="144" t="s">
        <v>44</v>
      </c>
      <c r="O1027" s="145"/>
      <c r="P1027" s="146">
        <f>O1027*H1027</f>
        <v>0</v>
      </c>
      <c r="Q1027" s="146">
        <v>0</v>
      </c>
      <c r="R1027" s="146">
        <f>Q1027*H1027</f>
        <v>0</v>
      </c>
      <c r="S1027" s="146">
        <v>0</v>
      </c>
      <c r="T1027" s="147">
        <f>S1027*H1027</f>
        <v>0</v>
      </c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R1027" s="148" t="s">
        <v>219</v>
      </c>
      <c r="AT1027" s="148" t="s">
        <v>152</v>
      </c>
      <c r="AU1027" s="148" t="s">
        <v>89</v>
      </c>
      <c r="AY1027" s="44" t="s">
        <v>149</v>
      </c>
      <c r="BE1027" s="149">
        <f>IF(N1027="základní",J1027,0)</f>
        <v>0</v>
      </c>
      <c r="BF1027" s="149">
        <f>IF(N1027="snížená",J1027,0)</f>
        <v>0</v>
      </c>
      <c r="BG1027" s="149">
        <f>IF(N1027="zákl. přenesená",J1027,0)</f>
        <v>0</v>
      </c>
      <c r="BH1027" s="149">
        <f>IF(N1027="sníž. přenesená",J1027,0)</f>
        <v>0</v>
      </c>
      <c r="BI1027" s="149">
        <f>IF(N1027="nulová",J1027,0)</f>
        <v>0</v>
      </c>
      <c r="BJ1027" s="44" t="s">
        <v>87</v>
      </c>
      <c r="BK1027" s="149">
        <f>ROUND(I1027*H1027,2)</f>
        <v>0</v>
      </c>
      <c r="BL1027" s="44" t="s">
        <v>219</v>
      </c>
      <c r="BM1027" s="148" t="s">
        <v>2309</v>
      </c>
    </row>
    <row r="1028" spans="2:63" s="125" customFormat="1" ht="22.9" customHeight="1">
      <c r="B1028" s="126"/>
      <c r="D1028" s="127" t="s">
        <v>78</v>
      </c>
      <c r="E1028" s="136" t="s">
        <v>2310</v>
      </c>
      <c r="F1028" s="136" t="s">
        <v>2311</v>
      </c>
      <c r="J1028" s="137">
        <f>BK1028</f>
        <v>0</v>
      </c>
      <c r="L1028" s="126"/>
      <c r="M1028" s="130"/>
      <c r="N1028" s="131"/>
      <c r="O1028" s="131"/>
      <c r="P1028" s="132">
        <f>SUM(P1029:P1089)</f>
        <v>0</v>
      </c>
      <c r="Q1028" s="131"/>
      <c r="R1028" s="132">
        <f>SUM(R1029:R1089)</f>
        <v>6.1876158000000006</v>
      </c>
      <c r="S1028" s="131"/>
      <c r="T1028" s="133">
        <f>SUM(T1029:T1089)</f>
        <v>0</v>
      </c>
      <c r="AR1028" s="127" t="s">
        <v>89</v>
      </c>
      <c r="AT1028" s="134" t="s">
        <v>78</v>
      </c>
      <c r="AU1028" s="134" t="s">
        <v>87</v>
      </c>
      <c r="AY1028" s="127" t="s">
        <v>149</v>
      </c>
      <c r="BK1028" s="135">
        <f>SUM(BK1029:BK1089)</f>
        <v>0</v>
      </c>
    </row>
    <row r="1029" spans="1:65" s="56" customFormat="1" ht="16.5" customHeight="1">
      <c r="A1029" s="53"/>
      <c r="B1029" s="54"/>
      <c r="C1029" s="138" t="s">
        <v>2312</v>
      </c>
      <c r="D1029" s="138" t="s">
        <v>152</v>
      </c>
      <c r="E1029" s="139" t="s">
        <v>2313</v>
      </c>
      <c r="F1029" s="140" t="s">
        <v>2314</v>
      </c>
      <c r="G1029" s="141" t="s">
        <v>331</v>
      </c>
      <c r="H1029" s="40">
        <v>18.7</v>
      </c>
      <c r="I1029" s="24"/>
      <c r="J1029" s="142">
        <f>ROUND(I1029*H1029,2)</f>
        <v>0</v>
      </c>
      <c r="K1029" s="140" t="s">
        <v>1</v>
      </c>
      <c r="L1029" s="54"/>
      <c r="M1029" s="143" t="s">
        <v>1</v>
      </c>
      <c r="N1029" s="144" t="s">
        <v>44</v>
      </c>
      <c r="O1029" s="145"/>
      <c r="P1029" s="146">
        <f>O1029*H1029</f>
        <v>0</v>
      </c>
      <c r="Q1029" s="146">
        <v>0.00219</v>
      </c>
      <c r="R1029" s="146">
        <f>Q1029*H1029</f>
        <v>0.040953</v>
      </c>
      <c r="S1029" s="146">
        <v>0</v>
      </c>
      <c r="T1029" s="147">
        <f>S1029*H1029</f>
        <v>0</v>
      </c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R1029" s="148" t="s">
        <v>219</v>
      </c>
      <c r="AT1029" s="148" t="s">
        <v>152</v>
      </c>
      <c r="AU1029" s="148" t="s">
        <v>89</v>
      </c>
      <c r="AY1029" s="44" t="s">
        <v>149</v>
      </c>
      <c r="BE1029" s="149">
        <f>IF(N1029="základní",J1029,0)</f>
        <v>0</v>
      </c>
      <c r="BF1029" s="149">
        <f>IF(N1029="snížená",J1029,0)</f>
        <v>0</v>
      </c>
      <c r="BG1029" s="149">
        <f>IF(N1029="zákl. přenesená",J1029,0)</f>
        <v>0</v>
      </c>
      <c r="BH1029" s="149">
        <f>IF(N1029="sníž. přenesená",J1029,0)</f>
        <v>0</v>
      </c>
      <c r="BI1029" s="149">
        <f>IF(N1029="nulová",J1029,0)</f>
        <v>0</v>
      </c>
      <c r="BJ1029" s="44" t="s">
        <v>87</v>
      </c>
      <c r="BK1029" s="149">
        <f>ROUND(I1029*H1029,2)</f>
        <v>0</v>
      </c>
      <c r="BL1029" s="44" t="s">
        <v>219</v>
      </c>
      <c r="BM1029" s="148" t="s">
        <v>2315</v>
      </c>
    </row>
    <row r="1030" spans="1:47" s="56" customFormat="1" ht="19.5">
      <c r="A1030" s="53"/>
      <c r="B1030" s="54"/>
      <c r="C1030" s="53"/>
      <c r="D1030" s="150" t="s">
        <v>158</v>
      </c>
      <c r="E1030" s="53"/>
      <c r="F1030" s="151" t="s">
        <v>2316</v>
      </c>
      <c r="G1030" s="53"/>
      <c r="H1030" s="53"/>
      <c r="I1030" s="53"/>
      <c r="J1030" s="53"/>
      <c r="K1030" s="53"/>
      <c r="L1030" s="54"/>
      <c r="M1030" s="152"/>
      <c r="N1030" s="153"/>
      <c r="O1030" s="145"/>
      <c r="P1030" s="145"/>
      <c r="Q1030" s="145"/>
      <c r="R1030" s="145"/>
      <c r="S1030" s="145"/>
      <c r="T1030" s="154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T1030" s="44" t="s">
        <v>158</v>
      </c>
      <c r="AU1030" s="44" t="s">
        <v>89</v>
      </c>
    </row>
    <row r="1031" spans="2:51" s="176" customFormat="1" ht="11.25">
      <c r="B1031" s="177"/>
      <c r="D1031" s="150" t="s">
        <v>251</v>
      </c>
      <c r="E1031" s="178" t="s">
        <v>1</v>
      </c>
      <c r="F1031" s="179" t="s">
        <v>298</v>
      </c>
      <c r="H1031" s="178" t="s">
        <v>1</v>
      </c>
      <c r="L1031" s="177"/>
      <c r="M1031" s="180"/>
      <c r="N1031" s="181"/>
      <c r="O1031" s="181"/>
      <c r="P1031" s="181"/>
      <c r="Q1031" s="181"/>
      <c r="R1031" s="181"/>
      <c r="S1031" s="181"/>
      <c r="T1031" s="182"/>
      <c r="AT1031" s="178" t="s">
        <v>251</v>
      </c>
      <c r="AU1031" s="178" t="s">
        <v>89</v>
      </c>
      <c r="AV1031" s="176" t="s">
        <v>87</v>
      </c>
      <c r="AW1031" s="176" t="s">
        <v>34</v>
      </c>
      <c r="AX1031" s="176" t="s">
        <v>79</v>
      </c>
      <c r="AY1031" s="178" t="s">
        <v>149</v>
      </c>
    </row>
    <row r="1032" spans="2:51" s="160" customFormat="1" ht="11.25">
      <c r="B1032" s="161"/>
      <c r="D1032" s="150" t="s">
        <v>251</v>
      </c>
      <c r="E1032" s="162" t="s">
        <v>1</v>
      </c>
      <c r="F1032" s="163" t="s">
        <v>2317</v>
      </c>
      <c r="H1032" s="164">
        <v>12.7</v>
      </c>
      <c r="L1032" s="161"/>
      <c r="M1032" s="165"/>
      <c r="N1032" s="166"/>
      <c r="O1032" s="166"/>
      <c r="P1032" s="166"/>
      <c r="Q1032" s="166"/>
      <c r="R1032" s="166"/>
      <c r="S1032" s="166"/>
      <c r="T1032" s="167"/>
      <c r="AT1032" s="162" t="s">
        <v>251</v>
      </c>
      <c r="AU1032" s="162" t="s">
        <v>89</v>
      </c>
      <c r="AV1032" s="160" t="s">
        <v>89</v>
      </c>
      <c r="AW1032" s="160" t="s">
        <v>34</v>
      </c>
      <c r="AX1032" s="160" t="s">
        <v>79</v>
      </c>
      <c r="AY1032" s="162" t="s">
        <v>149</v>
      </c>
    </row>
    <row r="1033" spans="2:51" s="160" customFormat="1" ht="11.25">
      <c r="B1033" s="161"/>
      <c r="D1033" s="150" t="s">
        <v>251</v>
      </c>
      <c r="E1033" s="162" t="s">
        <v>1</v>
      </c>
      <c r="F1033" s="163" t="s">
        <v>2318</v>
      </c>
      <c r="H1033" s="164">
        <v>6</v>
      </c>
      <c r="L1033" s="161"/>
      <c r="M1033" s="165"/>
      <c r="N1033" s="166"/>
      <c r="O1033" s="166"/>
      <c r="P1033" s="166"/>
      <c r="Q1033" s="166"/>
      <c r="R1033" s="166"/>
      <c r="S1033" s="166"/>
      <c r="T1033" s="167"/>
      <c r="AT1033" s="162" t="s">
        <v>251</v>
      </c>
      <c r="AU1033" s="162" t="s">
        <v>89</v>
      </c>
      <c r="AV1033" s="160" t="s">
        <v>89</v>
      </c>
      <c r="AW1033" s="160" t="s">
        <v>34</v>
      </c>
      <c r="AX1033" s="160" t="s">
        <v>79</v>
      </c>
      <c r="AY1033" s="162" t="s">
        <v>149</v>
      </c>
    </row>
    <row r="1034" spans="2:51" s="168" customFormat="1" ht="11.25">
      <c r="B1034" s="169"/>
      <c r="D1034" s="150" t="s">
        <v>251</v>
      </c>
      <c r="E1034" s="170" t="s">
        <v>1</v>
      </c>
      <c r="F1034" s="171" t="s">
        <v>254</v>
      </c>
      <c r="H1034" s="172">
        <v>18.7</v>
      </c>
      <c r="L1034" s="169"/>
      <c r="M1034" s="173"/>
      <c r="N1034" s="174"/>
      <c r="O1034" s="174"/>
      <c r="P1034" s="174"/>
      <c r="Q1034" s="174"/>
      <c r="R1034" s="174"/>
      <c r="S1034" s="174"/>
      <c r="T1034" s="175"/>
      <c r="AT1034" s="170" t="s">
        <v>251</v>
      </c>
      <c r="AU1034" s="170" t="s">
        <v>89</v>
      </c>
      <c r="AV1034" s="168" t="s">
        <v>167</v>
      </c>
      <c r="AW1034" s="168" t="s">
        <v>34</v>
      </c>
      <c r="AX1034" s="168" t="s">
        <v>87</v>
      </c>
      <c r="AY1034" s="170" t="s">
        <v>149</v>
      </c>
    </row>
    <row r="1035" spans="1:65" s="56" customFormat="1" ht="16.5" customHeight="1">
      <c r="A1035" s="53"/>
      <c r="B1035" s="54"/>
      <c r="C1035" s="195" t="s">
        <v>2319</v>
      </c>
      <c r="D1035" s="195" t="s">
        <v>1214</v>
      </c>
      <c r="E1035" s="196" t="s">
        <v>2320</v>
      </c>
      <c r="F1035" s="197" t="s">
        <v>2321</v>
      </c>
      <c r="G1035" s="198" t="s">
        <v>268</v>
      </c>
      <c r="H1035" s="199">
        <v>21.505</v>
      </c>
      <c r="I1035" s="26"/>
      <c r="J1035" s="200">
        <f>ROUND(I1035*H1035,2)</f>
        <v>0</v>
      </c>
      <c r="K1035" s="197" t="s">
        <v>1</v>
      </c>
      <c r="L1035" s="201"/>
      <c r="M1035" s="202" t="s">
        <v>1</v>
      </c>
      <c r="N1035" s="203" t="s">
        <v>44</v>
      </c>
      <c r="O1035" s="145"/>
      <c r="P1035" s="146">
        <f>O1035*H1035</f>
        <v>0</v>
      </c>
      <c r="Q1035" s="146">
        <v>0.0225</v>
      </c>
      <c r="R1035" s="146">
        <f>Q1035*H1035</f>
        <v>0.4838625</v>
      </c>
      <c r="S1035" s="146">
        <v>0</v>
      </c>
      <c r="T1035" s="147">
        <f>S1035*H1035</f>
        <v>0</v>
      </c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R1035" s="148" t="s">
        <v>419</v>
      </c>
      <c r="AT1035" s="148" t="s">
        <v>1214</v>
      </c>
      <c r="AU1035" s="148" t="s">
        <v>89</v>
      </c>
      <c r="AY1035" s="44" t="s">
        <v>149</v>
      </c>
      <c r="BE1035" s="149">
        <f>IF(N1035="základní",J1035,0)</f>
        <v>0</v>
      </c>
      <c r="BF1035" s="149">
        <f>IF(N1035="snížená",J1035,0)</f>
        <v>0</v>
      </c>
      <c r="BG1035" s="149">
        <f>IF(N1035="zákl. přenesená",J1035,0)</f>
        <v>0</v>
      </c>
      <c r="BH1035" s="149">
        <f>IF(N1035="sníž. přenesená",J1035,0)</f>
        <v>0</v>
      </c>
      <c r="BI1035" s="149">
        <f>IF(N1035="nulová",J1035,0)</f>
        <v>0</v>
      </c>
      <c r="BJ1035" s="44" t="s">
        <v>87</v>
      </c>
      <c r="BK1035" s="149">
        <f>ROUND(I1035*H1035,2)</f>
        <v>0</v>
      </c>
      <c r="BL1035" s="44" t="s">
        <v>219</v>
      </c>
      <c r="BM1035" s="148" t="s">
        <v>2322</v>
      </c>
    </row>
    <row r="1036" spans="1:47" s="56" customFormat="1" ht="19.5">
      <c r="A1036" s="53"/>
      <c r="B1036" s="54"/>
      <c r="C1036" s="53"/>
      <c r="D1036" s="150" t="s">
        <v>158</v>
      </c>
      <c r="E1036" s="53"/>
      <c r="F1036" s="151" t="s">
        <v>2323</v>
      </c>
      <c r="G1036" s="53"/>
      <c r="H1036" s="53"/>
      <c r="I1036" s="53"/>
      <c r="J1036" s="53"/>
      <c r="K1036" s="53"/>
      <c r="L1036" s="54"/>
      <c r="M1036" s="152"/>
      <c r="N1036" s="153"/>
      <c r="O1036" s="145"/>
      <c r="P1036" s="145"/>
      <c r="Q1036" s="145"/>
      <c r="R1036" s="145"/>
      <c r="S1036" s="145"/>
      <c r="T1036" s="154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T1036" s="44" t="s">
        <v>158</v>
      </c>
      <c r="AU1036" s="44" t="s">
        <v>89</v>
      </c>
    </row>
    <row r="1037" spans="2:51" s="160" customFormat="1" ht="11.25">
      <c r="B1037" s="161"/>
      <c r="D1037" s="150" t="s">
        <v>251</v>
      </c>
      <c r="F1037" s="163" t="s">
        <v>2324</v>
      </c>
      <c r="H1037" s="164">
        <v>21.505</v>
      </c>
      <c r="L1037" s="161"/>
      <c r="M1037" s="165"/>
      <c r="N1037" s="166"/>
      <c r="O1037" s="166"/>
      <c r="P1037" s="166"/>
      <c r="Q1037" s="166"/>
      <c r="R1037" s="166"/>
      <c r="S1037" s="166"/>
      <c r="T1037" s="167"/>
      <c r="AT1037" s="162" t="s">
        <v>251</v>
      </c>
      <c r="AU1037" s="162" t="s">
        <v>89</v>
      </c>
      <c r="AV1037" s="160" t="s">
        <v>89</v>
      </c>
      <c r="AW1037" s="160" t="s">
        <v>3</v>
      </c>
      <c r="AX1037" s="160" t="s">
        <v>87</v>
      </c>
      <c r="AY1037" s="162" t="s">
        <v>149</v>
      </c>
    </row>
    <row r="1038" spans="1:65" s="56" customFormat="1" ht="16.5" customHeight="1">
      <c r="A1038" s="53"/>
      <c r="B1038" s="54"/>
      <c r="C1038" s="138" t="s">
        <v>2325</v>
      </c>
      <c r="D1038" s="138" t="s">
        <v>152</v>
      </c>
      <c r="E1038" s="139" t="s">
        <v>2326</v>
      </c>
      <c r="F1038" s="140" t="s">
        <v>2327</v>
      </c>
      <c r="G1038" s="141" t="s">
        <v>331</v>
      </c>
      <c r="H1038" s="40">
        <v>110.66</v>
      </c>
      <c r="I1038" s="24"/>
      <c r="J1038" s="142">
        <f>ROUND(I1038*H1038,2)</f>
        <v>0</v>
      </c>
      <c r="K1038" s="140" t="s">
        <v>257</v>
      </c>
      <c r="L1038" s="54"/>
      <c r="M1038" s="143" t="s">
        <v>1</v>
      </c>
      <c r="N1038" s="144" t="s">
        <v>44</v>
      </c>
      <c r="O1038" s="145"/>
      <c r="P1038" s="146">
        <f>O1038*H1038</f>
        <v>0</v>
      </c>
      <c r="Q1038" s="146">
        <v>0.00058</v>
      </c>
      <c r="R1038" s="146">
        <f>Q1038*H1038</f>
        <v>0.0641828</v>
      </c>
      <c r="S1038" s="146">
        <v>0</v>
      </c>
      <c r="T1038" s="147">
        <f>S1038*H1038</f>
        <v>0</v>
      </c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R1038" s="148" t="s">
        <v>219</v>
      </c>
      <c r="AT1038" s="148" t="s">
        <v>152</v>
      </c>
      <c r="AU1038" s="148" t="s">
        <v>89</v>
      </c>
      <c r="AY1038" s="44" t="s">
        <v>149</v>
      </c>
      <c r="BE1038" s="149">
        <f>IF(N1038="základní",J1038,0)</f>
        <v>0</v>
      </c>
      <c r="BF1038" s="149">
        <f>IF(N1038="snížená",J1038,0)</f>
        <v>0</v>
      </c>
      <c r="BG1038" s="149">
        <f>IF(N1038="zákl. přenesená",J1038,0)</f>
        <v>0</v>
      </c>
      <c r="BH1038" s="149">
        <f>IF(N1038="sníž. přenesená",J1038,0)</f>
        <v>0</v>
      </c>
      <c r="BI1038" s="149">
        <f>IF(N1038="nulová",J1038,0)</f>
        <v>0</v>
      </c>
      <c r="BJ1038" s="44" t="s">
        <v>87</v>
      </c>
      <c r="BK1038" s="149">
        <f>ROUND(I1038*H1038,2)</f>
        <v>0</v>
      </c>
      <c r="BL1038" s="44" t="s">
        <v>219</v>
      </c>
      <c r="BM1038" s="148" t="s">
        <v>2328</v>
      </c>
    </row>
    <row r="1039" spans="1:47" s="56" customFormat="1" ht="19.5">
      <c r="A1039" s="53"/>
      <c r="B1039" s="54"/>
      <c r="C1039" s="53"/>
      <c r="D1039" s="150" t="s">
        <v>158</v>
      </c>
      <c r="E1039" s="53"/>
      <c r="F1039" s="151" t="s">
        <v>2316</v>
      </c>
      <c r="G1039" s="53"/>
      <c r="H1039" s="53"/>
      <c r="I1039" s="53"/>
      <c r="J1039" s="53"/>
      <c r="K1039" s="53"/>
      <c r="L1039" s="54"/>
      <c r="M1039" s="152"/>
      <c r="N1039" s="153"/>
      <c r="O1039" s="145"/>
      <c r="P1039" s="145"/>
      <c r="Q1039" s="145"/>
      <c r="R1039" s="145"/>
      <c r="S1039" s="145"/>
      <c r="T1039" s="154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T1039" s="44" t="s">
        <v>158</v>
      </c>
      <c r="AU1039" s="44" t="s">
        <v>89</v>
      </c>
    </row>
    <row r="1040" spans="2:51" s="176" customFormat="1" ht="11.25">
      <c r="B1040" s="177"/>
      <c r="D1040" s="150" t="s">
        <v>251</v>
      </c>
      <c r="E1040" s="178" t="s">
        <v>1</v>
      </c>
      <c r="F1040" s="179" t="s">
        <v>298</v>
      </c>
      <c r="H1040" s="178" t="s">
        <v>1</v>
      </c>
      <c r="L1040" s="177"/>
      <c r="M1040" s="180"/>
      <c r="N1040" s="181"/>
      <c r="O1040" s="181"/>
      <c r="P1040" s="181"/>
      <c r="Q1040" s="181"/>
      <c r="R1040" s="181"/>
      <c r="S1040" s="181"/>
      <c r="T1040" s="182"/>
      <c r="AT1040" s="178" t="s">
        <v>251</v>
      </c>
      <c r="AU1040" s="178" t="s">
        <v>89</v>
      </c>
      <c r="AV1040" s="176" t="s">
        <v>87</v>
      </c>
      <c r="AW1040" s="176" t="s">
        <v>34</v>
      </c>
      <c r="AX1040" s="176" t="s">
        <v>79</v>
      </c>
      <c r="AY1040" s="178" t="s">
        <v>149</v>
      </c>
    </row>
    <row r="1041" spans="2:51" s="160" customFormat="1" ht="11.25">
      <c r="B1041" s="161"/>
      <c r="D1041" s="150" t="s">
        <v>251</v>
      </c>
      <c r="E1041" s="162" t="s">
        <v>1</v>
      </c>
      <c r="F1041" s="163" t="s">
        <v>2329</v>
      </c>
      <c r="H1041" s="164">
        <v>14.4</v>
      </c>
      <c r="L1041" s="161"/>
      <c r="M1041" s="165"/>
      <c r="N1041" s="166"/>
      <c r="O1041" s="166"/>
      <c r="P1041" s="166"/>
      <c r="Q1041" s="166"/>
      <c r="R1041" s="166"/>
      <c r="S1041" s="166"/>
      <c r="T1041" s="167"/>
      <c r="AT1041" s="162" t="s">
        <v>251</v>
      </c>
      <c r="AU1041" s="162" t="s">
        <v>89</v>
      </c>
      <c r="AV1041" s="160" t="s">
        <v>89</v>
      </c>
      <c r="AW1041" s="160" t="s">
        <v>34</v>
      </c>
      <c r="AX1041" s="160" t="s">
        <v>79</v>
      </c>
      <c r="AY1041" s="162" t="s">
        <v>149</v>
      </c>
    </row>
    <row r="1042" spans="2:51" s="160" customFormat="1" ht="11.25">
      <c r="B1042" s="161"/>
      <c r="D1042" s="150" t="s">
        <v>251</v>
      </c>
      <c r="E1042" s="162" t="s">
        <v>1</v>
      </c>
      <c r="F1042" s="163" t="s">
        <v>2330</v>
      </c>
      <c r="H1042" s="164">
        <v>15.8</v>
      </c>
      <c r="L1042" s="161"/>
      <c r="M1042" s="165"/>
      <c r="N1042" s="166"/>
      <c r="O1042" s="166"/>
      <c r="P1042" s="166"/>
      <c r="Q1042" s="166"/>
      <c r="R1042" s="166"/>
      <c r="S1042" s="166"/>
      <c r="T1042" s="167"/>
      <c r="AT1042" s="162" t="s">
        <v>251</v>
      </c>
      <c r="AU1042" s="162" t="s">
        <v>89</v>
      </c>
      <c r="AV1042" s="160" t="s">
        <v>89</v>
      </c>
      <c r="AW1042" s="160" t="s">
        <v>34</v>
      </c>
      <c r="AX1042" s="160" t="s">
        <v>79</v>
      </c>
      <c r="AY1042" s="162" t="s">
        <v>149</v>
      </c>
    </row>
    <row r="1043" spans="2:51" s="160" customFormat="1" ht="11.25">
      <c r="B1043" s="161"/>
      <c r="D1043" s="150" t="s">
        <v>251</v>
      </c>
      <c r="E1043" s="162" t="s">
        <v>1</v>
      </c>
      <c r="F1043" s="163" t="s">
        <v>2331</v>
      </c>
      <c r="H1043" s="164">
        <v>24.2</v>
      </c>
      <c r="L1043" s="161"/>
      <c r="M1043" s="165"/>
      <c r="N1043" s="166"/>
      <c r="O1043" s="166"/>
      <c r="P1043" s="166"/>
      <c r="Q1043" s="166"/>
      <c r="R1043" s="166"/>
      <c r="S1043" s="166"/>
      <c r="T1043" s="167"/>
      <c r="AT1043" s="162" t="s">
        <v>251</v>
      </c>
      <c r="AU1043" s="162" t="s">
        <v>89</v>
      </c>
      <c r="AV1043" s="160" t="s">
        <v>89</v>
      </c>
      <c r="AW1043" s="160" t="s">
        <v>34</v>
      </c>
      <c r="AX1043" s="160" t="s">
        <v>79</v>
      </c>
      <c r="AY1043" s="162" t="s">
        <v>149</v>
      </c>
    </row>
    <row r="1044" spans="2:51" s="160" customFormat="1" ht="11.25">
      <c r="B1044" s="161"/>
      <c r="D1044" s="150" t="s">
        <v>251</v>
      </c>
      <c r="E1044" s="162" t="s">
        <v>1</v>
      </c>
      <c r="F1044" s="163" t="s">
        <v>2332</v>
      </c>
      <c r="H1044" s="164">
        <v>15.2</v>
      </c>
      <c r="L1044" s="161"/>
      <c r="M1044" s="165"/>
      <c r="N1044" s="166"/>
      <c r="O1044" s="166"/>
      <c r="P1044" s="166"/>
      <c r="Q1044" s="166"/>
      <c r="R1044" s="166"/>
      <c r="S1044" s="166"/>
      <c r="T1044" s="167"/>
      <c r="AT1044" s="162" t="s">
        <v>251</v>
      </c>
      <c r="AU1044" s="162" t="s">
        <v>89</v>
      </c>
      <c r="AV1044" s="160" t="s">
        <v>89</v>
      </c>
      <c r="AW1044" s="160" t="s">
        <v>34</v>
      </c>
      <c r="AX1044" s="160" t="s">
        <v>79</v>
      </c>
      <c r="AY1044" s="162" t="s">
        <v>149</v>
      </c>
    </row>
    <row r="1045" spans="2:51" s="160" customFormat="1" ht="11.25">
      <c r="B1045" s="161"/>
      <c r="D1045" s="150" t="s">
        <v>251</v>
      </c>
      <c r="E1045" s="162" t="s">
        <v>1</v>
      </c>
      <c r="F1045" s="163" t="s">
        <v>2333</v>
      </c>
      <c r="H1045" s="164">
        <v>18.6</v>
      </c>
      <c r="L1045" s="161"/>
      <c r="M1045" s="165"/>
      <c r="N1045" s="166"/>
      <c r="O1045" s="166"/>
      <c r="P1045" s="166"/>
      <c r="Q1045" s="166"/>
      <c r="R1045" s="166"/>
      <c r="S1045" s="166"/>
      <c r="T1045" s="167"/>
      <c r="AT1045" s="162" t="s">
        <v>251</v>
      </c>
      <c r="AU1045" s="162" t="s">
        <v>89</v>
      </c>
      <c r="AV1045" s="160" t="s">
        <v>89</v>
      </c>
      <c r="AW1045" s="160" t="s">
        <v>34</v>
      </c>
      <c r="AX1045" s="160" t="s">
        <v>79</v>
      </c>
      <c r="AY1045" s="162" t="s">
        <v>149</v>
      </c>
    </row>
    <row r="1046" spans="2:51" s="160" customFormat="1" ht="11.25">
      <c r="B1046" s="161"/>
      <c r="D1046" s="150" t="s">
        <v>251</v>
      </c>
      <c r="E1046" s="162" t="s">
        <v>1</v>
      </c>
      <c r="F1046" s="163" t="s">
        <v>2334</v>
      </c>
      <c r="H1046" s="164">
        <v>9.5</v>
      </c>
      <c r="L1046" s="161"/>
      <c r="M1046" s="165"/>
      <c r="N1046" s="166"/>
      <c r="O1046" s="166"/>
      <c r="P1046" s="166"/>
      <c r="Q1046" s="166"/>
      <c r="R1046" s="166"/>
      <c r="S1046" s="166"/>
      <c r="T1046" s="167"/>
      <c r="AT1046" s="162" t="s">
        <v>251</v>
      </c>
      <c r="AU1046" s="162" t="s">
        <v>89</v>
      </c>
      <c r="AV1046" s="160" t="s">
        <v>89</v>
      </c>
      <c r="AW1046" s="160" t="s">
        <v>34</v>
      </c>
      <c r="AX1046" s="160" t="s">
        <v>79</v>
      </c>
      <c r="AY1046" s="162" t="s">
        <v>149</v>
      </c>
    </row>
    <row r="1047" spans="2:51" s="183" customFormat="1" ht="11.25">
      <c r="B1047" s="184"/>
      <c r="D1047" s="150" t="s">
        <v>251</v>
      </c>
      <c r="E1047" s="185" t="s">
        <v>1</v>
      </c>
      <c r="F1047" s="186" t="s">
        <v>305</v>
      </c>
      <c r="H1047" s="187">
        <v>97.70000000000002</v>
      </c>
      <c r="L1047" s="184"/>
      <c r="M1047" s="188"/>
      <c r="N1047" s="189"/>
      <c r="O1047" s="189"/>
      <c r="P1047" s="189"/>
      <c r="Q1047" s="189"/>
      <c r="R1047" s="189"/>
      <c r="S1047" s="189"/>
      <c r="T1047" s="190"/>
      <c r="AT1047" s="185" t="s">
        <v>251</v>
      </c>
      <c r="AU1047" s="185" t="s">
        <v>89</v>
      </c>
      <c r="AV1047" s="183" t="s">
        <v>163</v>
      </c>
      <c r="AW1047" s="183" t="s">
        <v>34</v>
      </c>
      <c r="AX1047" s="183" t="s">
        <v>79</v>
      </c>
      <c r="AY1047" s="185" t="s">
        <v>149</v>
      </c>
    </row>
    <row r="1048" spans="2:51" s="176" customFormat="1" ht="11.25">
      <c r="B1048" s="177"/>
      <c r="D1048" s="150" t="s">
        <v>251</v>
      </c>
      <c r="E1048" s="178" t="s">
        <v>1</v>
      </c>
      <c r="F1048" s="179" t="s">
        <v>306</v>
      </c>
      <c r="H1048" s="178" t="s">
        <v>1</v>
      </c>
      <c r="L1048" s="177"/>
      <c r="M1048" s="180"/>
      <c r="N1048" s="181"/>
      <c r="O1048" s="181"/>
      <c r="P1048" s="181"/>
      <c r="Q1048" s="181"/>
      <c r="R1048" s="181"/>
      <c r="S1048" s="181"/>
      <c r="T1048" s="182"/>
      <c r="AT1048" s="178" t="s">
        <v>251</v>
      </c>
      <c r="AU1048" s="178" t="s">
        <v>89</v>
      </c>
      <c r="AV1048" s="176" t="s">
        <v>87</v>
      </c>
      <c r="AW1048" s="176" t="s">
        <v>34</v>
      </c>
      <c r="AX1048" s="176" t="s">
        <v>79</v>
      </c>
      <c r="AY1048" s="178" t="s">
        <v>149</v>
      </c>
    </row>
    <row r="1049" spans="2:51" s="160" customFormat="1" ht="11.25">
      <c r="B1049" s="161"/>
      <c r="D1049" s="150" t="s">
        <v>251</v>
      </c>
      <c r="E1049" s="162" t="s">
        <v>1</v>
      </c>
      <c r="F1049" s="163" t="s">
        <v>2335</v>
      </c>
      <c r="H1049" s="164">
        <v>3.7</v>
      </c>
      <c r="L1049" s="161"/>
      <c r="M1049" s="165"/>
      <c r="N1049" s="166"/>
      <c r="O1049" s="166"/>
      <c r="P1049" s="166"/>
      <c r="Q1049" s="166"/>
      <c r="R1049" s="166"/>
      <c r="S1049" s="166"/>
      <c r="T1049" s="167"/>
      <c r="AT1049" s="162" t="s">
        <v>251</v>
      </c>
      <c r="AU1049" s="162" t="s">
        <v>89</v>
      </c>
      <c r="AV1049" s="160" t="s">
        <v>89</v>
      </c>
      <c r="AW1049" s="160" t="s">
        <v>34</v>
      </c>
      <c r="AX1049" s="160" t="s">
        <v>79</v>
      </c>
      <c r="AY1049" s="162" t="s">
        <v>149</v>
      </c>
    </row>
    <row r="1050" spans="2:51" s="183" customFormat="1" ht="11.25">
      <c r="B1050" s="184"/>
      <c r="D1050" s="150" t="s">
        <v>251</v>
      </c>
      <c r="E1050" s="185" t="s">
        <v>1</v>
      </c>
      <c r="F1050" s="186" t="s">
        <v>305</v>
      </c>
      <c r="H1050" s="187">
        <v>3.7</v>
      </c>
      <c r="L1050" s="184"/>
      <c r="M1050" s="188"/>
      <c r="N1050" s="189"/>
      <c r="O1050" s="189"/>
      <c r="P1050" s="189"/>
      <c r="Q1050" s="189"/>
      <c r="R1050" s="189"/>
      <c r="S1050" s="189"/>
      <c r="T1050" s="190"/>
      <c r="AT1050" s="185" t="s">
        <v>251</v>
      </c>
      <c r="AU1050" s="185" t="s">
        <v>89</v>
      </c>
      <c r="AV1050" s="183" t="s">
        <v>163</v>
      </c>
      <c r="AW1050" s="183" t="s">
        <v>34</v>
      </c>
      <c r="AX1050" s="183" t="s">
        <v>79</v>
      </c>
      <c r="AY1050" s="185" t="s">
        <v>149</v>
      </c>
    </row>
    <row r="1051" spans="2:51" s="176" customFormat="1" ht="11.25">
      <c r="B1051" s="177"/>
      <c r="D1051" s="150" t="s">
        <v>251</v>
      </c>
      <c r="E1051" s="178" t="s">
        <v>1</v>
      </c>
      <c r="F1051" s="179" t="s">
        <v>315</v>
      </c>
      <c r="H1051" s="178" t="s">
        <v>1</v>
      </c>
      <c r="L1051" s="177"/>
      <c r="M1051" s="180"/>
      <c r="N1051" s="181"/>
      <c r="O1051" s="181"/>
      <c r="P1051" s="181"/>
      <c r="Q1051" s="181"/>
      <c r="R1051" s="181"/>
      <c r="S1051" s="181"/>
      <c r="T1051" s="182"/>
      <c r="AT1051" s="178" t="s">
        <v>251</v>
      </c>
      <c r="AU1051" s="178" t="s">
        <v>89</v>
      </c>
      <c r="AV1051" s="176" t="s">
        <v>87</v>
      </c>
      <c r="AW1051" s="176" t="s">
        <v>34</v>
      </c>
      <c r="AX1051" s="176" t="s">
        <v>79</v>
      </c>
      <c r="AY1051" s="178" t="s">
        <v>149</v>
      </c>
    </row>
    <row r="1052" spans="2:51" s="160" customFormat="1" ht="11.25">
      <c r="B1052" s="161"/>
      <c r="D1052" s="150" t="s">
        <v>251</v>
      </c>
      <c r="E1052" s="162" t="s">
        <v>1</v>
      </c>
      <c r="F1052" s="163" t="s">
        <v>2336</v>
      </c>
      <c r="H1052" s="164">
        <v>9.26</v>
      </c>
      <c r="L1052" s="161"/>
      <c r="M1052" s="165"/>
      <c r="N1052" s="166"/>
      <c r="O1052" s="166"/>
      <c r="P1052" s="166"/>
      <c r="Q1052" s="166"/>
      <c r="R1052" s="166"/>
      <c r="S1052" s="166"/>
      <c r="T1052" s="167"/>
      <c r="AT1052" s="162" t="s">
        <v>251</v>
      </c>
      <c r="AU1052" s="162" t="s">
        <v>89</v>
      </c>
      <c r="AV1052" s="160" t="s">
        <v>89</v>
      </c>
      <c r="AW1052" s="160" t="s">
        <v>34</v>
      </c>
      <c r="AX1052" s="160" t="s">
        <v>79</v>
      </c>
      <c r="AY1052" s="162" t="s">
        <v>149</v>
      </c>
    </row>
    <row r="1053" spans="2:51" s="183" customFormat="1" ht="11.25">
      <c r="B1053" s="184"/>
      <c r="D1053" s="150" t="s">
        <v>251</v>
      </c>
      <c r="E1053" s="185" t="s">
        <v>1</v>
      </c>
      <c r="F1053" s="186" t="s">
        <v>305</v>
      </c>
      <c r="H1053" s="187">
        <v>9.26</v>
      </c>
      <c r="L1053" s="184"/>
      <c r="M1053" s="188"/>
      <c r="N1053" s="189"/>
      <c r="O1053" s="189"/>
      <c r="P1053" s="189"/>
      <c r="Q1053" s="189"/>
      <c r="R1053" s="189"/>
      <c r="S1053" s="189"/>
      <c r="T1053" s="190"/>
      <c r="AT1053" s="185" t="s">
        <v>251</v>
      </c>
      <c r="AU1053" s="185" t="s">
        <v>89</v>
      </c>
      <c r="AV1053" s="183" t="s">
        <v>163</v>
      </c>
      <c r="AW1053" s="183" t="s">
        <v>34</v>
      </c>
      <c r="AX1053" s="183" t="s">
        <v>79</v>
      </c>
      <c r="AY1053" s="185" t="s">
        <v>149</v>
      </c>
    </row>
    <row r="1054" spans="2:51" s="168" customFormat="1" ht="11.25">
      <c r="B1054" s="169"/>
      <c r="D1054" s="150" t="s">
        <v>251</v>
      </c>
      <c r="E1054" s="170" t="s">
        <v>1</v>
      </c>
      <c r="F1054" s="171" t="s">
        <v>254</v>
      </c>
      <c r="H1054" s="172">
        <v>110.66000000000003</v>
      </c>
      <c r="L1054" s="169"/>
      <c r="M1054" s="173"/>
      <c r="N1054" s="174"/>
      <c r="O1054" s="174"/>
      <c r="P1054" s="174"/>
      <c r="Q1054" s="174"/>
      <c r="R1054" s="174"/>
      <c r="S1054" s="174"/>
      <c r="T1054" s="175"/>
      <c r="AT1054" s="170" t="s">
        <v>251</v>
      </c>
      <c r="AU1054" s="170" t="s">
        <v>89</v>
      </c>
      <c r="AV1054" s="168" t="s">
        <v>167</v>
      </c>
      <c r="AW1054" s="168" t="s">
        <v>34</v>
      </c>
      <c r="AX1054" s="168" t="s">
        <v>87</v>
      </c>
      <c r="AY1054" s="170" t="s">
        <v>149</v>
      </c>
    </row>
    <row r="1055" spans="1:65" s="56" customFormat="1" ht="16.5" customHeight="1">
      <c r="A1055" s="53"/>
      <c r="B1055" s="54"/>
      <c r="C1055" s="195" t="s">
        <v>2337</v>
      </c>
      <c r="D1055" s="195" t="s">
        <v>1214</v>
      </c>
      <c r="E1055" s="196" t="s">
        <v>2338</v>
      </c>
      <c r="F1055" s="197" t="s">
        <v>2339</v>
      </c>
      <c r="G1055" s="198" t="s">
        <v>268</v>
      </c>
      <c r="H1055" s="199">
        <v>12.726</v>
      </c>
      <c r="I1055" s="26"/>
      <c r="J1055" s="200">
        <f>ROUND(I1055*H1055,2)</f>
        <v>0</v>
      </c>
      <c r="K1055" s="197" t="s">
        <v>1</v>
      </c>
      <c r="L1055" s="201"/>
      <c r="M1055" s="202" t="s">
        <v>1</v>
      </c>
      <c r="N1055" s="203" t="s">
        <v>44</v>
      </c>
      <c r="O1055" s="145"/>
      <c r="P1055" s="146">
        <f>O1055*H1055</f>
        <v>0</v>
      </c>
      <c r="Q1055" s="146">
        <v>0.0225</v>
      </c>
      <c r="R1055" s="146">
        <f>Q1055*H1055</f>
        <v>0.286335</v>
      </c>
      <c r="S1055" s="146">
        <v>0</v>
      </c>
      <c r="T1055" s="147">
        <f>S1055*H1055</f>
        <v>0</v>
      </c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R1055" s="148" t="s">
        <v>419</v>
      </c>
      <c r="AT1055" s="148" t="s">
        <v>1214</v>
      </c>
      <c r="AU1055" s="148" t="s">
        <v>89</v>
      </c>
      <c r="AY1055" s="44" t="s">
        <v>149</v>
      </c>
      <c r="BE1055" s="149">
        <f>IF(N1055="základní",J1055,0)</f>
        <v>0</v>
      </c>
      <c r="BF1055" s="149">
        <f>IF(N1055="snížená",J1055,0)</f>
        <v>0</v>
      </c>
      <c r="BG1055" s="149">
        <f>IF(N1055="zákl. přenesená",J1055,0)</f>
        <v>0</v>
      </c>
      <c r="BH1055" s="149">
        <f>IF(N1055="sníž. přenesená",J1055,0)</f>
        <v>0</v>
      </c>
      <c r="BI1055" s="149">
        <f>IF(N1055="nulová",J1055,0)</f>
        <v>0</v>
      </c>
      <c r="BJ1055" s="44" t="s">
        <v>87</v>
      </c>
      <c r="BK1055" s="149">
        <f>ROUND(I1055*H1055,2)</f>
        <v>0</v>
      </c>
      <c r="BL1055" s="44" t="s">
        <v>219</v>
      </c>
      <c r="BM1055" s="148" t="s">
        <v>2340</v>
      </c>
    </row>
    <row r="1056" spans="1:47" s="56" customFormat="1" ht="19.5">
      <c r="A1056" s="53"/>
      <c r="B1056" s="54"/>
      <c r="C1056" s="53"/>
      <c r="D1056" s="150" t="s">
        <v>158</v>
      </c>
      <c r="E1056" s="53"/>
      <c r="F1056" s="151" t="s">
        <v>2323</v>
      </c>
      <c r="G1056" s="53"/>
      <c r="H1056" s="53"/>
      <c r="I1056" s="53"/>
      <c r="J1056" s="53"/>
      <c r="K1056" s="53"/>
      <c r="L1056" s="54"/>
      <c r="M1056" s="152"/>
      <c r="N1056" s="153"/>
      <c r="O1056" s="145"/>
      <c r="P1056" s="145"/>
      <c r="Q1056" s="145"/>
      <c r="R1056" s="145"/>
      <c r="S1056" s="145"/>
      <c r="T1056" s="154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T1056" s="44" t="s">
        <v>158</v>
      </c>
      <c r="AU1056" s="44" t="s">
        <v>89</v>
      </c>
    </row>
    <row r="1057" spans="2:51" s="160" customFormat="1" ht="11.25">
      <c r="B1057" s="161"/>
      <c r="D1057" s="150" t="s">
        <v>251</v>
      </c>
      <c r="E1057" s="162" t="s">
        <v>1</v>
      </c>
      <c r="F1057" s="163" t="s">
        <v>2341</v>
      </c>
      <c r="H1057" s="164">
        <v>12.726</v>
      </c>
      <c r="L1057" s="161"/>
      <c r="M1057" s="165"/>
      <c r="N1057" s="166"/>
      <c r="O1057" s="166"/>
      <c r="P1057" s="166"/>
      <c r="Q1057" s="166"/>
      <c r="R1057" s="166"/>
      <c r="S1057" s="166"/>
      <c r="T1057" s="167"/>
      <c r="AT1057" s="162" t="s">
        <v>251</v>
      </c>
      <c r="AU1057" s="162" t="s">
        <v>89</v>
      </c>
      <c r="AV1057" s="160" t="s">
        <v>89</v>
      </c>
      <c r="AW1057" s="160" t="s">
        <v>34</v>
      </c>
      <c r="AX1057" s="160" t="s">
        <v>87</v>
      </c>
      <c r="AY1057" s="162" t="s">
        <v>149</v>
      </c>
    </row>
    <row r="1058" spans="1:65" s="56" customFormat="1" ht="21.75" customHeight="1">
      <c r="A1058" s="53"/>
      <c r="B1058" s="54"/>
      <c r="C1058" s="138" t="s">
        <v>2342</v>
      </c>
      <c r="D1058" s="138" t="s">
        <v>152</v>
      </c>
      <c r="E1058" s="139" t="s">
        <v>2343</v>
      </c>
      <c r="F1058" s="140" t="s">
        <v>2344</v>
      </c>
      <c r="G1058" s="141" t="s">
        <v>331</v>
      </c>
      <c r="H1058" s="40">
        <v>16</v>
      </c>
      <c r="I1058" s="24"/>
      <c r="J1058" s="142">
        <f>ROUND(I1058*H1058,2)</f>
        <v>0</v>
      </c>
      <c r="K1058" s="140" t="s">
        <v>257</v>
      </c>
      <c r="L1058" s="54"/>
      <c r="M1058" s="143" t="s">
        <v>1</v>
      </c>
      <c r="N1058" s="144" t="s">
        <v>44</v>
      </c>
      <c r="O1058" s="145"/>
      <c r="P1058" s="146">
        <f>O1058*H1058</f>
        <v>0</v>
      </c>
      <c r="Q1058" s="146">
        <v>0.00058</v>
      </c>
      <c r="R1058" s="146">
        <f>Q1058*H1058</f>
        <v>0.00928</v>
      </c>
      <c r="S1058" s="146">
        <v>0</v>
      </c>
      <c r="T1058" s="147">
        <f>S1058*H1058</f>
        <v>0</v>
      </c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R1058" s="148" t="s">
        <v>219</v>
      </c>
      <c r="AT1058" s="148" t="s">
        <v>152</v>
      </c>
      <c r="AU1058" s="148" t="s">
        <v>89</v>
      </c>
      <c r="AY1058" s="44" t="s">
        <v>149</v>
      </c>
      <c r="BE1058" s="149">
        <f>IF(N1058="základní",J1058,0)</f>
        <v>0</v>
      </c>
      <c r="BF1058" s="149">
        <f>IF(N1058="snížená",J1058,0)</f>
        <v>0</v>
      </c>
      <c r="BG1058" s="149">
        <f>IF(N1058="zákl. přenesená",J1058,0)</f>
        <v>0</v>
      </c>
      <c r="BH1058" s="149">
        <f>IF(N1058="sníž. přenesená",J1058,0)</f>
        <v>0</v>
      </c>
      <c r="BI1058" s="149">
        <f>IF(N1058="nulová",J1058,0)</f>
        <v>0</v>
      </c>
      <c r="BJ1058" s="44" t="s">
        <v>87</v>
      </c>
      <c r="BK1058" s="149">
        <f>ROUND(I1058*H1058,2)</f>
        <v>0</v>
      </c>
      <c r="BL1058" s="44" t="s">
        <v>219</v>
      </c>
      <c r="BM1058" s="148" t="s">
        <v>2345</v>
      </c>
    </row>
    <row r="1059" spans="1:47" s="56" customFormat="1" ht="19.5">
      <c r="A1059" s="53"/>
      <c r="B1059" s="54"/>
      <c r="C1059" s="53"/>
      <c r="D1059" s="150" t="s">
        <v>158</v>
      </c>
      <c r="E1059" s="53"/>
      <c r="F1059" s="151" t="s">
        <v>2316</v>
      </c>
      <c r="G1059" s="53"/>
      <c r="H1059" s="53"/>
      <c r="I1059" s="53"/>
      <c r="J1059" s="53"/>
      <c r="K1059" s="53"/>
      <c r="L1059" s="54"/>
      <c r="M1059" s="152"/>
      <c r="N1059" s="153"/>
      <c r="O1059" s="145"/>
      <c r="P1059" s="145"/>
      <c r="Q1059" s="145"/>
      <c r="R1059" s="145"/>
      <c r="S1059" s="145"/>
      <c r="T1059" s="154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T1059" s="44" t="s">
        <v>158</v>
      </c>
      <c r="AU1059" s="44" t="s">
        <v>89</v>
      </c>
    </row>
    <row r="1060" spans="2:51" s="160" customFormat="1" ht="11.25">
      <c r="B1060" s="161"/>
      <c r="D1060" s="150" t="s">
        <v>251</v>
      </c>
      <c r="E1060" s="162" t="s">
        <v>1</v>
      </c>
      <c r="F1060" s="163" t="s">
        <v>2346</v>
      </c>
      <c r="H1060" s="164">
        <v>11</v>
      </c>
      <c r="L1060" s="161"/>
      <c r="M1060" s="165"/>
      <c r="N1060" s="166"/>
      <c r="O1060" s="166"/>
      <c r="P1060" s="166"/>
      <c r="Q1060" s="166"/>
      <c r="R1060" s="166"/>
      <c r="S1060" s="166"/>
      <c r="T1060" s="167"/>
      <c r="AT1060" s="162" t="s">
        <v>251</v>
      </c>
      <c r="AU1060" s="162" t="s">
        <v>89</v>
      </c>
      <c r="AV1060" s="160" t="s">
        <v>89</v>
      </c>
      <c r="AW1060" s="160" t="s">
        <v>34</v>
      </c>
      <c r="AX1060" s="160" t="s">
        <v>79</v>
      </c>
      <c r="AY1060" s="162" t="s">
        <v>149</v>
      </c>
    </row>
    <row r="1061" spans="2:51" s="160" customFormat="1" ht="11.25">
      <c r="B1061" s="161"/>
      <c r="D1061" s="150" t="s">
        <v>251</v>
      </c>
      <c r="E1061" s="162" t="s">
        <v>1</v>
      </c>
      <c r="F1061" s="163" t="s">
        <v>2347</v>
      </c>
      <c r="H1061" s="164">
        <v>5</v>
      </c>
      <c r="L1061" s="161"/>
      <c r="M1061" s="165"/>
      <c r="N1061" s="166"/>
      <c r="O1061" s="166"/>
      <c r="P1061" s="166"/>
      <c r="Q1061" s="166"/>
      <c r="R1061" s="166"/>
      <c r="S1061" s="166"/>
      <c r="T1061" s="167"/>
      <c r="AT1061" s="162" t="s">
        <v>251</v>
      </c>
      <c r="AU1061" s="162" t="s">
        <v>89</v>
      </c>
      <c r="AV1061" s="160" t="s">
        <v>89</v>
      </c>
      <c r="AW1061" s="160" t="s">
        <v>34</v>
      </c>
      <c r="AX1061" s="160" t="s">
        <v>79</v>
      </c>
      <c r="AY1061" s="162" t="s">
        <v>149</v>
      </c>
    </row>
    <row r="1062" spans="2:51" s="168" customFormat="1" ht="11.25">
      <c r="B1062" s="169"/>
      <c r="D1062" s="150" t="s">
        <v>251</v>
      </c>
      <c r="E1062" s="170" t="s">
        <v>1</v>
      </c>
      <c r="F1062" s="171" t="s">
        <v>254</v>
      </c>
      <c r="H1062" s="172">
        <v>16</v>
      </c>
      <c r="L1062" s="169"/>
      <c r="M1062" s="173"/>
      <c r="N1062" s="174"/>
      <c r="O1062" s="174"/>
      <c r="P1062" s="174"/>
      <c r="Q1062" s="174"/>
      <c r="R1062" s="174"/>
      <c r="S1062" s="174"/>
      <c r="T1062" s="175"/>
      <c r="AT1062" s="170" t="s">
        <v>251</v>
      </c>
      <c r="AU1062" s="170" t="s">
        <v>89</v>
      </c>
      <c r="AV1062" s="168" t="s">
        <v>167</v>
      </c>
      <c r="AW1062" s="168" t="s">
        <v>34</v>
      </c>
      <c r="AX1062" s="168" t="s">
        <v>87</v>
      </c>
      <c r="AY1062" s="170" t="s">
        <v>149</v>
      </c>
    </row>
    <row r="1063" spans="1:65" s="56" customFormat="1" ht="16.5" customHeight="1">
      <c r="A1063" s="53"/>
      <c r="B1063" s="54"/>
      <c r="C1063" s="195" t="s">
        <v>2348</v>
      </c>
      <c r="D1063" s="195" t="s">
        <v>1214</v>
      </c>
      <c r="E1063" s="196" t="s">
        <v>2338</v>
      </c>
      <c r="F1063" s="197" t="s">
        <v>2339</v>
      </c>
      <c r="G1063" s="198" t="s">
        <v>268</v>
      </c>
      <c r="H1063" s="199">
        <v>1.84</v>
      </c>
      <c r="I1063" s="26"/>
      <c r="J1063" s="200">
        <f>ROUND(I1063*H1063,2)</f>
        <v>0</v>
      </c>
      <c r="K1063" s="197" t="s">
        <v>1</v>
      </c>
      <c r="L1063" s="201"/>
      <c r="M1063" s="202" t="s">
        <v>1</v>
      </c>
      <c r="N1063" s="203" t="s">
        <v>44</v>
      </c>
      <c r="O1063" s="145"/>
      <c r="P1063" s="146">
        <f>O1063*H1063</f>
        <v>0</v>
      </c>
      <c r="Q1063" s="146">
        <v>0.0225</v>
      </c>
      <c r="R1063" s="146">
        <f>Q1063*H1063</f>
        <v>0.0414</v>
      </c>
      <c r="S1063" s="146">
        <v>0</v>
      </c>
      <c r="T1063" s="147">
        <f>S1063*H1063</f>
        <v>0</v>
      </c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R1063" s="148" t="s">
        <v>419</v>
      </c>
      <c r="AT1063" s="148" t="s">
        <v>1214</v>
      </c>
      <c r="AU1063" s="148" t="s">
        <v>89</v>
      </c>
      <c r="AY1063" s="44" t="s">
        <v>149</v>
      </c>
      <c r="BE1063" s="149">
        <f>IF(N1063="základní",J1063,0)</f>
        <v>0</v>
      </c>
      <c r="BF1063" s="149">
        <f>IF(N1063="snížená",J1063,0)</f>
        <v>0</v>
      </c>
      <c r="BG1063" s="149">
        <f>IF(N1063="zákl. přenesená",J1063,0)</f>
        <v>0</v>
      </c>
      <c r="BH1063" s="149">
        <f>IF(N1063="sníž. přenesená",J1063,0)</f>
        <v>0</v>
      </c>
      <c r="BI1063" s="149">
        <f>IF(N1063="nulová",J1063,0)</f>
        <v>0</v>
      </c>
      <c r="BJ1063" s="44" t="s">
        <v>87</v>
      </c>
      <c r="BK1063" s="149">
        <f>ROUND(I1063*H1063,2)</f>
        <v>0</v>
      </c>
      <c r="BL1063" s="44" t="s">
        <v>219</v>
      </c>
      <c r="BM1063" s="148" t="s">
        <v>2349</v>
      </c>
    </row>
    <row r="1064" spans="1:47" s="56" customFormat="1" ht="19.5">
      <c r="A1064" s="53"/>
      <c r="B1064" s="54"/>
      <c r="C1064" s="53"/>
      <c r="D1064" s="150" t="s">
        <v>158</v>
      </c>
      <c r="E1064" s="53"/>
      <c r="F1064" s="151" t="s">
        <v>2323</v>
      </c>
      <c r="G1064" s="53"/>
      <c r="H1064" s="53"/>
      <c r="I1064" s="53"/>
      <c r="J1064" s="53"/>
      <c r="K1064" s="53"/>
      <c r="L1064" s="54"/>
      <c r="M1064" s="152"/>
      <c r="N1064" s="153"/>
      <c r="O1064" s="145"/>
      <c r="P1064" s="145"/>
      <c r="Q1064" s="145"/>
      <c r="R1064" s="145"/>
      <c r="S1064" s="145"/>
      <c r="T1064" s="154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T1064" s="44" t="s">
        <v>158</v>
      </c>
      <c r="AU1064" s="44" t="s">
        <v>89</v>
      </c>
    </row>
    <row r="1065" spans="2:51" s="160" customFormat="1" ht="11.25">
      <c r="B1065" s="161"/>
      <c r="D1065" s="150" t="s">
        <v>251</v>
      </c>
      <c r="E1065" s="162" t="s">
        <v>1</v>
      </c>
      <c r="F1065" s="163" t="s">
        <v>2350</v>
      </c>
      <c r="H1065" s="164">
        <v>1.84</v>
      </c>
      <c r="L1065" s="161"/>
      <c r="M1065" s="165"/>
      <c r="N1065" s="166"/>
      <c r="O1065" s="166"/>
      <c r="P1065" s="166"/>
      <c r="Q1065" s="166"/>
      <c r="R1065" s="166"/>
      <c r="S1065" s="166"/>
      <c r="T1065" s="167"/>
      <c r="AT1065" s="162" t="s">
        <v>251</v>
      </c>
      <c r="AU1065" s="162" t="s">
        <v>89</v>
      </c>
      <c r="AV1065" s="160" t="s">
        <v>89</v>
      </c>
      <c r="AW1065" s="160" t="s">
        <v>34</v>
      </c>
      <c r="AX1065" s="160" t="s">
        <v>87</v>
      </c>
      <c r="AY1065" s="162" t="s">
        <v>149</v>
      </c>
    </row>
    <row r="1066" spans="1:65" s="56" customFormat="1" ht="21.75" customHeight="1">
      <c r="A1066" s="53"/>
      <c r="B1066" s="54"/>
      <c r="C1066" s="138" t="s">
        <v>2351</v>
      </c>
      <c r="D1066" s="138" t="s">
        <v>152</v>
      </c>
      <c r="E1066" s="139" t="s">
        <v>2352</v>
      </c>
      <c r="F1066" s="140" t="s">
        <v>2353</v>
      </c>
      <c r="G1066" s="141" t="s">
        <v>268</v>
      </c>
      <c r="H1066" s="40">
        <v>113.01</v>
      </c>
      <c r="I1066" s="24"/>
      <c r="J1066" s="142">
        <f>ROUND(I1066*H1066,2)</f>
        <v>0</v>
      </c>
      <c r="K1066" s="140" t="s">
        <v>257</v>
      </c>
      <c r="L1066" s="54"/>
      <c r="M1066" s="143" t="s">
        <v>1</v>
      </c>
      <c r="N1066" s="144" t="s">
        <v>44</v>
      </c>
      <c r="O1066" s="145"/>
      <c r="P1066" s="146">
        <f>O1066*H1066</f>
        <v>0</v>
      </c>
      <c r="Q1066" s="146">
        <v>0.009</v>
      </c>
      <c r="R1066" s="146">
        <f>Q1066*H1066</f>
        <v>1.01709</v>
      </c>
      <c r="S1066" s="146">
        <v>0</v>
      </c>
      <c r="T1066" s="147">
        <f>S1066*H1066</f>
        <v>0</v>
      </c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R1066" s="148" t="s">
        <v>219</v>
      </c>
      <c r="AT1066" s="148" t="s">
        <v>152</v>
      </c>
      <c r="AU1066" s="148" t="s">
        <v>89</v>
      </c>
      <c r="AY1066" s="44" t="s">
        <v>149</v>
      </c>
      <c r="BE1066" s="149">
        <f>IF(N1066="základní",J1066,0)</f>
        <v>0</v>
      </c>
      <c r="BF1066" s="149">
        <f>IF(N1066="snížená",J1066,0)</f>
        <v>0</v>
      </c>
      <c r="BG1066" s="149">
        <f>IF(N1066="zákl. přenesená",J1066,0)</f>
        <v>0</v>
      </c>
      <c r="BH1066" s="149">
        <f>IF(N1066="sníž. přenesená",J1066,0)</f>
        <v>0</v>
      </c>
      <c r="BI1066" s="149">
        <f>IF(N1066="nulová",J1066,0)</f>
        <v>0</v>
      </c>
      <c r="BJ1066" s="44" t="s">
        <v>87</v>
      </c>
      <c r="BK1066" s="149">
        <f>ROUND(I1066*H1066,2)</f>
        <v>0</v>
      </c>
      <c r="BL1066" s="44" t="s">
        <v>219</v>
      </c>
      <c r="BM1066" s="148" t="s">
        <v>2354</v>
      </c>
    </row>
    <row r="1067" spans="1:47" s="56" customFormat="1" ht="19.5">
      <c r="A1067" s="53"/>
      <c r="B1067" s="54"/>
      <c r="C1067" s="53"/>
      <c r="D1067" s="150" t="s">
        <v>158</v>
      </c>
      <c r="E1067" s="53"/>
      <c r="F1067" s="151" t="s">
        <v>2316</v>
      </c>
      <c r="G1067" s="53"/>
      <c r="H1067" s="53"/>
      <c r="I1067" s="53"/>
      <c r="J1067" s="53"/>
      <c r="K1067" s="53"/>
      <c r="L1067" s="54"/>
      <c r="M1067" s="152"/>
      <c r="N1067" s="153"/>
      <c r="O1067" s="145"/>
      <c r="P1067" s="145"/>
      <c r="Q1067" s="145"/>
      <c r="R1067" s="145"/>
      <c r="S1067" s="145"/>
      <c r="T1067" s="154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T1067" s="44" t="s">
        <v>158</v>
      </c>
      <c r="AU1067" s="44" t="s">
        <v>89</v>
      </c>
    </row>
    <row r="1068" spans="2:51" s="176" customFormat="1" ht="11.25">
      <c r="B1068" s="177"/>
      <c r="D1068" s="150" t="s">
        <v>251</v>
      </c>
      <c r="E1068" s="178" t="s">
        <v>1</v>
      </c>
      <c r="F1068" s="179" t="s">
        <v>298</v>
      </c>
      <c r="H1068" s="178" t="s">
        <v>1</v>
      </c>
      <c r="L1068" s="177"/>
      <c r="M1068" s="180"/>
      <c r="N1068" s="181"/>
      <c r="O1068" s="181"/>
      <c r="P1068" s="181"/>
      <c r="Q1068" s="181"/>
      <c r="R1068" s="181"/>
      <c r="S1068" s="181"/>
      <c r="T1068" s="182"/>
      <c r="AT1068" s="178" t="s">
        <v>251</v>
      </c>
      <c r="AU1068" s="178" t="s">
        <v>89</v>
      </c>
      <c r="AV1068" s="176" t="s">
        <v>87</v>
      </c>
      <c r="AW1068" s="176" t="s">
        <v>34</v>
      </c>
      <c r="AX1068" s="176" t="s">
        <v>79</v>
      </c>
      <c r="AY1068" s="178" t="s">
        <v>149</v>
      </c>
    </row>
    <row r="1069" spans="2:51" s="160" customFormat="1" ht="11.25">
      <c r="B1069" s="161"/>
      <c r="D1069" s="150" t="s">
        <v>251</v>
      </c>
      <c r="E1069" s="162" t="s">
        <v>798</v>
      </c>
      <c r="F1069" s="163" t="s">
        <v>2355</v>
      </c>
      <c r="H1069" s="164">
        <v>92.72</v>
      </c>
      <c r="L1069" s="161"/>
      <c r="M1069" s="165"/>
      <c r="N1069" s="166"/>
      <c r="O1069" s="166"/>
      <c r="P1069" s="166"/>
      <c r="Q1069" s="166"/>
      <c r="R1069" s="166"/>
      <c r="S1069" s="166"/>
      <c r="T1069" s="167"/>
      <c r="AT1069" s="162" t="s">
        <v>251</v>
      </c>
      <c r="AU1069" s="162" t="s">
        <v>89</v>
      </c>
      <c r="AV1069" s="160" t="s">
        <v>89</v>
      </c>
      <c r="AW1069" s="160" t="s">
        <v>34</v>
      </c>
      <c r="AX1069" s="160" t="s">
        <v>79</v>
      </c>
      <c r="AY1069" s="162" t="s">
        <v>149</v>
      </c>
    </row>
    <row r="1070" spans="2:51" s="160" customFormat="1" ht="11.25">
      <c r="B1070" s="161"/>
      <c r="D1070" s="150" t="s">
        <v>251</v>
      </c>
      <c r="E1070" s="162" t="s">
        <v>2356</v>
      </c>
      <c r="F1070" s="163" t="s">
        <v>2357</v>
      </c>
      <c r="H1070" s="164">
        <v>4.73</v>
      </c>
      <c r="L1070" s="161"/>
      <c r="M1070" s="165"/>
      <c r="N1070" s="166"/>
      <c r="O1070" s="166"/>
      <c r="P1070" s="166"/>
      <c r="Q1070" s="166"/>
      <c r="R1070" s="166"/>
      <c r="S1070" s="166"/>
      <c r="T1070" s="167"/>
      <c r="AT1070" s="162" t="s">
        <v>251</v>
      </c>
      <c r="AU1070" s="162" t="s">
        <v>89</v>
      </c>
      <c r="AV1070" s="160" t="s">
        <v>89</v>
      </c>
      <c r="AW1070" s="160" t="s">
        <v>34</v>
      </c>
      <c r="AX1070" s="160" t="s">
        <v>79</v>
      </c>
      <c r="AY1070" s="162" t="s">
        <v>149</v>
      </c>
    </row>
    <row r="1071" spans="2:51" s="176" customFormat="1" ht="11.25">
      <c r="B1071" s="177"/>
      <c r="D1071" s="150" t="s">
        <v>251</v>
      </c>
      <c r="E1071" s="178" t="s">
        <v>1</v>
      </c>
      <c r="F1071" s="179" t="s">
        <v>306</v>
      </c>
      <c r="H1071" s="178" t="s">
        <v>1</v>
      </c>
      <c r="L1071" s="177"/>
      <c r="M1071" s="180"/>
      <c r="N1071" s="181"/>
      <c r="O1071" s="181"/>
      <c r="P1071" s="181"/>
      <c r="Q1071" s="181"/>
      <c r="R1071" s="181"/>
      <c r="S1071" s="181"/>
      <c r="T1071" s="182"/>
      <c r="AT1071" s="178" t="s">
        <v>251</v>
      </c>
      <c r="AU1071" s="178" t="s">
        <v>89</v>
      </c>
      <c r="AV1071" s="176" t="s">
        <v>87</v>
      </c>
      <c r="AW1071" s="176" t="s">
        <v>34</v>
      </c>
      <c r="AX1071" s="176" t="s">
        <v>79</v>
      </c>
      <c r="AY1071" s="178" t="s">
        <v>149</v>
      </c>
    </row>
    <row r="1072" spans="2:51" s="160" customFormat="1" ht="11.25">
      <c r="B1072" s="161"/>
      <c r="D1072" s="150" t="s">
        <v>251</v>
      </c>
      <c r="E1072" s="162" t="s">
        <v>815</v>
      </c>
      <c r="F1072" s="163" t="s">
        <v>2358</v>
      </c>
      <c r="H1072" s="164">
        <v>3.51</v>
      </c>
      <c r="L1072" s="161"/>
      <c r="M1072" s="165"/>
      <c r="N1072" s="166"/>
      <c r="O1072" s="166"/>
      <c r="P1072" s="166"/>
      <c r="Q1072" s="166"/>
      <c r="R1072" s="166"/>
      <c r="S1072" s="166"/>
      <c r="T1072" s="167"/>
      <c r="AT1072" s="162" t="s">
        <v>251</v>
      </c>
      <c r="AU1072" s="162" t="s">
        <v>89</v>
      </c>
      <c r="AV1072" s="160" t="s">
        <v>89</v>
      </c>
      <c r="AW1072" s="160" t="s">
        <v>34</v>
      </c>
      <c r="AX1072" s="160" t="s">
        <v>79</v>
      </c>
      <c r="AY1072" s="162" t="s">
        <v>149</v>
      </c>
    </row>
    <row r="1073" spans="2:51" s="160" customFormat="1" ht="11.25">
      <c r="B1073" s="161"/>
      <c r="D1073" s="150" t="s">
        <v>251</v>
      </c>
      <c r="E1073" s="162" t="s">
        <v>802</v>
      </c>
      <c r="F1073" s="163" t="s">
        <v>2359</v>
      </c>
      <c r="H1073" s="164">
        <v>2.5</v>
      </c>
      <c r="L1073" s="161"/>
      <c r="M1073" s="165"/>
      <c r="N1073" s="166"/>
      <c r="O1073" s="166"/>
      <c r="P1073" s="166"/>
      <c r="Q1073" s="166"/>
      <c r="R1073" s="166"/>
      <c r="S1073" s="166"/>
      <c r="T1073" s="167"/>
      <c r="AT1073" s="162" t="s">
        <v>251</v>
      </c>
      <c r="AU1073" s="162" t="s">
        <v>89</v>
      </c>
      <c r="AV1073" s="160" t="s">
        <v>89</v>
      </c>
      <c r="AW1073" s="160" t="s">
        <v>34</v>
      </c>
      <c r="AX1073" s="160" t="s">
        <v>79</v>
      </c>
      <c r="AY1073" s="162" t="s">
        <v>149</v>
      </c>
    </row>
    <row r="1074" spans="2:51" s="176" customFormat="1" ht="11.25">
      <c r="B1074" s="177"/>
      <c r="D1074" s="150" t="s">
        <v>251</v>
      </c>
      <c r="E1074" s="178" t="s">
        <v>1</v>
      </c>
      <c r="F1074" s="179" t="s">
        <v>311</v>
      </c>
      <c r="H1074" s="178" t="s">
        <v>1</v>
      </c>
      <c r="L1074" s="177"/>
      <c r="M1074" s="180"/>
      <c r="N1074" s="181"/>
      <c r="O1074" s="181"/>
      <c r="P1074" s="181"/>
      <c r="Q1074" s="181"/>
      <c r="R1074" s="181"/>
      <c r="S1074" s="181"/>
      <c r="T1074" s="182"/>
      <c r="AT1074" s="178" t="s">
        <v>251</v>
      </c>
      <c r="AU1074" s="178" t="s">
        <v>89</v>
      </c>
      <c r="AV1074" s="176" t="s">
        <v>87</v>
      </c>
      <c r="AW1074" s="176" t="s">
        <v>34</v>
      </c>
      <c r="AX1074" s="176" t="s">
        <v>79</v>
      </c>
      <c r="AY1074" s="178" t="s">
        <v>149</v>
      </c>
    </row>
    <row r="1075" spans="2:51" s="160" customFormat="1" ht="11.25">
      <c r="B1075" s="161"/>
      <c r="D1075" s="150" t="s">
        <v>251</v>
      </c>
      <c r="E1075" s="162" t="s">
        <v>2360</v>
      </c>
      <c r="F1075" s="163" t="s">
        <v>2361</v>
      </c>
      <c r="H1075" s="164">
        <v>9.55</v>
      </c>
      <c r="L1075" s="161"/>
      <c r="M1075" s="165"/>
      <c r="N1075" s="166"/>
      <c r="O1075" s="166"/>
      <c r="P1075" s="166"/>
      <c r="Q1075" s="166"/>
      <c r="R1075" s="166"/>
      <c r="S1075" s="166"/>
      <c r="T1075" s="167"/>
      <c r="AT1075" s="162" t="s">
        <v>251</v>
      </c>
      <c r="AU1075" s="162" t="s">
        <v>89</v>
      </c>
      <c r="AV1075" s="160" t="s">
        <v>89</v>
      </c>
      <c r="AW1075" s="160" t="s">
        <v>34</v>
      </c>
      <c r="AX1075" s="160" t="s">
        <v>79</v>
      </c>
      <c r="AY1075" s="162" t="s">
        <v>149</v>
      </c>
    </row>
    <row r="1076" spans="2:51" s="168" customFormat="1" ht="11.25">
      <c r="B1076" s="169"/>
      <c r="D1076" s="150" t="s">
        <v>251</v>
      </c>
      <c r="E1076" s="170" t="s">
        <v>1</v>
      </c>
      <c r="F1076" s="171" t="s">
        <v>254</v>
      </c>
      <c r="H1076" s="172">
        <v>113.01</v>
      </c>
      <c r="L1076" s="169"/>
      <c r="M1076" s="173"/>
      <c r="N1076" s="174"/>
      <c r="O1076" s="174"/>
      <c r="P1076" s="174"/>
      <c r="Q1076" s="174"/>
      <c r="R1076" s="174"/>
      <c r="S1076" s="174"/>
      <c r="T1076" s="175"/>
      <c r="AT1076" s="170" t="s">
        <v>251</v>
      </c>
      <c r="AU1076" s="170" t="s">
        <v>89</v>
      </c>
      <c r="AV1076" s="168" t="s">
        <v>167</v>
      </c>
      <c r="AW1076" s="168" t="s">
        <v>34</v>
      </c>
      <c r="AX1076" s="168" t="s">
        <v>87</v>
      </c>
      <c r="AY1076" s="170" t="s">
        <v>149</v>
      </c>
    </row>
    <row r="1077" spans="1:65" s="56" customFormat="1" ht="16.5" customHeight="1">
      <c r="A1077" s="53"/>
      <c r="B1077" s="54"/>
      <c r="C1077" s="195" t="s">
        <v>2362</v>
      </c>
      <c r="D1077" s="195" t="s">
        <v>1214</v>
      </c>
      <c r="E1077" s="196" t="s">
        <v>2338</v>
      </c>
      <c r="F1077" s="197" t="s">
        <v>2339</v>
      </c>
      <c r="G1077" s="198" t="s">
        <v>268</v>
      </c>
      <c r="H1077" s="199">
        <v>129.962</v>
      </c>
      <c r="I1077" s="26"/>
      <c r="J1077" s="200">
        <f>ROUND(I1077*H1077,2)</f>
        <v>0</v>
      </c>
      <c r="K1077" s="197" t="s">
        <v>1</v>
      </c>
      <c r="L1077" s="201"/>
      <c r="M1077" s="202" t="s">
        <v>1</v>
      </c>
      <c r="N1077" s="203" t="s">
        <v>44</v>
      </c>
      <c r="O1077" s="145"/>
      <c r="P1077" s="146">
        <f>O1077*H1077</f>
        <v>0</v>
      </c>
      <c r="Q1077" s="146">
        <v>0.0225</v>
      </c>
      <c r="R1077" s="146">
        <f>Q1077*H1077</f>
        <v>2.9241449999999998</v>
      </c>
      <c r="S1077" s="146">
        <v>0</v>
      </c>
      <c r="T1077" s="147">
        <f>S1077*H1077</f>
        <v>0</v>
      </c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R1077" s="148" t="s">
        <v>419</v>
      </c>
      <c r="AT1077" s="148" t="s">
        <v>1214</v>
      </c>
      <c r="AU1077" s="148" t="s">
        <v>89</v>
      </c>
      <c r="AY1077" s="44" t="s">
        <v>149</v>
      </c>
      <c r="BE1077" s="149">
        <f>IF(N1077="základní",J1077,0)</f>
        <v>0</v>
      </c>
      <c r="BF1077" s="149">
        <f>IF(N1077="snížená",J1077,0)</f>
        <v>0</v>
      </c>
      <c r="BG1077" s="149">
        <f>IF(N1077="zákl. přenesená",J1077,0)</f>
        <v>0</v>
      </c>
      <c r="BH1077" s="149">
        <f>IF(N1077="sníž. přenesená",J1077,0)</f>
        <v>0</v>
      </c>
      <c r="BI1077" s="149">
        <f>IF(N1077="nulová",J1077,0)</f>
        <v>0</v>
      </c>
      <c r="BJ1077" s="44" t="s">
        <v>87</v>
      </c>
      <c r="BK1077" s="149">
        <f>ROUND(I1077*H1077,2)</f>
        <v>0</v>
      </c>
      <c r="BL1077" s="44" t="s">
        <v>219</v>
      </c>
      <c r="BM1077" s="148" t="s">
        <v>2363</v>
      </c>
    </row>
    <row r="1078" spans="1:47" s="56" customFormat="1" ht="19.5">
      <c r="A1078" s="53"/>
      <c r="B1078" s="54"/>
      <c r="C1078" s="53"/>
      <c r="D1078" s="150" t="s">
        <v>158</v>
      </c>
      <c r="E1078" s="53"/>
      <c r="F1078" s="151" t="s">
        <v>2323</v>
      </c>
      <c r="G1078" s="53"/>
      <c r="H1078" s="53"/>
      <c r="I1078" s="53"/>
      <c r="J1078" s="53"/>
      <c r="K1078" s="53"/>
      <c r="L1078" s="54"/>
      <c r="M1078" s="152"/>
      <c r="N1078" s="153"/>
      <c r="O1078" s="145"/>
      <c r="P1078" s="145"/>
      <c r="Q1078" s="145"/>
      <c r="R1078" s="145"/>
      <c r="S1078" s="145"/>
      <c r="T1078" s="154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T1078" s="44" t="s">
        <v>158</v>
      </c>
      <c r="AU1078" s="44" t="s">
        <v>89</v>
      </c>
    </row>
    <row r="1079" spans="2:51" s="160" customFormat="1" ht="11.25">
      <c r="B1079" s="161"/>
      <c r="D1079" s="150" t="s">
        <v>251</v>
      </c>
      <c r="F1079" s="163" t="s">
        <v>2364</v>
      </c>
      <c r="H1079" s="164">
        <v>129.962</v>
      </c>
      <c r="L1079" s="161"/>
      <c r="M1079" s="165"/>
      <c r="N1079" s="166"/>
      <c r="O1079" s="166"/>
      <c r="P1079" s="166"/>
      <c r="Q1079" s="166"/>
      <c r="R1079" s="166"/>
      <c r="S1079" s="166"/>
      <c r="T1079" s="167"/>
      <c r="AT1079" s="162" t="s">
        <v>251</v>
      </c>
      <c r="AU1079" s="162" t="s">
        <v>89</v>
      </c>
      <c r="AV1079" s="160" t="s">
        <v>89</v>
      </c>
      <c r="AW1079" s="160" t="s">
        <v>3</v>
      </c>
      <c r="AX1079" s="160" t="s">
        <v>87</v>
      </c>
      <c r="AY1079" s="162" t="s">
        <v>149</v>
      </c>
    </row>
    <row r="1080" spans="1:65" s="56" customFormat="1" ht="21.75" customHeight="1">
      <c r="A1080" s="53"/>
      <c r="B1080" s="54"/>
      <c r="C1080" s="138" t="s">
        <v>2365</v>
      </c>
      <c r="D1080" s="138" t="s">
        <v>152</v>
      </c>
      <c r="E1080" s="139" t="s">
        <v>2366</v>
      </c>
      <c r="F1080" s="140" t="s">
        <v>2367</v>
      </c>
      <c r="G1080" s="141" t="s">
        <v>268</v>
      </c>
      <c r="H1080" s="40">
        <v>37.86</v>
      </c>
      <c r="I1080" s="24"/>
      <c r="J1080" s="142">
        <f>ROUND(I1080*H1080,2)</f>
        <v>0</v>
      </c>
      <c r="K1080" s="140" t="s">
        <v>257</v>
      </c>
      <c r="L1080" s="54"/>
      <c r="M1080" s="143" t="s">
        <v>1</v>
      </c>
      <c r="N1080" s="144" t="s">
        <v>44</v>
      </c>
      <c r="O1080" s="145"/>
      <c r="P1080" s="146">
        <f>O1080*H1080</f>
        <v>0</v>
      </c>
      <c r="Q1080" s="146">
        <v>0.009</v>
      </c>
      <c r="R1080" s="146">
        <f>Q1080*H1080</f>
        <v>0.34074</v>
      </c>
      <c r="S1080" s="146">
        <v>0</v>
      </c>
      <c r="T1080" s="147">
        <f>S1080*H1080</f>
        <v>0</v>
      </c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R1080" s="148" t="s">
        <v>219</v>
      </c>
      <c r="AT1080" s="148" t="s">
        <v>152</v>
      </c>
      <c r="AU1080" s="148" t="s">
        <v>89</v>
      </c>
      <c r="AY1080" s="44" t="s">
        <v>149</v>
      </c>
      <c r="BE1080" s="149">
        <f>IF(N1080="základní",J1080,0)</f>
        <v>0</v>
      </c>
      <c r="BF1080" s="149">
        <f>IF(N1080="snížená",J1080,0)</f>
        <v>0</v>
      </c>
      <c r="BG1080" s="149">
        <f>IF(N1080="zákl. přenesená",J1080,0)</f>
        <v>0</v>
      </c>
      <c r="BH1080" s="149">
        <f>IF(N1080="sníž. přenesená",J1080,0)</f>
        <v>0</v>
      </c>
      <c r="BI1080" s="149">
        <f>IF(N1080="nulová",J1080,0)</f>
        <v>0</v>
      </c>
      <c r="BJ1080" s="44" t="s">
        <v>87</v>
      </c>
      <c r="BK1080" s="149">
        <f>ROUND(I1080*H1080,2)</f>
        <v>0</v>
      </c>
      <c r="BL1080" s="44" t="s">
        <v>219</v>
      </c>
      <c r="BM1080" s="148" t="s">
        <v>2368</v>
      </c>
    </row>
    <row r="1081" spans="1:47" s="56" customFormat="1" ht="19.5">
      <c r="A1081" s="53"/>
      <c r="B1081" s="54"/>
      <c r="C1081" s="53"/>
      <c r="D1081" s="150" t="s">
        <v>158</v>
      </c>
      <c r="E1081" s="53"/>
      <c r="F1081" s="151" t="s">
        <v>2316</v>
      </c>
      <c r="G1081" s="53"/>
      <c r="H1081" s="53"/>
      <c r="I1081" s="53"/>
      <c r="J1081" s="53"/>
      <c r="K1081" s="53"/>
      <c r="L1081" s="54"/>
      <c r="M1081" s="152"/>
      <c r="N1081" s="153"/>
      <c r="O1081" s="145"/>
      <c r="P1081" s="145"/>
      <c r="Q1081" s="145"/>
      <c r="R1081" s="145"/>
      <c r="S1081" s="145"/>
      <c r="T1081" s="154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T1081" s="44" t="s">
        <v>158</v>
      </c>
      <c r="AU1081" s="44" t="s">
        <v>89</v>
      </c>
    </row>
    <row r="1082" spans="2:51" s="176" customFormat="1" ht="11.25">
      <c r="B1082" s="177"/>
      <c r="D1082" s="150" t="s">
        <v>251</v>
      </c>
      <c r="E1082" s="178" t="s">
        <v>1</v>
      </c>
      <c r="F1082" s="179" t="s">
        <v>2369</v>
      </c>
      <c r="H1082" s="178" t="s">
        <v>1</v>
      </c>
      <c r="L1082" s="177"/>
      <c r="M1082" s="180"/>
      <c r="N1082" s="181"/>
      <c r="O1082" s="181"/>
      <c r="P1082" s="181"/>
      <c r="Q1082" s="181"/>
      <c r="R1082" s="181"/>
      <c r="S1082" s="181"/>
      <c r="T1082" s="182"/>
      <c r="AT1082" s="178" t="s">
        <v>251</v>
      </c>
      <c r="AU1082" s="178" t="s">
        <v>89</v>
      </c>
      <c r="AV1082" s="176" t="s">
        <v>87</v>
      </c>
      <c r="AW1082" s="176" t="s">
        <v>34</v>
      </c>
      <c r="AX1082" s="176" t="s">
        <v>79</v>
      </c>
      <c r="AY1082" s="178" t="s">
        <v>149</v>
      </c>
    </row>
    <row r="1083" spans="2:51" s="160" customFormat="1" ht="11.25">
      <c r="B1083" s="161"/>
      <c r="D1083" s="150" t="s">
        <v>251</v>
      </c>
      <c r="E1083" s="162" t="s">
        <v>804</v>
      </c>
      <c r="F1083" s="163" t="s">
        <v>2370</v>
      </c>
      <c r="H1083" s="164">
        <v>37.86</v>
      </c>
      <c r="L1083" s="161"/>
      <c r="M1083" s="165"/>
      <c r="N1083" s="166"/>
      <c r="O1083" s="166"/>
      <c r="P1083" s="166"/>
      <c r="Q1083" s="166"/>
      <c r="R1083" s="166"/>
      <c r="S1083" s="166"/>
      <c r="T1083" s="167"/>
      <c r="AT1083" s="162" t="s">
        <v>251</v>
      </c>
      <c r="AU1083" s="162" t="s">
        <v>89</v>
      </c>
      <c r="AV1083" s="160" t="s">
        <v>89</v>
      </c>
      <c r="AW1083" s="160" t="s">
        <v>34</v>
      </c>
      <c r="AX1083" s="160" t="s">
        <v>87</v>
      </c>
      <c r="AY1083" s="162" t="s">
        <v>149</v>
      </c>
    </row>
    <row r="1084" spans="1:65" s="56" customFormat="1" ht="16.5" customHeight="1">
      <c r="A1084" s="53"/>
      <c r="B1084" s="54"/>
      <c r="C1084" s="195" t="s">
        <v>2371</v>
      </c>
      <c r="D1084" s="195" t="s">
        <v>1214</v>
      </c>
      <c r="E1084" s="196" t="s">
        <v>2372</v>
      </c>
      <c r="F1084" s="197" t="s">
        <v>2373</v>
      </c>
      <c r="G1084" s="198" t="s">
        <v>268</v>
      </c>
      <c r="H1084" s="199">
        <v>43.539</v>
      </c>
      <c r="I1084" s="26"/>
      <c r="J1084" s="200">
        <f>ROUND(I1084*H1084,2)</f>
        <v>0</v>
      </c>
      <c r="K1084" s="197" t="s">
        <v>1</v>
      </c>
      <c r="L1084" s="201"/>
      <c r="M1084" s="202" t="s">
        <v>1</v>
      </c>
      <c r="N1084" s="203" t="s">
        <v>44</v>
      </c>
      <c r="O1084" s="145"/>
      <c r="P1084" s="146">
        <f>O1084*H1084</f>
        <v>0</v>
      </c>
      <c r="Q1084" s="146">
        <v>0.0225</v>
      </c>
      <c r="R1084" s="146">
        <f>Q1084*H1084</f>
        <v>0.9796275</v>
      </c>
      <c r="S1084" s="146">
        <v>0</v>
      </c>
      <c r="T1084" s="147">
        <f>S1084*H1084</f>
        <v>0</v>
      </c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R1084" s="148" t="s">
        <v>419</v>
      </c>
      <c r="AT1084" s="148" t="s">
        <v>1214</v>
      </c>
      <c r="AU1084" s="148" t="s">
        <v>89</v>
      </c>
      <c r="AY1084" s="44" t="s">
        <v>149</v>
      </c>
      <c r="BE1084" s="149">
        <f>IF(N1084="základní",J1084,0)</f>
        <v>0</v>
      </c>
      <c r="BF1084" s="149">
        <f>IF(N1084="snížená",J1084,0)</f>
        <v>0</v>
      </c>
      <c r="BG1084" s="149">
        <f>IF(N1084="zákl. přenesená",J1084,0)</f>
        <v>0</v>
      </c>
      <c r="BH1084" s="149">
        <f>IF(N1084="sníž. přenesená",J1084,0)</f>
        <v>0</v>
      </c>
      <c r="BI1084" s="149">
        <f>IF(N1084="nulová",J1084,0)</f>
        <v>0</v>
      </c>
      <c r="BJ1084" s="44" t="s">
        <v>87</v>
      </c>
      <c r="BK1084" s="149">
        <f>ROUND(I1084*H1084,2)</f>
        <v>0</v>
      </c>
      <c r="BL1084" s="44" t="s">
        <v>219</v>
      </c>
      <c r="BM1084" s="148" t="s">
        <v>2374</v>
      </c>
    </row>
    <row r="1085" spans="1:47" s="56" customFormat="1" ht="19.5">
      <c r="A1085" s="53"/>
      <c r="B1085" s="54"/>
      <c r="C1085" s="53"/>
      <c r="D1085" s="150" t="s">
        <v>158</v>
      </c>
      <c r="E1085" s="53"/>
      <c r="F1085" s="151" t="s">
        <v>2323</v>
      </c>
      <c r="G1085" s="53"/>
      <c r="H1085" s="53"/>
      <c r="I1085" s="53"/>
      <c r="J1085" s="53"/>
      <c r="K1085" s="53"/>
      <c r="L1085" s="54"/>
      <c r="M1085" s="152"/>
      <c r="N1085" s="153"/>
      <c r="O1085" s="145"/>
      <c r="P1085" s="145"/>
      <c r="Q1085" s="145"/>
      <c r="R1085" s="145"/>
      <c r="S1085" s="145"/>
      <c r="T1085" s="154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T1085" s="44" t="s">
        <v>158</v>
      </c>
      <c r="AU1085" s="44" t="s">
        <v>89</v>
      </c>
    </row>
    <row r="1086" spans="2:51" s="160" customFormat="1" ht="11.25">
      <c r="B1086" s="161"/>
      <c r="D1086" s="150" t="s">
        <v>251</v>
      </c>
      <c r="F1086" s="163" t="s">
        <v>2375</v>
      </c>
      <c r="H1086" s="164">
        <v>43.539</v>
      </c>
      <c r="L1086" s="161"/>
      <c r="M1086" s="165"/>
      <c r="N1086" s="166"/>
      <c r="O1086" s="166"/>
      <c r="P1086" s="166"/>
      <c r="Q1086" s="166"/>
      <c r="R1086" s="166"/>
      <c r="S1086" s="166"/>
      <c r="T1086" s="167"/>
      <c r="AT1086" s="162" t="s">
        <v>251</v>
      </c>
      <c r="AU1086" s="162" t="s">
        <v>89</v>
      </c>
      <c r="AV1086" s="160" t="s">
        <v>89</v>
      </c>
      <c r="AW1086" s="160" t="s">
        <v>3</v>
      </c>
      <c r="AX1086" s="160" t="s">
        <v>87</v>
      </c>
      <c r="AY1086" s="162" t="s">
        <v>149</v>
      </c>
    </row>
    <row r="1087" spans="1:65" s="56" customFormat="1" ht="16.5" customHeight="1">
      <c r="A1087" s="53"/>
      <c r="B1087" s="54"/>
      <c r="C1087" s="138" t="s">
        <v>2376</v>
      </c>
      <c r="D1087" s="138" t="s">
        <v>152</v>
      </c>
      <c r="E1087" s="139" t="s">
        <v>2377</v>
      </c>
      <c r="F1087" s="140" t="s">
        <v>2378</v>
      </c>
      <c r="G1087" s="141" t="s">
        <v>331</v>
      </c>
      <c r="H1087" s="40">
        <v>100</v>
      </c>
      <c r="I1087" s="24"/>
      <c r="J1087" s="142">
        <f>ROUND(I1087*H1087,2)</f>
        <v>0</v>
      </c>
      <c r="K1087" s="140" t="s">
        <v>1</v>
      </c>
      <c r="L1087" s="54"/>
      <c r="M1087" s="143" t="s">
        <v>1</v>
      </c>
      <c r="N1087" s="144" t="s">
        <v>44</v>
      </c>
      <c r="O1087" s="145"/>
      <c r="P1087" s="146">
        <f>O1087*H1087</f>
        <v>0</v>
      </c>
      <c r="Q1087" s="146">
        <v>0</v>
      </c>
      <c r="R1087" s="146">
        <f>Q1087*H1087</f>
        <v>0</v>
      </c>
      <c r="S1087" s="146">
        <v>0</v>
      </c>
      <c r="T1087" s="147">
        <f>S1087*H1087</f>
        <v>0</v>
      </c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R1087" s="148" t="s">
        <v>219</v>
      </c>
      <c r="AT1087" s="148" t="s">
        <v>152</v>
      </c>
      <c r="AU1087" s="148" t="s">
        <v>89</v>
      </c>
      <c r="AY1087" s="44" t="s">
        <v>149</v>
      </c>
      <c r="BE1087" s="149">
        <f>IF(N1087="základní",J1087,0)</f>
        <v>0</v>
      </c>
      <c r="BF1087" s="149">
        <f>IF(N1087="snížená",J1087,0)</f>
        <v>0</v>
      </c>
      <c r="BG1087" s="149">
        <f>IF(N1087="zákl. přenesená",J1087,0)</f>
        <v>0</v>
      </c>
      <c r="BH1087" s="149">
        <f>IF(N1087="sníž. přenesená",J1087,0)</f>
        <v>0</v>
      </c>
      <c r="BI1087" s="149">
        <f>IF(N1087="nulová",J1087,0)</f>
        <v>0</v>
      </c>
      <c r="BJ1087" s="44" t="s">
        <v>87</v>
      </c>
      <c r="BK1087" s="149">
        <f>ROUND(I1087*H1087,2)</f>
        <v>0</v>
      </c>
      <c r="BL1087" s="44" t="s">
        <v>219</v>
      </c>
      <c r="BM1087" s="148" t="s">
        <v>2379</v>
      </c>
    </row>
    <row r="1088" spans="1:47" s="56" customFormat="1" ht="19.5">
      <c r="A1088" s="53"/>
      <c r="B1088" s="54"/>
      <c r="C1088" s="53"/>
      <c r="D1088" s="150" t="s">
        <v>158</v>
      </c>
      <c r="E1088" s="53"/>
      <c r="F1088" s="151" t="s">
        <v>2380</v>
      </c>
      <c r="G1088" s="53"/>
      <c r="H1088" s="53"/>
      <c r="I1088" s="53"/>
      <c r="J1088" s="53"/>
      <c r="K1088" s="53"/>
      <c r="L1088" s="54"/>
      <c r="M1088" s="152"/>
      <c r="N1088" s="153"/>
      <c r="O1088" s="145"/>
      <c r="P1088" s="145"/>
      <c r="Q1088" s="145"/>
      <c r="R1088" s="145"/>
      <c r="S1088" s="145"/>
      <c r="T1088" s="154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T1088" s="44" t="s">
        <v>158</v>
      </c>
      <c r="AU1088" s="44" t="s">
        <v>89</v>
      </c>
    </row>
    <row r="1089" spans="1:65" s="56" customFormat="1" ht="16.5" customHeight="1">
      <c r="A1089" s="53"/>
      <c r="B1089" s="54"/>
      <c r="C1089" s="138" t="s">
        <v>2381</v>
      </c>
      <c r="D1089" s="138" t="s">
        <v>152</v>
      </c>
      <c r="E1089" s="139" t="s">
        <v>2382</v>
      </c>
      <c r="F1089" s="140" t="s">
        <v>2383</v>
      </c>
      <c r="G1089" s="141" t="s">
        <v>1392</v>
      </c>
      <c r="H1089" s="27"/>
      <c r="I1089" s="204">
        <f>SUM(J1029:J1088)/100</f>
        <v>0</v>
      </c>
      <c r="J1089" s="142">
        <f>ROUND(I1089*H1089,2)</f>
        <v>0</v>
      </c>
      <c r="K1089" s="140" t="s">
        <v>257</v>
      </c>
      <c r="L1089" s="54"/>
      <c r="M1089" s="143" t="s">
        <v>1</v>
      </c>
      <c r="N1089" s="144" t="s">
        <v>44</v>
      </c>
      <c r="O1089" s="145"/>
      <c r="P1089" s="146">
        <f>O1089*H1089</f>
        <v>0</v>
      </c>
      <c r="Q1089" s="146">
        <v>0</v>
      </c>
      <c r="R1089" s="146">
        <f>Q1089*H1089</f>
        <v>0</v>
      </c>
      <c r="S1089" s="146">
        <v>0</v>
      </c>
      <c r="T1089" s="147">
        <f>S1089*H1089</f>
        <v>0</v>
      </c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R1089" s="148" t="s">
        <v>219</v>
      </c>
      <c r="AT1089" s="148" t="s">
        <v>152</v>
      </c>
      <c r="AU1089" s="148" t="s">
        <v>89</v>
      </c>
      <c r="AY1089" s="44" t="s">
        <v>149</v>
      </c>
      <c r="BE1089" s="149">
        <f>IF(N1089="základní",J1089,0)</f>
        <v>0</v>
      </c>
      <c r="BF1089" s="149">
        <f>IF(N1089="snížená",J1089,0)</f>
        <v>0</v>
      </c>
      <c r="BG1089" s="149">
        <f>IF(N1089="zákl. přenesená",J1089,0)</f>
        <v>0</v>
      </c>
      <c r="BH1089" s="149">
        <f>IF(N1089="sníž. přenesená",J1089,0)</f>
        <v>0</v>
      </c>
      <c r="BI1089" s="149">
        <f>IF(N1089="nulová",J1089,0)</f>
        <v>0</v>
      </c>
      <c r="BJ1089" s="44" t="s">
        <v>87</v>
      </c>
      <c r="BK1089" s="149">
        <f>ROUND(I1089*H1089,2)</f>
        <v>0</v>
      </c>
      <c r="BL1089" s="44" t="s">
        <v>219</v>
      </c>
      <c r="BM1089" s="148" t="s">
        <v>2384</v>
      </c>
    </row>
    <row r="1090" spans="2:63" s="125" customFormat="1" ht="22.9" customHeight="1">
      <c r="B1090" s="126"/>
      <c r="D1090" s="127" t="s">
        <v>78</v>
      </c>
      <c r="E1090" s="136" t="s">
        <v>781</v>
      </c>
      <c r="F1090" s="136" t="s">
        <v>782</v>
      </c>
      <c r="J1090" s="137">
        <f>BK1090</f>
        <v>0</v>
      </c>
      <c r="L1090" s="126"/>
      <c r="M1090" s="130"/>
      <c r="N1090" s="131"/>
      <c r="O1090" s="131"/>
      <c r="P1090" s="132">
        <f>SUM(P1091:P1096)</f>
        <v>0</v>
      </c>
      <c r="Q1090" s="131"/>
      <c r="R1090" s="132">
        <f>SUM(R1091:R1096)</f>
        <v>0.0012820000000000002</v>
      </c>
      <c r="S1090" s="131"/>
      <c r="T1090" s="133">
        <f>SUM(T1091:T1096)</f>
        <v>0</v>
      </c>
      <c r="AR1090" s="127" t="s">
        <v>89</v>
      </c>
      <c r="AT1090" s="134" t="s">
        <v>78</v>
      </c>
      <c r="AU1090" s="134" t="s">
        <v>87</v>
      </c>
      <c r="AY1090" s="127" t="s">
        <v>149</v>
      </c>
      <c r="BK1090" s="135">
        <f>SUM(BK1091:BK1096)</f>
        <v>0</v>
      </c>
    </row>
    <row r="1091" spans="1:65" s="56" customFormat="1" ht="16.5" customHeight="1">
      <c r="A1091" s="53"/>
      <c r="B1091" s="54"/>
      <c r="C1091" s="138" t="s">
        <v>2385</v>
      </c>
      <c r="D1091" s="138" t="s">
        <v>152</v>
      </c>
      <c r="E1091" s="139" t="s">
        <v>2386</v>
      </c>
      <c r="F1091" s="140" t="s">
        <v>2387</v>
      </c>
      <c r="G1091" s="141" t="s">
        <v>268</v>
      </c>
      <c r="H1091" s="40">
        <v>1</v>
      </c>
      <c r="I1091" s="24"/>
      <c r="J1091" s="142">
        <f>ROUND(I1091*H1091,2)</f>
        <v>0</v>
      </c>
      <c r="K1091" s="140" t="s">
        <v>1</v>
      </c>
      <c r="L1091" s="54"/>
      <c r="M1091" s="143" t="s">
        <v>1</v>
      </c>
      <c r="N1091" s="144" t="s">
        <v>44</v>
      </c>
      <c r="O1091" s="145"/>
      <c r="P1091" s="146">
        <f>O1091*H1091</f>
        <v>0</v>
      </c>
      <c r="Q1091" s="146">
        <v>7E-05</v>
      </c>
      <c r="R1091" s="146">
        <f>Q1091*H1091</f>
        <v>7E-05</v>
      </c>
      <c r="S1091" s="146">
        <v>0</v>
      </c>
      <c r="T1091" s="147">
        <f>S1091*H1091</f>
        <v>0</v>
      </c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R1091" s="148" t="s">
        <v>219</v>
      </c>
      <c r="AT1091" s="148" t="s">
        <v>152</v>
      </c>
      <c r="AU1091" s="148" t="s">
        <v>89</v>
      </c>
      <c r="AY1091" s="44" t="s">
        <v>149</v>
      </c>
      <c r="BE1091" s="149">
        <f>IF(N1091="základní",J1091,0)</f>
        <v>0</v>
      </c>
      <c r="BF1091" s="149">
        <f>IF(N1091="snížená",J1091,0)</f>
        <v>0</v>
      </c>
      <c r="BG1091" s="149">
        <f>IF(N1091="zákl. přenesená",J1091,0)</f>
        <v>0</v>
      </c>
      <c r="BH1091" s="149">
        <f>IF(N1091="sníž. přenesená",J1091,0)</f>
        <v>0</v>
      </c>
      <c r="BI1091" s="149">
        <f>IF(N1091="nulová",J1091,0)</f>
        <v>0</v>
      </c>
      <c r="BJ1091" s="44" t="s">
        <v>87</v>
      </c>
      <c r="BK1091" s="149">
        <f>ROUND(I1091*H1091,2)</f>
        <v>0</v>
      </c>
      <c r="BL1091" s="44" t="s">
        <v>219</v>
      </c>
      <c r="BM1091" s="148" t="s">
        <v>2388</v>
      </c>
    </row>
    <row r="1092" spans="1:65" s="56" customFormat="1" ht="16.5" customHeight="1">
      <c r="A1092" s="53"/>
      <c r="B1092" s="54"/>
      <c r="C1092" s="138" t="s">
        <v>2389</v>
      </c>
      <c r="D1092" s="138" t="s">
        <v>152</v>
      </c>
      <c r="E1092" s="139" t="s">
        <v>2390</v>
      </c>
      <c r="F1092" s="140" t="s">
        <v>2391</v>
      </c>
      <c r="G1092" s="141" t="s">
        <v>268</v>
      </c>
      <c r="H1092" s="40">
        <v>5.11</v>
      </c>
      <c r="I1092" s="24"/>
      <c r="J1092" s="142">
        <f>ROUND(I1092*H1092,2)</f>
        <v>0</v>
      </c>
      <c r="K1092" s="140" t="s">
        <v>1</v>
      </c>
      <c r="L1092" s="54"/>
      <c r="M1092" s="143" t="s">
        <v>1</v>
      </c>
      <c r="N1092" s="144" t="s">
        <v>44</v>
      </c>
      <c r="O1092" s="145"/>
      <c r="P1092" s="146">
        <f>O1092*H1092</f>
        <v>0</v>
      </c>
      <c r="Q1092" s="146">
        <v>8E-05</v>
      </c>
      <c r="R1092" s="146">
        <f>Q1092*H1092</f>
        <v>0.00040880000000000007</v>
      </c>
      <c r="S1092" s="146">
        <v>0</v>
      </c>
      <c r="T1092" s="147">
        <f>S1092*H1092</f>
        <v>0</v>
      </c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R1092" s="148" t="s">
        <v>219</v>
      </c>
      <c r="AT1092" s="148" t="s">
        <v>152</v>
      </c>
      <c r="AU1092" s="148" t="s">
        <v>89</v>
      </c>
      <c r="AY1092" s="44" t="s">
        <v>149</v>
      </c>
      <c r="BE1092" s="149">
        <f>IF(N1092="základní",J1092,0)</f>
        <v>0</v>
      </c>
      <c r="BF1092" s="149">
        <f>IF(N1092="snížená",J1092,0)</f>
        <v>0</v>
      </c>
      <c r="BG1092" s="149">
        <f>IF(N1092="zákl. přenesená",J1092,0)</f>
        <v>0</v>
      </c>
      <c r="BH1092" s="149">
        <f>IF(N1092="sníž. přenesená",J1092,0)</f>
        <v>0</v>
      </c>
      <c r="BI1092" s="149">
        <f>IF(N1092="nulová",J1092,0)</f>
        <v>0</v>
      </c>
      <c r="BJ1092" s="44" t="s">
        <v>87</v>
      </c>
      <c r="BK1092" s="149">
        <f>ROUND(I1092*H1092,2)</f>
        <v>0</v>
      </c>
      <c r="BL1092" s="44" t="s">
        <v>219</v>
      </c>
      <c r="BM1092" s="148" t="s">
        <v>2392</v>
      </c>
    </row>
    <row r="1093" spans="2:51" s="160" customFormat="1" ht="11.25">
      <c r="B1093" s="161"/>
      <c r="D1093" s="150" t="s">
        <v>251</v>
      </c>
      <c r="E1093" s="162" t="s">
        <v>2393</v>
      </c>
      <c r="F1093" s="163" t="s">
        <v>2394</v>
      </c>
      <c r="H1093" s="164">
        <v>5.11</v>
      </c>
      <c r="L1093" s="161"/>
      <c r="M1093" s="165"/>
      <c r="N1093" s="166"/>
      <c r="O1093" s="166"/>
      <c r="P1093" s="166"/>
      <c r="Q1093" s="166"/>
      <c r="R1093" s="166"/>
      <c r="S1093" s="166"/>
      <c r="T1093" s="167"/>
      <c r="AT1093" s="162" t="s">
        <v>251</v>
      </c>
      <c r="AU1093" s="162" t="s">
        <v>89</v>
      </c>
      <c r="AV1093" s="160" t="s">
        <v>89</v>
      </c>
      <c r="AW1093" s="160" t="s">
        <v>34</v>
      </c>
      <c r="AX1093" s="160" t="s">
        <v>87</v>
      </c>
      <c r="AY1093" s="162" t="s">
        <v>149</v>
      </c>
    </row>
    <row r="1094" spans="1:65" s="56" customFormat="1" ht="16.5" customHeight="1">
      <c r="A1094" s="53"/>
      <c r="B1094" s="54"/>
      <c r="C1094" s="138" t="s">
        <v>2395</v>
      </c>
      <c r="D1094" s="138" t="s">
        <v>152</v>
      </c>
      <c r="E1094" s="139" t="s">
        <v>2396</v>
      </c>
      <c r="F1094" s="140" t="s">
        <v>2397</v>
      </c>
      <c r="G1094" s="141" t="s">
        <v>268</v>
      </c>
      <c r="H1094" s="40">
        <v>10.04</v>
      </c>
      <c r="I1094" s="24"/>
      <c r="J1094" s="142">
        <f>ROUND(I1094*H1094,2)</f>
        <v>0</v>
      </c>
      <c r="K1094" s="140" t="s">
        <v>1</v>
      </c>
      <c r="L1094" s="54"/>
      <c r="M1094" s="143" t="s">
        <v>1</v>
      </c>
      <c r="N1094" s="144" t="s">
        <v>44</v>
      </c>
      <c r="O1094" s="145"/>
      <c r="P1094" s="146">
        <f>O1094*H1094</f>
        <v>0</v>
      </c>
      <c r="Q1094" s="146">
        <v>8E-05</v>
      </c>
      <c r="R1094" s="146">
        <f>Q1094*H1094</f>
        <v>0.0008032</v>
      </c>
      <c r="S1094" s="146">
        <v>0</v>
      </c>
      <c r="T1094" s="147">
        <f>S1094*H1094</f>
        <v>0</v>
      </c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R1094" s="148" t="s">
        <v>219</v>
      </c>
      <c r="AT1094" s="148" t="s">
        <v>152</v>
      </c>
      <c r="AU1094" s="148" t="s">
        <v>89</v>
      </c>
      <c r="AY1094" s="44" t="s">
        <v>149</v>
      </c>
      <c r="BE1094" s="149">
        <f>IF(N1094="základní",J1094,0)</f>
        <v>0</v>
      </c>
      <c r="BF1094" s="149">
        <f>IF(N1094="snížená",J1094,0)</f>
        <v>0</v>
      </c>
      <c r="BG1094" s="149">
        <f>IF(N1094="zákl. přenesená",J1094,0)</f>
        <v>0</v>
      </c>
      <c r="BH1094" s="149">
        <f>IF(N1094="sníž. přenesená",J1094,0)</f>
        <v>0</v>
      </c>
      <c r="BI1094" s="149">
        <f>IF(N1094="nulová",J1094,0)</f>
        <v>0</v>
      </c>
      <c r="BJ1094" s="44" t="s">
        <v>87</v>
      </c>
      <c r="BK1094" s="149">
        <f>ROUND(I1094*H1094,2)</f>
        <v>0</v>
      </c>
      <c r="BL1094" s="44" t="s">
        <v>219</v>
      </c>
      <c r="BM1094" s="148" t="s">
        <v>2398</v>
      </c>
    </row>
    <row r="1095" spans="2:51" s="160" customFormat="1" ht="11.25">
      <c r="B1095" s="161"/>
      <c r="D1095" s="150" t="s">
        <v>251</v>
      </c>
      <c r="E1095" s="162" t="s">
        <v>2399</v>
      </c>
      <c r="F1095" s="163" t="s">
        <v>2400</v>
      </c>
      <c r="H1095" s="164">
        <v>10.04</v>
      </c>
      <c r="L1095" s="161"/>
      <c r="M1095" s="165"/>
      <c r="N1095" s="166"/>
      <c r="O1095" s="166"/>
      <c r="P1095" s="166"/>
      <c r="Q1095" s="166"/>
      <c r="R1095" s="166"/>
      <c r="S1095" s="166"/>
      <c r="T1095" s="167"/>
      <c r="AT1095" s="162" t="s">
        <v>251</v>
      </c>
      <c r="AU1095" s="162" t="s">
        <v>89</v>
      </c>
      <c r="AV1095" s="160" t="s">
        <v>89</v>
      </c>
      <c r="AW1095" s="160" t="s">
        <v>34</v>
      </c>
      <c r="AX1095" s="160" t="s">
        <v>87</v>
      </c>
      <c r="AY1095" s="162" t="s">
        <v>149</v>
      </c>
    </row>
    <row r="1096" spans="1:65" s="56" customFormat="1" ht="16.5" customHeight="1">
      <c r="A1096" s="53"/>
      <c r="B1096" s="54"/>
      <c r="C1096" s="138" t="s">
        <v>2401</v>
      </c>
      <c r="D1096" s="138" t="s">
        <v>152</v>
      </c>
      <c r="E1096" s="139" t="s">
        <v>2402</v>
      </c>
      <c r="F1096" s="140" t="s">
        <v>2403</v>
      </c>
      <c r="G1096" s="141" t="s">
        <v>1392</v>
      </c>
      <c r="H1096" s="27"/>
      <c r="I1096" s="204">
        <f>SUM(J1091:J1095)/100</f>
        <v>0</v>
      </c>
      <c r="J1096" s="142">
        <f>ROUND(I1096*H1096,2)</f>
        <v>0</v>
      </c>
      <c r="K1096" s="140" t="s">
        <v>257</v>
      </c>
      <c r="L1096" s="54"/>
      <c r="M1096" s="143" t="s">
        <v>1</v>
      </c>
      <c r="N1096" s="144" t="s">
        <v>44</v>
      </c>
      <c r="O1096" s="145"/>
      <c r="P1096" s="146">
        <f>O1096*H1096</f>
        <v>0</v>
      </c>
      <c r="Q1096" s="146">
        <v>0</v>
      </c>
      <c r="R1096" s="146">
        <f>Q1096*H1096</f>
        <v>0</v>
      </c>
      <c r="S1096" s="146">
        <v>0</v>
      </c>
      <c r="T1096" s="147">
        <f>S1096*H1096</f>
        <v>0</v>
      </c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R1096" s="148" t="s">
        <v>219</v>
      </c>
      <c r="AT1096" s="148" t="s">
        <v>152</v>
      </c>
      <c r="AU1096" s="148" t="s">
        <v>89</v>
      </c>
      <c r="AY1096" s="44" t="s">
        <v>149</v>
      </c>
      <c r="BE1096" s="149">
        <f>IF(N1096="základní",J1096,0)</f>
        <v>0</v>
      </c>
      <c r="BF1096" s="149">
        <f>IF(N1096="snížená",J1096,0)</f>
        <v>0</v>
      </c>
      <c r="BG1096" s="149">
        <f>IF(N1096="zákl. přenesená",J1096,0)</f>
        <v>0</v>
      </c>
      <c r="BH1096" s="149">
        <f>IF(N1096="sníž. přenesená",J1096,0)</f>
        <v>0</v>
      </c>
      <c r="BI1096" s="149">
        <f>IF(N1096="nulová",J1096,0)</f>
        <v>0</v>
      </c>
      <c r="BJ1096" s="44" t="s">
        <v>87</v>
      </c>
      <c r="BK1096" s="149">
        <f>ROUND(I1096*H1096,2)</f>
        <v>0</v>
      </c>
      <c r="BL1096" s="44" t="s">
        <v>219</v>
      </c>
      <c r="BM1096" s="148" t="s">
        <v>2404</v>
      </c>
    </row>
    <row r="1097" spans="2:63" s="125" customFormat="1" ht="22.9" customHeight="1">
      <c r="B1097" s="126"/>
      <c r="D1097" s="127" t="s">
        <v>78</v>
      </c>
      <c r="E1097" s="136" t="s">
        <v>788</v>
      </c>
      <c r="F1097" s="136" t="s">
        <v>789</v>
      </c>
      <c r="J1097" s="137">
        <f>BK1097</f>
        <v>0</v>
      </c>
      <c r="L1097" s="126"/>
      <c r="M1097" s="130"/>
      <c r="N1097" s="131"/>
      <c r="O1097" s="131"/>
      <c r="P1097" s="132">
        <f>SUM(P1098:P1119)</f>
        <v>0</v>
      </c>
      <c r="Q1097" s="131"/>
      <c r="R1097" s="132">
        <f>SUM(R1098:R1119)</f>
        <v>0.80176152</v>
      </c>
      <c r="S1097" s="131"/>
      <c r="T1097" s="133">
        <f>SUM(T1098:T1119)</f>
        <v>0</v>
      </c>
      <c r="AR1097" s="127" t="s">
        <v>89</v>
      </c>
      <c r="AT1097" s="134" t="s">
        <v>78</v>
      </c>
      <c r="AU1097" s="134" t="s">
        <v>87</v>
      </c>
      <c r="AY1097" s="127" t="s">
        <v>149</v>
      </c>
      <c r="BK1097" s="135">
        <f>SUM(BK1098:BK1119)</f>
        <v>0</v>
      </c>
    </row>
    <row r="1098" spans="1:65" s="56" customFormat="1" ht="16.5" customHeight="1">
      <c r="A1098" s="53"/>
      <c r="B1098" s="54"/>
      <c r="C1098" s="138" t="s">
        <v>2405</v>
      </c>
      <c r="D1098" s="138" t="s">
        <v>152</v>
      </c>
      <c r="E1098" s="139" t="s">
        <v>2406</v>
      </c>
      <c r="F1098" s="140" t="s">
        <v>2407</v>
      </c>
      <c r="G1098" s="141" t="s">
        <v>268</v>
      </c>
      <c r="H1098" s="40">
        <v>30.89</v>
      </c>
      <c r="I1098" s="24"/>
      <c r="J1098" s="142">
        <f>ROUND(I1098*H1098,2)</f>
        <v>0</v>
      </c>
      <c r="K1098" s="140" t="s">
        <v>257</v>
      </c>
      <c r="L1098" s="54"/>
      <c r="M1098" s="143" t="s">
        <v>1</v>
      </c>
      <c r="N1098" s="144" t="s">
        <v>44</v>
      </c>
      <c r="O1098" s="145"/>
      <c r="P1098" s="146">
        <f>O1098*H1098</f>
        <v>0</v>
      </c>
      <c r="Q1098" s="146">
        <v>0.0005</v>
      </c>
      <c r="R1098" s="146">
        <f>Q1098*H1098</f>
        <v>0.015445</v>
      </c>
      <c r="S1098" s="146">
        <v>0</v>
      </c>
      <c r="T1098" s="147">
        <f>S1098*H1098</f>
        <v>0</v>
      </c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R1098" s="148" t="s">
        <v>219</v>
      </c>
      <c r="AT1098" s="148" t="s">
        <v>152</v>
      </c>
      <c r="AU1098" s="148" t="s">
        <v>89</v>
      </c>
      <c r="AY1098" s="44" t="s">
        <v>149</v>
      </c>
      <c r="BE1098" s="149">
        <f>IF(N1098="základní",J1098,0)</f>
        <v>0</v>
      </c>
      <c r="BF1098" s="149">
        <f>IF(N1098="snížená",J1098,0)</f>
        <v>0</v>
      </c>
      <c r="BG1098" s="149">
        <f>IF(N1098="zákl. přenesená",J1098,0)</f>
        <v>0</v>
      </c>
      <c r="BH1098" s="149">
        <f>IF(N1098="sníž. přenesená",J1098,0)</f>
        <v>0</v>
      </c>
      <c r="BI1098" s="149">
        <f>IF(N1098="nulová",J1098,0)</f>
        <v>0</v>
      </c>
      <c r="BJ1098" s="44" t="s">
        <v>87</v>
      </c>
      <c r="BK1098" s="149">
        <f>ROUND(I1098*H1098,2)</f>
        <v>0</v>
      </c>
      <c r="BL1098" s="44" t="s">
        <v>219</v>
      </c>
      <c r="BM1098" s="148" t="s">
        <v>2408</v>
      </c>
    </row>
    <row r="1099" spans="2:51" s="176" customFormat="1" ht="11.25">
      <c r="B1099" s="177"/>
      <c r="D1099" s="150" t="s">
        <v>251</v>
      </c>
      <c r="E1099" s="178" t="s">
        <v>1</v>
      </c>
      <c r="F1099" s="179" t="s">
        <v>315</v>
      </c>
      <c r="H1099" s="178" t="s">
        <v>1</v>
      </c>
      <c r="L1099" s="177"/>
      <c r="M1099" s="180"/>
      <c r="N1099" s="181"/>
      <c r="O1099" s="181"/>
      <c r="P1099" s="181"/>
      <c r="Q1099" s="181"/>
      <c r="R1099" s="181"/>
      <c r="S1099" s="181"/>
      <c r="T1099" s="182"/>
      <c r="AT1099" s="178" t="s">
        <v>251</v>
      </c>
      <c r="AU1099" s="178" t="s">
        <v>89</v>
      </c>
      <c r="AV1099" s="176" t="s">
        <v>87</v>
      </c>
      <c r="AW1099" s="176" t="s">
        <v>34</v>
      </c>
      <c r="AX1099" s="176" t="s">
        <v>79</v>
      </c>
      <c r="AY1099" s="178" t="s">
        <v>149</v>
      </c>
    </row>
    <row r="1100" spans="2:51" s="160" customFormat="1" ht="11.25">
      <c r="B1100" s="161"/>
      <c r="D1100" s="150" t="s">
        <v>251</v>
      </c>
      <c r="E1100" s="162" t="s">
        <v>2409</v>
      </c>
      <c r="F1100" s="163" t="s">
        <v>2410</v>
      </c>
      <c r="H1100" s="164">
        <v>30.89</v>
      </c>
      <c r="L1100" s="161"/>
      <c r="M1100" s="165"/>
      <c r="N1100" s="166"/>
      <c r="O1100" s="166"/>
      <c r="P1100" s="166"/>
      <c r="Q1100" s="166"/>
      <c r="R1100" s="166"/>
      <c r="S1100" s="166"/>
      <c r="T1100" s="167"/>
      <c r="AT1100" s="162" t="s">
        <v>251</v>
      </c>
      <c r="AU1100" s="162" t="s">
        <v>89</v>
      </c>
      <c r="AV1100" s="160" t="s">
        <v>89</v>
      </c>
      <c r="AW1100" s="160" t="s">
        <v>34</v>
      </c>
      <c r="AX1100" s="160" t="s">
        <v>87</v>
      </c>
      <c r="AY1100" s="162" t="s">
        <v>149</v>
      </c>
    </row>
    <row r="1101" spans="1:65" s="56" customFormat="1" ht="16.5" customHeight="1">
      <c r="A1101" s="53"/>
      <c r="B1101" s="54"/>
      <c r="C1101" s="195" t="s">
        <v>2411</v>
      </c>
      <c r="D1101" s="195" t="s">
        <v>1214</v>
      </c>
      <c r="E1101" s="196" t="s">
        <v>2412</v>
      </c>
      <c r="F1101" s="197" t="s">
        <v>2413</v>
      </c>
      <c r="G1101" s="198" t="s">
        <v>268</v>
      </c>
      <c r="H1101" s="199">
        <v>33.979</v>
      </c>
      <c r="I1101" s="26"/>
      <c r="J1101" s="200">
        <f>ROUND(I1101*H1101,2)</f>
        <v>0</v>
      </c>
      <c r="K1101" s="197" t="s">
        <v>1</v>
      </c>
      <c r="L1101" s="201"/>
      <c r="M1101" s="202" t="s">
        <v>1</v>
      </c>
      <c r="N1101" s="203" t="s">
        <v>44</v>
      </c>
      <c r="O1101" s="145"/>
      <c r="P1101" s="146">
        <f>O1101*H1101</f>
        <v>0</v>
      </c>
      <c r="Q1101" s="146">
        <v>0.00132</v>
      </c>
      <c r="R1101" s="146">
        <f>Q1101*H1101</f>
        <v>0.04485228</v>
      </c>
      <c r="S1101" s="146">
        <v>0</v>
      </c>
      <c r="T1101" s="147">
        <f>S1101*H1101</f>
        <v>0</v>
      </c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R1101" s="148" t="s">
        <v>419</v>
      </c>
      <c r="AT1101" s="148" t="s">
        <v>1214</v>
      </c>
      <c r="AU1101" s="148" t="s">
        <v>89</v>
      </c>
      <c r="AY1101" s="44" t="s">
        <v>149</v>
      </c>
      <c r="BE1101" s="149">
        <f>IF(N1101="základní",J1101,0)</f>
        <v>0</v>
      </c>
      <c r="BF1101" s="149">
        <f>IF(N1101="snížená",J1101,0)</f>
        <v>0</v>
      </c>
      <c r="BG1101" s="149">
        <f>IF(N1101="zákl. přenesená",J1101,0)</f>
        <v>0</v>
      </c>
      <c r="BH1101" s="149">
        <f>IF(N1101="sníž. přenesená",J1101,0)</f>
        <v>0</v>
      </c>
      <c r="BI1101" s="149">
        <f>IF(N1101="nulová",J1101,0)</f>
        <v>0</v>
      </c>
      <c r="BJ1101" s="44" t="s">
        <v>87</v>
      </c>
      <c r="BK1101" s="149">
        <f>ROUND(I1101*H1101,2)</f>
        <v>0</v>
      </c>
      <c r="BL1101" s="44" t="s">
        <v>219</v>
      </c>
      <c r="BM1101" s="148" t="s">
        <v>2414</v>
      </c>
    </row>
    <row r="1102" spans="1:47" s="56" customFormat="1" ht="19.5">
      <c r="A1102" s="53"/>
      <c r="B1102" s="54"/>
      <c r="C1102" s="53"/>
      <c r="D1102" s="150" t="s">
        <v>158</v>
      </c>
      <c r="E1102" s="53"/>
      <c r="F1102" s="151" t="s">
        <v>2323</v>
      </c>
      <c r="G1102" s="53"/>
      <c r="H1102" s="53"/>
      <c r="I1102" s="53"/>
      <c r="J1102" s="53"/>
      <c r="K1102" s="53"/>
      <c r="L1102" s="54"/>
      <c r="M1102" s="152"/>
      <c r="N1102" s="153"/>
      <c r="O1102" s="145"/>
      <c r="P1102" s="145"/>
      <c r="Q1102" s="145"/>
      <c r="R1102" s="145"/>
      <c r="S1102" s="145"/>
      <c r="T1102" s="154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T1102" s="44" t="s">
        <v>158</v>
      </c>
      <c r="AU1102" s="44" t="s">
        <v>89</v>
      </c>
    </row>
    <row r="1103" spans="2:51" s="160" customFormat="1" ht="11.25">
      <c r="B1103" s="161"/>
      <c r="D1103" s="150" t="s">
        <v>251</v>
      </c>
      <c r="F1103" s="163" t="s">
        <v>2415</v>
      </c>
      <c r="H1103" s="164">
        <v>33.979</v>
      </c>
      <c r="L1103" s="161"/>
      <c r="M1103" s="165"/>
      <c r="N1103" s="166"/>
      <c r="O1103" s="166"/>
      <c r="P1103" s="166"/>
      <c r="Q1103" s="166"/>
      <c r="R1103" s="166"/>
      <c r="S1103" s="166"/>
      <c r="T1103" s="167"/>
      <c r="AT1103" s="162" t="s">
        <v>251</v>
      </c>
      <c r="AU1103" s="162" t="s">
        <v>89</v>
      </c>
      <c r="AV1103" s="160" t="s">
        <v>89</v>
      </c>
      <c r="AW1103" s="160" t="s">
        <v>3</v>
      </c>
      <c r="AX1103" s="160" t="s">
        <v>87</v>
      </c>
      <c r="AY1103" s="162" t="s">
        <v>149</v>
      </c>
    </row>
    <row r="1104" spans="1:65" s="56" customFormat="1" ht="16.5" customHeight="1">
      <c r="A1104" s="53"/>
      <c r="B1104" s="54"/>
      <c r="C1104" s="138" t="s">
        <v>2416</v>
      </c>
      <c r="D1104" s="138" t="s">
        <v>152</v>
      </c>
      <c r="E1104" s="139" t="s">
        <v>2417</v>
      </c>
      <c r="F1104" s="140" t="s">
        <v>2418</v>
      </c>
      <c r="G1104" s="141" t="s">
        <v>268</v>
      </c>
      <c r="H1104" s="40">
        <v>14.65</v>
      </c>
      <c r="I1104" s="24"/>
      <c r="J1104" s="142">
        <f>ROUND(I1104*H1104,2)</f>
        <v>0</v>
      </c>
      <c r="K1104" s="140" t="s">
        <v>257</v>
      </c>
      <c r="L1104" s="54"/>
      <c r="M1104" s="143" t="s">
        <v>1</v>
      </c>
      <c r="N1104" s="144" t="s">
        <v>44</v>
      </c>
      <c r="O1104" s="145"/>
      <c r="P1104" s="146">
        <f>O1104*H1104</f>
        <v>0</v>
      </c>
      <c r="Q1104" s="146">
        <v>0.0003</v>
      </c>
      <c r="R1104" s="146">
        <f>Q1104*H1104</f>
        <v>0.004395</v>
      </c>
      <c r="S1104" s="146">
        <v>0</v>
      </c>
      <c r="T1104" s="147">
        <f>S1104*H1104</f>
        <v>0</v>
      </c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R1104" s="148" t="s">
        <v>219</v>
      </c>
      <c r="AT1104" s="148" t="s">
        <v>152</v>
      </c>
      <c r="AU1104" s="148" t="s">
        <v>89</v>
      </c>
      <c r="AY1104" s="44" t="s">
        <v>149</v>
      </c>
      <c r="BE1104" s="149">
        <f>IF(N1104="základní",J1104,0)</f>
        <v>0</v>
      </c>
      <c r="BF1104" s="149">
        <f>IF(N1104="snížená",J1104,0)</f>
        <v>0</v>
      </c>
      <c r="BG1104" s="149">
        <f>IF(N1104="zákl. přenesená",J1104,0)</f>
        <v>0</v>
      </c>
      <c r="BH1104" s="149">
        <f>IF(N1104="sníž. přenesená",J1104,0)</f>
        <v>0</v>
      </c>
      <c r="BI1104" s="149">
        <f>IF(N1104="nulová",J1104,0)</f>
        <v>0</v>
      </c>
      <c r="BJ1104" s="44" t="s">
        <v>87</v>
      </c>
      <c r="BK1104" s="149">
        <f>ROUND(I1104*H1104,2)</f>
        <v>0</v>
      </c>
      <c r="BL1104" s="44" t="s">
        <v>219</v>
      </c>
      <c r="BM1104" s="148" t="s">
        <v>2419</v>
      </c>
    </row>
    <row r="1105" spans="2:51" s="160" customFormat="1" ht="11.25">
      <c r="B1105" s="161"/>
      <c r="D1105" s="150" t="s">
        <v>251</v>
      </c>
      <c r="E1105" s="162" t="s">
        <v>2420</v>
      </c>
      <c r="F1105" s="163" t="s">
        <v>2421</v>
      </c>
      <c r="H1105" s="164">
        <v>14.65</v>
      </c>
      <c r="L1105" s="161"/>
      <c r="M1105" s="165"/>
      <c r="N1105" s="166"/>
      <c r="O1105" s="166"/>
      <c r="P1105" s="166"/>
      <c r="Q1105" s="166"/>
      <c r="R1105" s="166"/>
      <c r="S1105" s="166"/>
      <c r="T1105" s="167"/>
      <c r="AT1105" s="162" t="s">
        <v>251</v>
      </c>
      <c r="AU1105" s="162" t="s">
        <v>89</v>
      </c>
      <c r="AV1105" s="160" t="s">
        <v>89</v>
      </c>
      <c r="AW1105" s="160" t="s">
        <v>34</v>
      </c>
      <c r="AX1105" s="160" t="s">
        <v>87</v>
      </c>
      <c r="AY1105" s="162" t="s">
        <v>149</v>
      </c>
    </row>
    <row r="1106" spans="1:65" s="56" customFormat="1" ht="16.5" customHeight="1">
      <c r="A1106" s="53"/>
      <c r="B1106" s="54"/>
      <c r="C1106" s="195" t="s">
        <v>2422</v>
      </c>
      <c r="D1106" s="195" t="s">
        <v>1214</v>
      </c>
      <c r="E1106" s="196" t="s">
        <v>2423</v>
      </c>
      <c r="F1106" s="197" t="s">
        <v>2424</v>
      </c>
      <c r="G1106" s="198" t="s">
        <v>268</v>
      </c>
      <c r="H1106" s="199">
        <v>16.115</v>
      </c>
      <c r="I1106" s="26"/>
      <c r="J1106" s="200">
        <f>ROUND(I1106*H1106,2)</f>
        <v>0</v>
      </c>
      <c r="K1106" s="197" t="s">
        <v>1</v>
      </c>
      <c r="L1106" s="201"/>
      <c r="M1106" s="202" t="s">
        <v>1</v>
      </c>
      <c r="N1106" s="203" t="s">
        <v>44</v>
      </c>
      <c r="O1106" s="145"/>
      <c r="P1106" s="146">
        <f>O1106*H1106</f>
        <v>0</v>
      </c>
      <c r="Q1106" s="146">
        <v>0.00283</v>
      </c>
      <c r="R1106" s="146">
        <f>Q1106*H1106</f>
        <v>0.04560545</v>
      </c>
      <c r="S1106" s="146">
        <v>0</v>
      </c>
      <c r="T1106" s="147">
        <f>S1106*H1106</f>
        <v>0</v>
      </c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R1106" s="148" t="s">
        <v>419</v>
      </c>
      <c r="AT1106" s="148" t="s">
        <v>1214</v>
      </c>
      <c r="AU1106" s="148" t="s">
        <v>89</v>
      </c>
      <c r="AY1106" s="44" t="s">
        <v>149</v>
      </c>
      <c r="BE1106" s="149">
        <f>IF(N1106="základní",J1106,0)</f>
        <v>0</v>
      </c>
      <c r="BF1106" s="149">
        <f>IF(N1106="snížená",J1106,0)</f>
        <v>0</v>
      </c>
      <c r="BG1106" s="149">
        <f>IF(N1106="zákl. přenesená",J1106,0)</f>
        <v>0</v>
      </c>
      <c r="BH1106" s="149">
        <f>IF(N1106="sníž. přenesená",J1106,0)</f>
        <v>0</v>
      </c>
      <c r="BI1106" s="149">
        <f>IF(N1106="nulová",J1106,0)</f>
        <v>0</v>
      </c>
      <c r="BJ1106" s="44" t="s">
        <v>87</v>
      </c>
      <c r="BK1106" s="149">
        <f>ROUND(I1106*H1106,2)</f>
        <v>0</v>
      </c>
      <c r="BL1106" s="44" t="s">
        <v>219</v>
      </c>
      <c r="BM1106" s="148" t="s">
        <v>2425</v>
      </c>
    </row>
    <row r="1107" spans="1:47" s="56" customFormat="1" ht="19.5">
      <c r="A1107" s="53"/>
      <c r="B1107" s="54"/>
      <c r="C1107" s="53"/>
      <c r="D1107" s="150" t="s">
        <v>158</v>
      </c>
      <c r="E1107" s="53"/>
      <c r="F1107" s="151" t="s">
        <v>2323</v>
      </c>
      <c r="G1107" s="53"/>
      <c r="H1107" s="53"/>
      <c r="I1107" s="53"/>
      <c r="J1107" s="53"/>
      <c r="K1107" s="53"/>
      <c r="L1107" s="54"/>
      <c r="M1107" s="152"/>
      <c r="N1107" s="153"/>
      <c r="O1107" s="145"/>
      <c r="P1107" s="145"/>
      <c r="Q1107" s="145"/>
      <c r="R1107" s="145"/>
      <c r="S1107" s="145"/>
      <c r="T1107" s="154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T1107" s="44" t="s">
        <v>158</v>
      </c>
      <c r="AU1107" s="44" t="s">
        <v>89</v>
      </c>
    </row>
    <row r="1108" spans="2:51" s="160" customFormat="1" ht="11.25">
      <c r="B1108" s="161"/>
      <c r="D1108" s="150" t="s">
        <v>251</v>
      </c>
      <c r="F1108" s="163" t="s">
        <v>2426</v>
      </c>
      <c r="H1108" s="164">
        <v>16.115</v>
      </c>
      <c r="L1108" s="161"/>
      <c r="M1108" s="165"/>
      <c r="N1108" s="166"/>
      <c r="O1108" s="166"/>
      <c r="P1108" s="166"/>
      <c r="Q1108" s="166"/>
      <c r="R1108" s="166"/>
      <c r="S1108" s="166"/>
      <c r="T1108" s="167"/>
      <c r="AT1108" s="162" t="s">
        <v>251</v>
      </c>
      <c r="AU1108" s="162" t="s">
        <v>89</v>
      </c>
      <c r="AV1108" s="160" t="s">
        <v>89</v>
      </c>
      <c r="AW1108" s="160" t="s">
        <v>3</v>
      </c>
      <c r="AX1108" s="160" t="s">
        <v>87</v>
      </c>
      <c r="AY1108" s="162" t="s">
        <v>149</v>
      </c>
    </row>
    <row r="1109" spans="1:65" s="56" customFormat="1" ht="16.5" customHeight="1">
      <c r="A1109" s="53"/>
      <c r="B1109" s="54"/>
      <c r="C1109" s="138" t="s">
        <v>2427</v>
      </c>
      <c r="D1109" s="138" t="s">
        <v>152</v>
      </c>
      <c r="E1109" s="139" t="s">
        <v>2428</v>
      </c>
      <c r="F1109" s="140" t="s">
        <v>2429</v>
      </c>
      <c r="G1109" s="141" t="s">
        <v>268</v>
      </c>
      <c r="H1109" s="40">
        <v>196.83</v>
      </c>
      <c r="I1109" s="24"/>
      <c r="J1109" s="142">
        <f>ROUND(I1109*H1109,2)</f>
        <v>0</v>
      </c>
      <c r="K1109" s="140" t="s">
        <v>257</v>
      </c>
      <c r="L1109" s="54"/>
      <c r="M1109" s="143" t="s">
        <v>1</v>
      </c>
      <c r="N1109" s="144" t="s">
        <v>44</v>
      </c>
      <c r="O1109" s="145"/>
      <c r="P1109" s="146">
        <f>O1109*H1109</f>
        <v>0</v>
      </c>
      <c r="Q1109" s="146">
        <v>0.0004</v>
      </c>
      <c r="R1109" s="146">
        <f>Q1109*H1109</f>
        <v>0.07873200000000001</v>
      </c>
      <c r="S1109" s="146">
        <v>0</v>
      </c>
      <c r="T1109" s="147">
        <f>S1109*H1109</f>
        <v>0</v>
      </c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R1109" s="148" t="s">
        <v>219</v>
      </c>
      <c r="AT1109" s="148" t="s">
        <v>152</v>
      </c>
      <c r="AU1109" s="148" t="s">
        <v>89</v>
      </c>
      <c r="AY1109" s="44" t="s">
        <v>149</v>
      </c>
      <c r="BE1109" s="149">
        <f>IF(N1109="základní",J1109,0)</f>
        <v>0</v>
      </c>
      <c r="BF1109" s="149">
        <f>IF(N1109="snížená",J1109,0)</f>
        <v>0</v>
      </c>
      <c r="BG1109" s="149">
        <f>IF(N1109="zákl. přenesená",J1109,0)</f>
        <v>0</v>
      </c>
      <c r="BH1109" s="149">
        <f>IF(N1109="sníž. přenesená",J1109,0)</f>
        <v>0</v>
      </c>
      <c r="BI1109" s="149">
        <f>IF(N1109="nulová",J1109,0)</f>
        <v>0</v>
      </c>
      <c r="BJ1109" s="44" t="s">
        <v>87</v>
      </c>
      <c r="BK1109" s="149">
        <f>ROUND(I1109*H1109,2)</f>
        <v>0</v>
      </c>
      <c r="BL1109" s="44" t="s">
        <v>219</v>
      </c>
      <c r="BM1109" s="148" t="s">
        <v>2430</v>
      </c>
    </row>
    <row r="1110" spans="2:51" s="160" customFormat="1" ht="11.25">
      <c r="B1110" s="161"/>
      <c r="D1110" s="150" t="s">
        <v>251</v>
      </c>
      <c r="E1110" s="162" t="s">
        <v>806</v>
      </c>
      <c r="F1110" s="163" t="s">
        <v>2431</v>
      </c>
      <c r="H1110" s="164">
        <v>82.48</v>
      </c>
      <c r="L1110" s="161"/>
      <c r="M1110" s="165"/>
      <c r="N1110" s="166"/>
      <c r="O1110" s="166"/>
      <c r="P1110" s="166"/>
      <c r="Q1110" s="166"/>
      <c r="R1110" s="166"/>
      <c r="S1110" s="166"/>
      <c r="T1110" s="167"/>
      <c r="AT1110" s="162" t="s">
        <v>251</v>
      </c>
      <c r="AU1110" s="162" t="s">
        <v>89</v>
      </c>
      <c r="AV1110" s="160" t="s">
        <v>89</v>
      </c>
      <c r="AW1110" s="160" t="s">
        <v>34</v>
      </c>
      <c r="AX1110" s="160" t="s">
        <v>79</v>
      </c>
      <c r="AY1110" s="162" t="s">
        <v>149</v>
      </c>
    </row>
    <row r="1111" spans="2:51" s="160" customFormat="1" ht="11.25">
      <c r="B1111" s="161"/>
      <c r="D1111" s="150" t="s">
        <v>251</v>
      </c>
      <c r="E1111" s="162" t="s">
        <v>813</v>
      </c>
      <c r="F1111" s="163" t="s">
        <v>2432</v>
      </c>
      <c r="H1111" s="164">
        <v>6.49</v>
      </c>
      <c r="L1111" s="161"/>
      <c r="M1111" s="165"/>
      <c r="N1111" s="166"/>
      <c r="O1111" s="166"/>
      <c r="P1111" s="166"/>
      <c r="Q1111" s="166"/>
      <c r="R1111" s="166"/>
      <c r="S1111" s="166"/>
      <c r="T1111" s="167"/>
      <c r="AT1111" s="162" t="s">
        <v>251</v>
      </c>
      <c r="AU1111" s="162" t="s">
        <v>89</v>
      </c>
      <c r="AV1111" s="160" t="s">
        <v>89</v>
      </c>
      <c r="AW1111" s="160" t="s">
        <v>34</v>
      </c>
      <c r="AX1111" s="160" t="s">
        <v>79</v>
      </c>
      <c r="AY1111" s="162" t="s">
        <v>149</v>
      </c>
    </row>
    <row r="1112" spans="2:51" s="160" customFormat="1" ht="11.25">
      <c r="B1112" s="161"/>
      <c r="D1112" s="150" t="s">
        <v>251</v>
      </c>
      <c r="E1112" s="162" t="s">
        <v>808</v>
      </c>
      <c r="F1112" s="163" t="s">
        <v>2433</v>
      </c>
      <c r="H1112" s="164">
        <v>96.52</v>
      </c>
      <c r="L1112" s="161"/>
      <c r="M1112" s="165"/>
      <c r="N1112" s="166"/>
      <c r="O1112" s="166"/>
      <c r="P1112" s="166"/>
      <c r="Q1112" s="166"/>
      <c r="R1112" s="166"/>
      <c r="S1112" s="166"/>
      <c r="T1112" s="167"/>
      <c r="AT1112" s="162" t="s">
        <v>251</v>
      </c>
      <c r="AU1112" s="162" t="s">
        <v>89</v>
      </c>
      <c r="AV1112" s="160" t="s">
        <v>89</v>
      </c>
      <c r="AW1112" s="160" t="s">
        <v>34</v>
      </c>
      <c r="AX1112" s="160" t="s">
        <v>79</v>
      </c>
      <c r="AY1112" s="162" t="s">
        <v>149</v>
      </c>
    </row>
    <row r="1113" spans="2:51" s="160" customFormat="1" ht="11.25">
      <c r="B1113" s="161"/>
      <c r="D1113" s="150" t="s">
        <v>251</v>
      </c>
      <c r="E1113" s="162" t="s">
        <v>810</v>
      </c>
      <c r="F1113" s="163" t="s">
        <v>2434</v>
      </c>
      <c r="H1113" s="164">
        <v>3.88</v>
      </c>
      <c r="L1113" s="161"/>
      <c r="M1113" s="165"/>
      <c r="N1113" s="166"/>
      <c r="O1113" s="166"/>
      <c r="P1113" s="166"/>
      <c r="Q1113" s="166"/>
      <c r="R1113" s="166"/>
      <c r="S1113" s="166"/>
      <c r="T1113" s="167"/>
      <c r="AT1113" s="162" t="s">
        <v>251</v>
      </c>
      <c r="AU1113" s="162" t="s">
        <v>89</v>
      </c>
      <c r="AV1113" s="160" t="s">
        <v>89</v>
      </c>
      <c r="AW1113" s="160" t="s">
        <v>34</v>
      </c>
      <c r="AX1113" s="160" t="s">
        <v>79</v>
      </c>
      <c r="AY1113" s="162" t="s">
        <v>149</v>
      </c>
    </row>
    <row r="1114" spans="2:51" s="160" customFormat="1" ht="11.25">
      <c r="B1114" s="161"/>
      <c r="D1114" s="150" t="s">
        <v>251</v>
      </c>
      <c r="E1114" s="162" t="s">
        <v>2435</v>
      </c>
      <c r="F1114" s="163" t="s">
        <v>2436</v>
      </c>
      <c r="H1114" s="164">
        <v>7.46</v>
      </c>
      <c r="L1114" s="161"/>
      <c r="M1114" s="165"/>
      <c r="N1114" s="166"/>
      <c r="O1114" s="166"/>
      <c r="P1114" s="166"/>
      <c r="Q1114" s="166"/>
      <c r="R1114" s="166"/>
      <c r="S1114" s="166"/>
      <c r="T1114" s="167"/>
      <c r="AT1114" s="162" t="s">
        <v>251</v>
      </c>
      <c r="AU1114" s="162" t="s">
        <v>89</v>
      </c>
      <c r="AV1114" s="160" t="s">
        <v>89</v>
      </c>
      <c r="AW1114" s="160" t="s">
        <v>34</v>
      </c>
      <c r="AX1114" s="160" t="s">
        <v>79</v>
      </c>
      <c r="AY1114" s="162" t="s">
        <v>149</v>
      </c>
    </row>
    <row r="1115" spans="2:51" s="168" customFormat="1" ht="11.25">
      <c r="B1115" s="169"/>
      <c r="D1115" s="150" t="s">
        <v>251</v>
      </c>
      <c r="E1115" s="170" t="s">
        <v>1</v>
      </c>
      <c r="F1115" s="171" t="s">
        <v>254</v>
      </c>
      <c r="H1115" s="172">
        <v>196.83</v>
      </c>
      <c r="L1115" s="169"/>
      <c r="M1115" s="173"/>
      <c r="N1115" s="174"/>
      <c r="O1115" s="174"/>
      <c r="P1115" s="174"/>
      <c r="Q1115" s="174"/>
      <c r="R1115" s="174"/>
      <c r="S1115" s="174"/>
      <c r="T1115" s="175"/>
      <c r="AT1115" s="170" t="s">
        <v>251</v>
      </c>
      <c r="AU1115" s="170" t="s">
        <v>89</v>
      </c>
      <c r="AV1115" s="168" t="s">
        <v>167</v>
      </c>
      <c r="AW1115" s="168" t="s">
        <v>34</v>
      </c>
      <c r="AX1115" s="168" t="s">
        <v>87</v>
      </c>
      <c r="AY1115" s="170" t="s">
        <v>149</v>
      </c>
    </row>
    <row r="1116" spans="1:65" s="56" customFormat="1" ht="16.5" customHeight="1">
      <c r="A1116" s="53"/>
      <c r="B1116" s="54"/>
      <c r="C1116" s="195" t="s">
        <v>2437</v>
      </c>
      <c r="D1116" s="195" t="s">
        <v>1214</v>
      </c>
      <c r="E1116" s="196" t="s">
        <v>2438</v>
      </c>
      <c r="F1116" s="197" t="s">
        <v>2439</v>
      </c>
      <c r="G1116" s="198" t="s">
        <v>268</v>
      </c>
      <c r="H1116" s="199">
        <v>216.513</v>
      </c>
      <c r="I1116" s="26"/>
      <c r="J1116" s="200">
        <f>ROUND(I1116*H1116,2)</f>
        <v>0</v>
      </c>
      <c r="K1116" s="197" t="s">
        <v>1</v>
      </c>
      <c r="L1116" s="201"/>
      <c r="M1116" s="202" t="s">
        <v>1</v>
      </c>
      <c r="N1116" s="203" t="s">
        <v>44</v>
      </c>
      <c r="O1116" s="145"/>
      <c r="P1116" s="146">
        <f>O1116*H1116</f>
        <v>0</v>
      </c>
      <c r="Q1116" s="146">
        <v>0.00283</v>
      </c>
      <c r="R1116" s="146">
        <f>Q1116*H1116</f>
        <v>0.61273179</v>
      </c>
      <c r="S1116" s="146">
        <v>0</v>
      </c>
      <c r="T1116" s="147">
        <f>S1116*H1116</f>
        <v>0</v>
      </c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R1116" s="148" t="s">
        <v>419</v>
      </c>
      <c r="AT1116" s="148" t="s">
        <v>1214</v>
      </c>
      <c r="AU1116" s="148" t="s">
        <v>89</v>
      </c>
      <c r="AY1116" s="44" t="s">
        <v>149</v>
      </c>
      <c r="BE1116" s="149">
        <f>IF(N1116="základní",J1116,0)</f>
        <v>0</v>
      </c>
      <c r="BF1116" s="149">
        <f>IF(N1116="snížená",J1116,0)</f>
        <v>0</v>
      </c>
      <c r="BG1116" s="149">
        <f>IF(N1116="zákl. přenesená",J1116,0)</f>
        <v>0</v>
      </c>
      <c r="BH1116" s="149">
        <f>IF(N1116="sníž. přenesená",J1116,0)</f>
        <v>0</v>
      </c>
      <c r="BI1116" s="149">
        <f>IF(N1116="nulová",J1116,0)</f>
        <v>0</v>
      </c>
      <c r="BJ1116" s="44" t="s">
        <v>87</v>
      </c>
      <c r="BK1116" s="149">
        <f>ROUND(I1116*H1116,2)</f>
        <v>0</v>
      </c>
      <c r="BL1116" s="44" t="s">
        <v>219</v>
      </c>
      <c r="BM1116" s="148" t="s">
        <v>2440</v>
      </c>
    </row>
    <row r="1117" spans="1:47" s="56" customFormat="1" ht="19.5">
      <c r="A1117" s="53"/>
      <c r="B1117" s="54"/>
      <c r="C1117" s="53"/>
      <c r="D1117" s="150" t="s">
        <v>158</v>
      </c>
      <c r="E1117" s="53"/>
      <c r="F1117" s="151" t="s">
        <v>2323</v>
      </c>
      <c r="G1117" s="53"/>
      <c r="H1117" s="53"/>
      <c r="I1117" s="53"/>
      <c r="J1117" s="53"/>
      <c r="K1117" s="53"/>
      <c r="L1117" s="54"/>
      <c r="M1117" s="152"/>
      <c r="N1117" s="153"/>
      <c r="O1117" s="145"/>
      <c r="P1117" s="145"/>
      <c r="Q1117" s="145"/>
      <c r="R1117" s="145"/>
      <c r="S1117" s="145"/>
      <c r="T1117" s="154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T1117" s="44" t="s">
        <v>158</v>
      </c>
      <c r="AU1117" s="44" t="s">
        <v>89</v>
      </c>
    </row>
    <row r="1118" spans="2:51" s="160" customFormat="1" ht="11.25">
      <c r="B1118" s="161"/>
      <c r="D1118" s="150" t="s">
        <v>251</v>
      </c>
      <c r="F1118" s="163" t="s">
        <v>2441</v>
      </c>
      <c r="H1118" s="164">
        <v>216.513</v>
      </c>
      <c r="L1118" s="161"/>
      <c r="M1118" s="165"/>
      <c r="N1118" s="166"/>
      <c r="O1118" s="166"/>
      <c r="P1118" s="166"/>
      <c r="Q1118" s="166"/>
      <c r="R1118" s="166"/>
      <c r="S1118" s="166"/>
      <c r="T1118" s="167"/>
      <c r="AT1118" s="162" t="s">
        <v>251</v>
      </c>
      <c r="AU1118" s="162" t="s">
        <v>89</v>
      </c>
      <c r="AV1118" s="160" t="s">
        <v>89</v>
      </c>
      <c r="AW1118" s="160" t="s">
        <v>3</v>
      </c>
      <c r="AX1118" s="160" t="s">
        <v>87</v>
      </c>
      <c r="AY1118" s="162" t="s">
        <v>149</v>
      </c>
    </row>
    <row r="1119" spans="1:65" s="56" customFormat="1" ht="16.5" customHeight="1">
      <c r="A1119" s="53"/>
      <c r="B1119" s="54"/>
      <c r="C1119" s="138" t="s">
        <v>2442</v>
      </c>
      <c r="D1119" s="138" t="s">
        <v>152</v>
      </c>
      <c r="E1119" s="139" t="s">
        <v>2443</v>
      </c>
      <c r="F1119" s="140" t="s">
        <v>2444</v>
      </c>
      <c r="G1119" s="141" t="s">
        <v>1392</v>
      </c>
      <c r="H1119" s="27"/>
      <c r="I1119" s="204">
        <f>SUM(J1098:J1118)/100</f>
        <v>0</v>
      </c>
      <c r="J1119" s="142">
        <f>ROUND(I1119*H1119,2)</f>
        <v>0</v>
      </c>
      <c r="K1119" s="140" t="s">
        <v>257</v>
      </c>
      <c r="L1119" s="54"/>
      <c r="M1119" s="143" t="s">
        <v>1</v>
      </c>
      <c r="N1119" s="144" t="s">
        <v>44</v>
      </c>
      <c r="O1119" s="145"/>
      <c r="P1119" s="146">
        <f>O1119*H1119</f>
        <v>0</v>
      </c>
      <c r="Q1119" s="146">
        <v>0</v>
      </c>
      <c r="R1119" s="146">
        <f>Q1119*H1119</f>
        <v>0</v>
      </c>
      <c r="S1119" s="146">
        <v>0</v>
      </c>
      <c r="T1119" s="147">
        <f>S1119*H1119</f>
        <v>0</v>
      </c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R1119" s="148" t="s">
        <v>219</v>
      </c>
      <c r="AT1119" s="148" t="s">
        <v>152</v>
      </c>
      <c r="AU1119" s="148" t="s">
        <v>89</v>
      </c>
      <c r="AY1119" s="44" t="s">
        <v>149</v>
      </c>
      <c r="BE1119" s="149">
        <f>IF(N1119="základní",J1119,0)</f>
        <v>0</v>
      </c>
      <c r="BF1119" s="149">
        <f>IF(N1119="snížená",J1119,0)</f>
        <v>0</v>
      </c>
      <c r="BG1119" s="149">
        <f>IF(N1119="zákl. přenesená",J1119,0)</f>
        <v>0</v>
      </c>
      <c r="BH1119" s="149">
        <f>IF(N1119="sníž. přenesená",J1119,0)</f>
        <v>0</v>
      </c>
      <c r="BI1119" s="149">
        <f>IF(N1119="nulová",J1119,0)</f>
        <v>0</v>
      </c>
      <c r="BJ1119" s="44" t="s">
        <v>87</v>
      </c>
      <c r="BK1119" s="149">
        <f>ROUND(I1119*H1119,2)</f>
        <v>0</v>
      </c>
      <c r="BL1119" s="44" t="s">
        <v>219</v>
      </c>
      <c r="BM1119" s="148" t="s">
        <v>2445</v>
      </c>
    </row>
    <row r="1120" spans="2:63" s="125" customFormat="1" ht="22.9" customHeight="1">
      <c r="B1120" s="126"/>
      <c r="D1120" s="127" t="s">
        <v>78</v>
      </c>
      <c r="E1120" s="136" t="s">
        <v>2446</v>
      </c>
      <c r="F1120" s="136" t="s">
        <v>2447</v>
      </c>
      <c r="J1120" s="137">
        <f>BK1120</f>
        <v>0</v>
      </c>
      <c r="L1120" s="126"/>
      <c r="M1120" s="130"/>
      <c r="N1120" s="131"/>
      <c r="O1120" s="131"/>
      <c r="P1120" s="132">
        <f>SUM(P1121:P1123)</f>
        <v>0</v>
      </c>
      <c r="Q1120" s="131"/>
      <c r="R1120" s="132">
        <f>SUM(R1121:R1123)</f>
        <v>0.002855</v>
      </c>
      <c r="S1120" s="131"/>
      <c r="T1120" s="133">
        <f>SUM(T1121:T1123)</f>
        <v>0</v>
      </c>
      <c r="AR1120" s="127" t="s">
        <v>89</v>
      </c>
      <c r="AT1120" s="134" t="s">
        <v>78</v>
      </c>
      <c r="AU1120" s="134" t="s">
        <v>87</v>
      </c>
      <c r="AY1120" s="127" t="s">
        <v>149</v>
      </c>
      <c r="BK1120" s="135">
        <f>SUM(BK1121:BK1123)</f>
        <v>0</v>
      </c>
    </row>
    <row r="1121" spans="1:65" s="56" customFormat="1" ht="16.5" customHeight="1">
      <c r="A1121" s="53"/>
      <c r="B1121" s="54"/>
      <c r="C1121" s="138" t="s">
        <v>2448</v>
      </c>
      <c r="D1121" s="138" t="s">
        <v>152</v>
      </c>
      <c r="E1121" s="139" t="s">
        <v>2449</v>
      </c>
      <c r="F1121" s="140" t="s">
        <v>2450</v>
      </c>
      <c r="G1121" s="141" t="s">
        <v>268</v>
      </c>
      <c r="H1121" s="40">
        <v>11.42</v>
      </c>
      <c r="I1121" s="24"/>
      <c r="J1121" s="142">
        <f>ROUND(I1121*H1121,2)</f>
        <v>0</v>
      </c>
      <c r="K1121" s="140" t="s">
        <v>1</v>
      </c>
      <c r="L1121" s="54"/>
      <c r="M1121" s="143" t="s">
        <v>1</v>
      </c>
      <c r="N1121" s="144" t="s">
        <v>44</v>
      </c>
      <c r="O1121" s="145"/>
      <c r="P1121" s="146">
        <f>O1121*H1121</f>
        <v>0</v>
      </c>
      <c r="Q1121" s="146">
        <v>0.00025</v>
      </c>
      <c r="R1121" s="146">
        <f>Q1121*H1121</f>
        <v>0.002855</v>
      </c>
      <c r="S1121" s="146">
        <v>0</v>
      </c>
      <c r="T1121" s="147">
        <f>S1121*H1121</f>
        <v>0</v>
      </c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R1121" s="148" t="s">
        <v>219</v>
      </c>
      <c r="AT1121" s="148" t="s">
        <v>152</v>
      </c>
      <c r="AU1121" s="148" t="s">
        <v>89</v>
      </c>
      <c r="AY1121" s="44" t="s">
        <v>149</v>
      </c>
      <c r="BE1121" s="149">
        <f>IF(N1121="základní",J1121,0)</f>
        <v>0</v>
      </c>
      <c r="BF1121" s="149">
        <f>IF(N1121="snížená",J1121,0)</f>
        <v>0</v>
      </c>
      <c r="BG1121" s="149">
        <f>IF(N1121="zákl. přenesená",J1121,0)</f>
        <v>0</v>
      </c>
      <c r="BH1121" s="149">
        <f>IF(N1121="sníž. přenesená",J1121,0)</f>
        <v>0</v>
      </c>
      <c r="BI1121" s="149">
        <f>IF(N1121="nulová",J1121,0)</f>
        <v>0</v>
      </c>
      <c r="BJ1121" s="44" t="s">
        <v>87</v>
      </c>
      <c r="BK1121" s="149">
        <f>ROUND(I1121*H1121,2)</f>
        <v>0</v>
      </c>
      <c r="BL1121" s="44" t="s">
        <v>219</v>
      </c>
      <c r="BM1121" s="148" t="s">
        <v>2451</v>
      </c>
    </row>
    <row r="1122" spans="2:51" s="160" customFormat="1" ht="11.25">
      <c r="B1122" s="161"/>
      <c r="D1122" s="150" t="s">
        <v>251</v>
      </c>
      <c r="E1122" s="162" t="s">
        <v>800</v>
      </c>
      <c r="F1122" s="163" t="s">
        <v>2452</v>
      </c>
      <c r="H1122" s="164">
        <v>11.42</v>
      </c>
      <c r="L1122" s="161"/>
      <c r="M1122" s="165"/>
      <c r="N1122" s="166"/>
      <c r="O1122" s="166"/>
      <c r="P1122" s="166"/>
      <c r="Q1122" s="166"/>
      <c r="R1122" s="166"/>
      <c r="S1122" s="166"/>
      <c r="T1122" s="167"/>
      <c r="AT1122" s="162" t="s">
        <v>251</v>
      </c>
      <c r="AU1122" s="162" t="s">
        <v>89</v>
      </c>
      <c r="AV1122" s="160" t="s">
        <v>89</v>
      </c>
      <c r="AW1122" s="160" t="s">
        <v>34</v>
      </c>
      <c r="AX1122" s="160" t="s">
        <v>87</v>
      </c>
      <c r="AY1122" s="162" t="s">
        <v>149</v>
      </c>
    </row>
    <row r="1123" spans="1:65" s="56" customFormat="1" ht="16.5" customHeight="1">
      <c r="A1123" s="53"/>
      <c r="B1123" s="54"/>
      <c r="C1123" s="138" t="s">
        <v>2453</v>
      </c>
      <c r="D1123" s="138" t="s">
        <v>152</v>
      </c>
      <c r="E1123" s="139" t="s">
        <v>2454</v>
      </c>
      <c r="F1123" s="140" t="s">
        <v>2455</v>
      </c>
      <c r="G1123" s="141" t="s">
        <v>1392</v>
      </c>
      <c r="H1123" s="27"/>
      <c r="I1123" s="204">
        <f>SUM(J1121:J1122)/100</f>
        <v>0</v>
      </c>
      <c r="J1123" s="142">
        <f>ROUND(I1123*H1123,2)</f>
        <v>0</v>
      </c>
      <c r="K1123" s="140" t="s">
        <v>257</v>
      </c>
      <c r="L1123" s="54"/>
      <c r="M1123" s="143" t="s">
        <v>1</v>
      </c>
      <c r="N1123" s="144" t="s">
        <v>44</v>
      </c>
      <c r="O1123" s="145"/>
      <c r="P1123" s="146">
        <f>O1123*H1123</f>
        <v>0</v>
      </c>
      <c r="Q1123" s="146">
        <v>0</v>
      </c>
      <c r="R1123" s="146">
        <f>Q1123*H1123</f>
        <v>0</v>
      </c>
      <c r="S1123" s="146">
        <v>0</v>
      </c>
      <c r="T1123" s="147">
        <f>S1123*H1123</f>
        <v>0</v>
      </c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R1123" s="148" t="s">
        <v>219</v>
      </c>
      <c r="AT1123" s="148" t="s">
        <v>152</v>
      </c>
      <c r="AU1123" s="148" t="s">
        <v>89</v>
      </c>
      <c r="AY1123" s="44" t="s">
        <v>149</v>
      </c>
      <c r="BE1123" s="149">
        <f>IF(N1123="základní",J1123,0)</f>
        <v>0</v>
      </c>
      <c r="BF1123" s="149">
        <f>IF(N1123="snížená",J1123,0)</f>
        <v>0</v>
      </c>
      <c r="BG1123" s="149">
        <f>IF(N1123="zákl. přenesená",J1123,0)</f>
        <v>0</v>
      </c>
      <c r="BH1123" s="149">
        <f>IF(N1123="sníž. přenesená",J1123,0)</f>
        <v>0</v>
      </c>
      <c r="BI1123" s="149">
        <f>IF(N1123="nulová",J1123,0)</f>
        <v>0</v>
      </c>
      <c r="BJ1123" s="44" t="s">
        <v>87</v>
      </c>
      <c r="BK1123" s="149">
        <f>ROUND(I1123*H1123,2)</f>
        <v>0</v>
      </c>
      <c r="BL1123" s="44" t="s">
        <v>219</v>
      </c>
      <c r="BM1123" s="148" t="s">
        <v>2456</v>
      </c>
    </row>
    <row r="1124" spans="2:63" s="125" customFormat="1" ht="22.9" customHeight="1">
      <c r="B1124" s="126"/>
      <c r="D1124" s="127" t="s">
        <v>78</v>
      </c>
      <c r="E1124" s="136" t="s">
        <v>2457</v>
      </c>
      <c r="F1124" s="136" t="s">
        <v>2458</v>
      </c>
      <c r="J1124" s="137">
        <f>BK1124</f>
        <v>0</v>
      </c>
      <c r="L1124" s="126"/>
      <c r="M1124" s="130"/>
      <c r="N1124" s="131"/>
      <c r="O1124" s="131"/>
      <c r="P1124" s="132">
        <f>SUM(P1125:P1171)</f>
        <v>0</v>
      </c>
      <c r="Q1124" s="131"/>
      <c r="R1124" s="132">
        <f>SUM(R1125:R1171)</f>
        <v>5.898948199999999</v>
      </c>
      <c r="S1124" s="131"/>
      <c r="T1124" s="133">
        <f>SUM(T1125:T1171)</f>
        <v>0</v>
      </c>
      <c r="AR1124" s="127" t="s">
        <v>89</v>
      </c>
      <c r="AT1124" s="134" t="s">
        <v>78</v>
      </c>
      <c r="AU1124" s="134" t="s">
        <v>87</v>
      </c>
      <c r="AY1124" s="127" t="s">
        <v>149</v>
      </c>
      <c r="BK1124" s="135">
        <f>SUM(BK1125:BK1171)</f>
        <v>0</v>
      </c>
    </row>
    <row r="1125" spans="1:65" s="56" customFormat="1" ht="21.75" customHeight="1">
      <c r="A1125" s="53"/>
      <c r="B1125" s="54"/>
      <c r="C1125" s="138" t="s">
        <v>2459</v>
      </c>
      <c r="D1125" s="138" t="s">
        <v>152</v>
      </c>
      <c r="E1125" s="139" t="s">
        <v>2460</v>
      </c>
      <c r="F1125" s="140" t="s">
        <v>2461</v>
      </c>
      <c r="G1125" s="141" t="s">
        <v>268</v>
      </c>
      <c r="H1125" s="40">
        <v>13.285</v>
      </c>
      <c r="I1125" s="24"/>
      <c r="J1125" s="142">
        <f>ROUND(I1125*H1125,2)</f>
        <v>0</v>
      </c>
      <c r="K1125" s="140" t="s">
        <v>257</v>
      </c>
      <c r="L1125" s="54"/>
      <c r="M1125" s="143" t="s">
        <v>1</v>
      </c>
      <c r="N1125" s="144" t="s">
        <v>44</v>
      </c>
      <c r="O1125" s="145"/>
      <c r="P1125" s="146">
        <f>O1125*H1125</f>
        <v>0</v>
      </c>
      <c r="Q1125" s="146">
        <v>0.0052</v>
      </c>
      <c r="R1125" s="146">
        <f>Q1125*H1125</f>
        <v>0.06908199999999999</v>
      </c>
      <c r="S1125" s="146">
        <v>0</v>
      </c>
      <c r="T1125" s="147">
        <f>S1125*H1125</f>
        <v>0</v>
      </c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R1125" s="148" t="s">
        <v>219</v>
      </c>
      <c r="AT1125" s="148" t="s">
        <v>152</v>
      </c>
      <c r="AU1125" s="148" t="s">
        <v>89</v>
      </c>
      <c r="AY1125" s="44" t="s">
        <v>149</v>
      </c>
      <c r="BE1125" s="149">
        <f>IF(N1125="základní",J1125,0)</f>
        <v>0</v>
      </c>
      <c r="BF1125" s="149">
        <f>IF(N1125="snížená",J1125,0)</f>
        <v>0</v>
      </c>
      <c r="BG1125" s="149">
        <f>IF(N1125="zákl. přenesená",J1125,0)</f>
        <v>0</v>
      </c>
      <c r="BH1125" s="149">
        <f>IF(N1125="sníž. přenesená",J1125,0)</f>
        <v>0</v>
      </c>
      <c r="BI1125" s="149">
        <f>IF(N1125="nulová",J1125,0)</f>
        <v>0</v>
      </c>
      <c r="BJ1125" s="44" t="s">
        <v>87</v>
      </c>
      <c r="BK1125" s="149">
        <f>ROUND(I1125*H1125,2)</f>
        <v>0</v>
      </c>
      <c r="BL1125" s="44" t="s">
        <v>219</v>
      </c>
      <c r="BM1125" s="148" t="s">
        <v>2462</v>
      </c>
    </row>
    <row r="1126" spans="2:51" s="176" customFormat="1" ht="11.25">
      <c r="B1126" s="177"/>
      <c r="D1126" s="150" t="s">
        <v>251</v>
      </c>
      <c r="E1126" s="178" t="s">
        <v>1</v>
      </c>
      <c r="F1126" s="179" t="s">
        <v>315</v>
      </c>
      <c r="H1126" s="178" t="s">
        <v>1</v>
      </c>
      <c r="L1126" s="177"/>
      <c r="M1126" s="180"/>
      <c r="N1126" s="181"/>
      <c r="O1126" s="181"/>
      <c r="P1126" s="181"/>
      <c r="Q1126" s="181"/>
      <c r="R1126" s="181"/>
      <c r="S1126" s="181"/>
      <c r="T1126" s="182"/>
      <c r="AT1126" s="178" t="s">
        <v>251</v>
      </c>
      <c r="AU1126" s="178" t="s">
        <v>89</v>
      </c>
      <c r="AV1126" s="176" t="s">
        <v>87</v>
      </c>
      <c r="AW1126" s="176" t="s">
        <v>34</v>
      </c>
      <c r="AX1126" s="176" t="s">
        <v>79</v>
      </c>
      <c r="AY1126" s="178" t="s">
        <v>149</v>
      </c>
    </row>
    <row r="1127" spans="2:51" s="160" customFormat="1" ht="11.25">
      <c r="B1127" s="161"/>
      <c r="D1127" s="150" t="s">
        <v>251</v>
      </c>
      <c r="E1127" s="162" t="s">
        <v>1</v>
      </c>
      <c r="F1127" s="163" t="s">
        <v>1095</v>
      </c>
      <c r="H1127" s="164">
        <v>13.285</v>
      </c>
      <c r="L1127" s="161"/>
      <c r="M1127" s="165"/>
      <c r="N1127" s="166"/>
      <c r="O1127" s="166"/>
      <c r="P1127" s="166"/>
      <c r="Q1127" s="166"/>
      <c r="R1127" s="166"/>
      <c r="S1127" s="166"/>
      <c r="T1127" s="167"/>
      <c r="AT1127" s="162" t="s">
        <v>251</v>
      </c>
      <c r="AU1127" s="162" t="s">
        <v>89</v>
      </c>
      <c r="AV1127" s="160" t="s">
        <v>89</v>
      </c>
      <c r="AW1127" s="160" t="s">
        <v>34</v>
      </c>
      <c r="AX1127" s="160" t="s">
        <v>87</v>
      </c>
      <c r="AY1127" s="162" t="s">
        <v>149</v>
      </c>
    </row>
    <row r="1128" spans="1:65" s="56" customFormat="1" ht="16.5" customHeight="1">
      <c r="A1128" s="53"/>
      <c r="B1128" s="54"/>
      <c r="C1128" s="195" t="s">
        <v>2463</v>
      </c>
      <c r="D1128" s="195" t="s">
        <v>1214</v>
      </c>
      <c r="E1128" s="196" t="s">
        <v>2464</v>
      </c>
      <c r="F1128" s="197" t="s">
        <v>2465</v>
      </c>
      <c r="G1128" s="198" t="s">
        <v>268</v>
      </c>
      <c r="H1128" s="199">
        <v>14.614</v>
      </c>
      <c r="I1128" s="26"/>
      <c r="J1128" s="200">
        <f>ROUND(I1128*H1128,2)</f>
        <v>0</v>
      </c>
      <c r="K1128" s="197" t="s">
        <v>1</v>
      </c>
      <c r="L1128" s="201"/>
      <c r="M1128" s="202" t="s">
        <v>1</v>
      </c>
      <c r="N1128" s="203" t="s">
        <v>44</v>
      </c>
      <c r="O1128" s="145"/>
      <c r="P1128" s="146">
        <f>O1128*H1128</f>
        <v>0</v>
      </c>
      <c r="Q1128" s="146">
        <v>0.0201</v>
      </c>
      <c r="R1128" s="146">
        <f>Q1128*H1128</f>
        <v>0.2937414</v>
      </c>
      <c r="S1128" s="146">
        <v>0</v>
      </c>
      <c r="T1128" s="147">
        <f>S1128*H1128</f>
        <v>0</v>
      </c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R1128" s="148" t="s">
        <v>419</v>
      </c>
      <c r="AT1128" s="148" t="s">
        <v>1214</v>
      </c>
      <c r="AU1128" s="148" t="s">
        <v>89</v>
      </c>
      <c r="AY1128" s="44" t="s">
        <v>149</v>
      </c>
      <c r="BE1128" s="149">
        <f>IF(N1128="základní",J1128,0)</f>
        <v>0</v>
      </c>
      <c r="BF1128" s="149">
        <f>IF(N1128="snížená",J1128,0)</f>
        <v>0</v>
      </c>
      <c r="BG1128" s="149">
        <f>IF(N1128="zákl. přenesená",J1128,0)</f>
        <v>0</v>
      </c>
      <c r="BH1128" s="149">
        <f>IF(N1128="sníž. přenesená",J1128,0)</f>
        <v>0</v>
      </c>
      <c r="BI1128" s="149">
        <f>IF(N1128="nulová",J1128,0)</f>
        <v>0</v>
      </c>
      <c r="BJ1128" s="44" t="s">
        <v>87</v>
      </c>
      <c r="BK1128" s="149">
        <f>ROUND(I1128*H1128,2)</f>
        <v>0</v>
      </c>
      <c r="BL1128" s="44" t="s">
        <v>219</v>
      </c>
      <c r="BM1128" s="148" t="s">
        <v>2466</v>
      </c>
    </row>
    <row r="1129" spans="1:47" s="56" customFormat="1" ht="19.5">
      <c r="A1129" s="53"/>
      <c r="B1129" s="54"/>
      <c r="C1129" s="53"/>
      <c r="D1129" s="150" t="s">
        <v>158</v>
      </c>
      <c r="E1129" s="53"/>
      <c r="F1129" s="151" t="s">
        <v>2323</v>
      </c>
      <c r="G1129" s="53"/>
      <c r="H1129" s="53"/>
      <c r="I1129" s="53"/>
      <c r="J1129" s="53"/>
      <c r="K1129" s="53"/>
      <c r="L1129" s="54"/>
      <c r="M1129" s="152"/>
      <c r="N1129" s="153"/>
      <c r="O1129" s="145"/>
      <c r="P1129" s="145"/>
      <c r="Q1129" s="145"/>
      <c r="R1129" s="145"/>
      <c r="S1129" s="145"/>
      <c r="T1129" s="154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T1129" s="44" t="s">
        <v>158</v>
      </c>
      <c r="AU1129" s="44" t="s">
        <v>89</v>
      </c>
    </row>
    <row r="1130" spans="2:51" s="160" customFormat="1" ht="11.25">
      <c r="B1130" s="161"/>
      <c r="D1130" s="150" t="s">
        <v>251</v>
      </c>
      <c r="F1130" s="163" t="s">
        <v>2467</v>
      </c>
      <c r="H1130" s="164">
        <v>14.614</v>
      </c>
      <c r="L1130" s="161"/>
      <c r="M1130" s="165"/>
      <c r="N1130" s="166"/>
      <c r="O1130" s="166"/>
      <c r="P1130" s="166"/>
      <c r="Q1130" s="166"/>
      <c r="R1130" s="166"/>
      <c r="S1130" s="166"/>
      <c r="T1130" s="167"/>
      <c r="AT1130" s="162" t="s">
        <v>251</v>
      </c>
      <c r="AU1130" s="162" t="s">
        <v>89</v>
      </c>
      <c r="AV1130" s="160" t="s">
        <v>89</v>
      </c>
      <c r="AW1130" s="160" t="s">
        <v>3</v>
      </c>
      <c r="AX1130" s="160" t="s">
        <v>87</v>
      </c>
      <c r="AY1130" s="162" t="s">
        <v>149</v>
      </c>
    </row>
    <row r="1131" spans="1:65" s="56" customFormat="1" ht="21.75" customHeight="1">
      <c r="A1131" s="53"/>
      <c r="B1131" s="54"/>
      <c r="C1131" s="138" t="s">
        <v>2468</v>
      </c>
      <c r="D1131" s="138" t="s">
        <v>152</v>
      </c>
      <c r="E1131" s="139" t="s">
        <v>2469</v>
      </c>
      <c r="F1131" s="140" t="s">
        <v>2470</v>
      </c>
      <c r="G1131" s="141" t="s">
        <v>268</v>
      </c>
      <c r="H1131" s="40">
        <v>192.13</v>
      </c>
      <c r="I1131" s="24"/>
      <c r="J1131" s="142">
        <f>ROUND(I1131*H1131,2)</f>
        <v>0</v>
      </c>
      <c r="K1131" s="140" t="s">
        <v>257</v>
      </c>
      <c r="L1131" s="54"/>
      <c r="M1131" s="143" t="s">
        <v>1</v>
      </c>
      <c r="N1131" s="144" t="s">
        <v>44</v>
      </c>
      <c r="O1131" s="145"/>
      <c r="P1131" s="146">
        <f>O1131*H1131</f>
        <v>0</v>
      </c>
      <c r="Q1131" s="146">
        <v>0.00495</v>
      </c>
      <c r="R1131" s="146">
        <f>Q1131*H1131</f>
        <v>0.9510435</v>
      </c>
      <c r="S1131" s="146">
        <v>0</v>
      </c>
      <c r="T1131" s="147">
        <f>S1131*H1131</f>
        <v>0</v>
      </c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R1131" s="148" t="s">
        <v>219</v>
      </c>
      <c r="AT1131" s="148" t="s">
        <v>152</v>
      </c>
      <c r="AU1131" s="148" t="s">
        <v>89</v>
      </c>
      <c r="AY1131" s="44" t="s">
        <v>149</v>
      </c>
      <c r="BE1131" s="149">
        <f>IF(N1131="základní",J1131,0)</f>
        <v>0</v>
      </c>
      <c r="BF1131" s="149">
        <f>IF(N1131="snížená",J1131,0)</f>
        <v>0</v>
      </c>
      <c r="BG1131" s="149">
        <f>IF(N1131="zákl. přenesená",J1131,0)</f>
        <v>0</v>
      </c>
      <c r="BH1131" s="149">
        <f>IF(N1131="sníž. přenesená",J1131,0)</f>
        <v>0</v>
      </c>
      <c r="BI1131" s="149">
        <f>IF(N1131="nulová",J1131,0)</f>
        <v>0</v>
      </c>
      <c r="BJ1131" s="44" t="s">
        <v>87</v>
      </c>
      <c r="BK1131" s="149">
        <f>ROUND(I1131*H1131,2)</f>
        <v>0</v>
      </c>
      <c r="BL1131" s="44" t="s">
        <v>219</v>
      </c>
      <c r="BM1131" s="148" t="s">
        <v>2471</v>
      </c>
    </row>
    <row r="1132" spans="2:51" s="176" customFormat="1" ht="11.25">
      <c r="B1132" s="177"/>
      <c r="D1132" s="150" t="s">
        <v>251</v>
      </c>
      <c r="E1132" s="178" t="s">
        <v>1</v>
      </c>
      <c r="F1132" s="179" t="s">
        <v>2472</v>
      </c>
      <c r="H1132" s="178" t="s">
        <v>1</v>
      </c>
      <c r="L1132" s="177"/>
      <c r="M1132" s="180"/>
      <c r="N1132" s="181"/>
      <c r="O1132" s="181"/>
      <c r="P1132" s="181"/>
      <c r="Q1132" s="181"/>
      <c r="R1132" s="181"/>
      <c r="S1132" s="181"/>
      <c r="T1132" s="182"/>
      <c r="AT1132" s="178" t="s">
        <v>251</v>
      </c>
      <c r="AU1132" s="178" t="s">
        <v>89</v>
      </c>
      <c r="AV1132" s="176" t="s">
        <v>87</v>
      </c>
      <c r="AW1132" s="176" t="s">
        <v>34</v>
      </c>
      <c r="AX1132" s="176" t="s">
        <v>79</v>
      </c>
      <c r="AY1132" s="178" t="s">
        <v>149</v>
      </c>
    </row>
    <row r="1133" spans="2:51" s="176" customFormat="1" ht="11.25">
      <c r="B1133" s="177"/>
      <c r="D1133" s="150" t="s">
        <v>251</v>
      </c>
      <c r="E1133" s="178" t="s">
        <v>1</v>
      </c>
      <c r="F1133" s="179" t="s">
        <v>298</v>
      </c>
      <c r="H1133" s="178" t="s">
        <v>1</v>
      </c>
      <c r="L1133" s="177"/>
      <c r="M1133" s="180"/>
      <c r="N1133" s="181"/>
      <c r="O1133" s="181"/>
      <c r="P1133" s="181"/>
      <c r="Q1133" s="181"/>
      <c r="R1133" s="181"/>
      <c r="S1133" s="181"/>
      <c r="T1133" s="182"/>
      <c r="AT1133" s="178" t="s">
        <v>251</v>
      </c>
      <c r="AU1133" s="178" t="s">
        <v>89</v>
      </c>
      <c r="AV1133" s="176" t="s">
        <v>87</v>
      </c>
      <c r="AW1133" s="176" t="s">
        <v>34</v>
      </c>
      <c r="AX1133" s="176" t="s">
        <v>79</v>
      </c>
      <c r="AY1133" s="178" t="s">
        <v>149</v>
      </c>
    </row>
    <row r="1134" spans="2:51" s="160" customFormat="1" ht="11.25">
      <c r="B1134" s="161"/>
      <c r="D1134" s="150" t="s">
        <v>251</v>
      </c>
      <c r="E1134" s="162" t="s">
        <v>1</v>
      </c>
      <c r="F1134" s="163" t="s">
        <v>1085</v>
      </c>
      <c r="H1134" s="164">
        <v>18.4</v>
      </c>
      <c r="L1134" s="161"/>
      <c r="M1134" s="165"/>
      <c r="N1134" s="166"/>
      <c r="O1134" s="166"/>
      <c r="P1134" s="166"/>
      <c r="Q1134" s="166"/>
      <c r="R1134" s="166"/>
      <c r="S1134" s="166"/>
      <c r="T1134" s="167"/>
      <c r="AT1134" s="162" t="s">
        <v>251</v>
      </c>
      <c r="AU1134" s="162" t="s">
        <v>89</v>
      </c>
      <c r="AV1134" s="160" t="s">
        <v>89</v>
      </c>
      <c r="AW1134" s="160" t="s">
        <v>34</v>
      </c>
      <c r="AX1134" s="160" t="s">
        <v>79</v>
      </c>
      <c r="AY1134" s="162" t="s">
        <v>149</v>
      </c>
    </row>
    <row r="1135" spans="2:51" s="160" customFormat="1" ht="11.25">
      <c r="B1135" s="161"/>
      <c r="D1135" s="150" t="s">
        <v>251</v>
      </c>
      <c r="E1135" s="162" t="s">
        <v>1</v>
      </c>
      <c r="F1135" s="163" t="s">
        <v>1086</v>
      </c>
      <c r="H1135" s="164">
        <v>27</v>
      </c>
      <c r="L1135" s="161"/>
      <c r="M1135" s="165"/>
      <c r="N1135" s="166"/>
      <c r="O1135" s="166"/>
      <c r="P1135" s="166"/>
      <c r="Q1135" s="166"/>
      <c r="R1135" s="166"/>
      <c r="S1135" s="166"/>
      <c r="T1135" s="167"/>
      <c r="AT1135" s="162" t="s">
        <v>251</v>
      </c>
      <c r="AU1135" s="162" t="s">
        <v>89</v>
      </c>
      <c r="AV1135" s="160" t="s">
        <v>89</v>
      </c>
      <c r="AW1135" s="160" t="s">
        <v>34</v>
      </c>
      <c r="AX1135" s="160" t="s">
        <v>79</v>
      </c>
      <c r="AY1135" s="162" t="s">
        <v>149</v>
      </c>
    </row>
    <row r="1136" spans="2:51" s="176" customFormat="1" ht="11.25">
      <c r="B1136" s="177"/>
      <c r="D1136" s="150" t="s">
        <v>251</v>
      </c>
      <c r="E1136" s="178" t="s">
        <v>1</v>
      </c>
      <c r="F1136" s="179" t="s">
        <v>306</v>
      </c>
      <c r="H1136" s="178" t="s">
        <v>1</v>
      </c>
      <c r="L1136" s="177"/>
      <c r="M1136" s="180"/>
      <c r="N1136" s="181"/>
      <c r="O1136" s="181"/>
      <c r="P1136" s="181"/>
      <c r="Q1136" s="181"/>
      <c r="R1136" s="181"/>
      <c r="S1136" s="181"/>
      <c r="T1136" s="182"/>
      <c r="AT1136" s="178" t="s">
        <v>251</v>
      </c>
      <c r="AU1136" s="178" t="s">
        <v>89</v>
      </c>
      <c r="AV1136" s="176" t="s">
        <v>87</v>
      </c>
      <c r="AW1136" s="176" t="s">
        <v>34</v>
      </c>
      <c r="AX1136" s="176" t="s">
        <v>79</v>
      </c>
      <c r="AY1136" s="178" t="s">
        <v>149</v>
      </c>
    </row>
    <row r="1137" spans="2:51" s="160" customFormat="1" ht="11.25">
      <c r="B1137" s="161"/>
      <c r="D1137" s="150" t="s">
        <v>251</v>
      </c>
      <c r="E1137" s="162" t="s">
        <v>1</v>
      </c>
      <c r="F1137" s="163" t="s">
        <v>2473</v>
      </c>
      <c r="H1137" s="164">
        <v>4.95</v>
      </c>
      <c r="L1137" s="161"/>
      <c r="M1137" s="165"/>
      <c r="N1137" s="166"/>
      <c r="O1137" s="166"/>
      <c r="P1137" s="166"/>
      <c r="Q1137" s="166"/>
      <c r="R1137" s="166"/>
      <c r="S1137" s="166"/>
      <c r="T1137" s="167"/>
      <c r="AT1137" s="162" t="s">
        <v>251</v>
      </c>
      <c r="AU1137" s="162" t="s">
        <v>89</v>
      </c>
      <c r="AV1137" s="160" t="s">
        <v>89</v>
      </c>
      <c r="AW1137" s="160" t="s">
        <v>34</v>
      </c>
      <c r="AX1137" s="160" t="s">
        <v>79</v>
      </c>
      <c r="AY1137" s="162" t="s">
        <v>149</v>
      </c>
    </row>
    <row r="1138" spans="2:51" s="160" customFormat="1" ht="11.25">
      <c r="B1138" s="161"/>
      <c r="D1138" s="150" t="s">
        <v>251</v>
      </c>
      <c r="E1138" s="162" t="s">
        <v>1</v>
      </c>
      <c r="F1138" s="163" t="s">
        <v>2474</v>
      </c>
      <c r="H1138" s="164">
        <v>13.56</v>
      </c>
      <c r="L1138" s="161"/>
      <c r="M1138" s="165"/>
      <c r="N1138" s="166"/>
      <c r="O1138" s="166"/>
      <c r="P1138" s="166"/>
      <c r="Q1138" s="166"/>
      <c r="R1138" s="166"/>
      <c r="S1138" s="166"/>
      <c r="T1138" s="167"/>
      <c r="AT1138" s="162" t="s">
        <v>251</v>
      </c>
      <c r="AU1138" s="162" t="s">
        <v>89</v>
      </c>
      <c r="AV1138" s="160" t="s">
        <v>89</v>
      </c>
      <c r="AW1138" s="160" t="s">
        <v>34</v>
      </c>
      <c r="AX1138" s="160" t="s">
        <v>79</v>
      </c>
      <c r="AY1138" s="162" t="s">
        <v>149</v>
      </c>
    </row>
    <row r="1139" spans="2:51" s="160" customFormat="1" ht="11.25">
      <c r="B1139" s="161"/>
      <c r="D1139" s="150" t="s">
        <v>251</v>
      </c>
      <c r="E1139" s="162" t="s">
        <v>1</v>
      </c>
      <c r="F1139" s="163" t="s">
        <v>2475</v>
      </c>
      <c r="H1139" s="164">
        <v>13.3</v>
      </c>
      <c r="L1139" s="161"/>
      <c r="M1139" s="165"/>
      <c r="N1139" s="166"/>
      <c r="O1139" s="166"/>
      <c r="P1139" s="166"/>
      <c r="Q1139" s="166"/>
      <c r="R1139" s="166"/>
      <c r="S1139" s="166"/>
      <c r="T1139" s="167"/>
      <c r="AT1139" s="162" t="s">
        <v>251</v>
      </c>
      <c r="AU1139" s="162" t="s">
        <v>89</v>
      </c>
      <c r="AV1139" s="160" t="s">
        <v>89</v>
      </c>
      <c r="AW1139" s="160" t="s">
        <v>34</v>
      </c>
      <c r="AX1139" s="160" t="s">
        <v>79</v>
      </c>
      <c r="AY1139" s="162" t="s">
        <v>149</v>
      </c>
    </row>
    <row r="1140" spans="2:51" s="176" customFormat="1" ht="11.25">
      <c r="B1140" s="177"/>
      <c r="D1140" s="150" t="s">
        <v>251</v>
      </c>
      <c r="E1140" s="178" t="s">
        <v>1</v>
      </c>
      <c r="F1140" s="179" t="s">
        <v>311</v>
      </c>
      <c r="H1140" s="178" t="s">
        <v>1</v>
      </c>
      <c r="L1140" s="177"/>
      <c r="M1140" s="180"/>
      <c r="N1140" s="181"/>
      <c r="O1140" s="181"/>
      <c r="P1140" s="181"/>
      <c r="Q1140" s="181"/>
      <c r="R1140" s="181"/>
      <c r="S1140" s="181"/>
      <c r="T1140" s="182"/>
      <c r="AT1140" s="178" t="s">
        <v>251</v>
      </c>
      <c r="AU1140" s="178" t="s">
        <v>89</v>
      </c>
      <c r="AV1140" s="176" t="s">
        <v>87</v>
      </c>
      <c r="AW1140" s="176" t="s">
        <v>34</v>
      </c>
      <c r="AX1140" s="176" t="s">
        <v>79</v>
      </c>
      <c r="AY1140" s="178" t="s">
        <v>149</v>
      </c>
    </row>
    <row r="1141" spans="2:51" s="160" customFormat="1" ht="11.25">
      <c r="B1141" s="161"/>
      <c r="D1141" s="150" t="s">
        <v>251</v>
      </c>
      <c r="E1141" s="162" t="s">
        <v>1</v>
      </c>
      <c r="F1141" s="163" t="s">
        <v>2476</v>
      </c>
      <c r="H1141" s="164">
        <v>12.88</v>
      </c>
      <c r="L1141" s="161"/>
      <c r="M1141" s="165"/>
      <c r="N1141" s="166"/>
      <c r="O1141" s="166"/>
      <c r="P1141" s="166"/>
      <c r="Q1141" s="166"/>
      <c r="R1141" s="166"/>
      <c r="S1141" s="166"/>
      <c r="T1141" s="167"/>
      <c r="AT1141" s="162" t="s">
        <v>251</v>
      </c>
      <c r="AU1141" s="162" t="s">
        <v>89</v>
      </c>
      <c r="AV1141" s="160" t="s">
        <v>89</v>
      </c>
      <c r="AW1141" s="160" t="s">
        <v>34</v>
      </c>
      <c r="AX1141" s="160" t="s">
        <v>79</v>
      </c>
      <c r="AY1141" s="162" t="s">
        <v>149</v>
      </c>
    </row>
    <row r="1142" spans="2:51" s="183" customFormat="1" ht="11.25">
      <c r="B1142" s="184"/>
      <c r="D1142" s="150" t="s">
        <v>251</v>
      </c>
      <c r="E1142" s="185" t="s">
        <v>1</v>
      </c>
      <c r="F1142" s="186" t="s">
        <v>305</v>
      </c>
      <c r="H1142" s="187">
        <v>90.09</v>
      </c>
      <c r="L1142" s="184"/>
      <c r="M1142" s="188"/>
      <c r="N1142" s="189"/>
      <c r="O1142" s="189"/>
      <c r="P1142" s="189"/>
      <c r="Q1142" s="189"/>
      <c r="R1142" s="189"/>
      <c r="S1142" s="189"/>
      <c r="T1142" s="190"/>
      <c r="AT1142" s="185" t="s">
        <v>251</v>
      </c>
      <c r="AU1142" s="185" t="s">
        <v>89</v>
      </c>
      <c r="AV1142" s="183" t="s">
        <v>163</v>
      </c>
      <c r="AW1142" s="183" t="s">
        <v>34</v>
      </c>
      <c r="AX1142" s="183" t="s">
        <v>79</v>
      </c>
      <c r="AY1142" s="185" t="s">
        <v>149</v>
      </c>
    </row>
    <row r="1143" spans="2:51" s="176" customFormat="1" ht="11.25">
      <c r="B1143" s="177"/>
      <c r="D1143" s="150" t="s">
        <v>251</v>
      </c>
      <c r="E1143" s="178" t="s">
        <v>1</v>
      </c>
      <c r="F1143" s="179" t="s">
        <v>2477</v>
      </c>
      <c r="H1143" s="178" t="s">
        <v>1</v>
      </c>
      <c r="L1143" s="177"/>
      <c r="M1143" s="180"/>
      <c r="N1143" s="181"/>
      <c r="O1143" s="181"/>
      <c r="P1143" s="181"/>
      <c r="Q1143" s="181"/>
      <c r="R1143" s="181"/>
      <c r="S1143" s="181"/>
      <c r="T1143" s="182"/>
      <c r="AT1143" s="178" t="s">
        <v>251</v>
      </c>
      <c r="AU1143" s="178" t="s">
        <v>89</v>
      </c>
      <c r="AV1143" s="176" t="s">
        <v>87</v>
      </c>
      <c r="AW1143" s="176" t="s">
        <v>34</v>
      </c>
      <c r="AX1143" s="176" t="s">
        <v>79</v>
      </c>
      <c r="AY1143" s="178" t="s">
        <v>149</v>
      </c>
    </row>
    <row r="1144" spans="2:51" s="176" customFormat="1" ht="11.25">
      <c r="B1144" s="177"/>
      <c r="D1144" s="150" t="s">
        <v>251</v>
      </c>
      <c r="E1144" s="178" t="s">
        <v>1</v>
      </c>
      <c r="F1144" s="179" t="s">
        <v>311</v>
      </c>
      <c r="H1144" s="178" t="s">
        <v>1</v>
      </c>
      <c r="L1144" s="177"/>
      <c r="M1144" s="180"/>
      <c r="N1144" s="181"/>
      <c r="O1144" s="181"/>
      <c r="P1144" s="181"/>
      <c r="Q1144" s="181"/>
      <c r="R1144" s="181"/>
      <c r="S1144" s="181"/>
      <c r="T1144" s="182"/>
      <c r="AT1144" s="178" t="s">
        <v>251</v>
      </c>
      <c r="AU1144" s="178" t="s">
        <v>89</v>
      </c>
      <c r="AV1144" s="176" t="s">
        <v>87</v>
      </c>
      <c r="AW1144" s="176" t="s">
        <v>34</v>
      </c>
      <c r="AX1144" s="176" t="s">
        <v>79</v>
      </c>
      <c r="AY1144" s="178" t="s">
        <v>149</v>
      </c>
    </row>
    <row r="1145" spans="2:51" s="160" customFormat="1" ht="11.25">
      <c r="B1145" s="161"/>
      <c r="D1145" s="150" t="s">
        <v>251</v>
      </c>
      <c r="E1145" s="162" t="s">
        <v>1</v>
      </c>
      <c r="F1145" s="163" t="s">
        <v>2478</v>
      </c>
      <c r="H1145" s="164">
        <v>20.86</v>
      </c>
      <c r="L1145" s="161"/>
      <c r="M1145" s="165"/>
      <c r="N1145" s="166"/>
      <c r="O1145" s="166"/>
      <c r="P1145" s="166"/>
      <c r="Q1145" s="166"/>
      <c r="R1145" s="166"/>
      <c r="S1145" s="166"/>
      <c r="T1145" s="167"/>
      <c r="AT1145" s="162" t="s">
        <v>251</v>
      </c>
      <c r="AU1145" s="162" t="s">
        <v>89</v>
      </c>
      <c r="AV1145" s="160" t="s">
        <v>89</v>
      </c>
      <c r="AW1145" s="160" t="s">
        <v>34</v>
      </c>
      <c r="AX1145" s="160" t="s">
        <v>79</v>
      </c>
      <c r="AY1145" s="162" t="s">
        <v>149</v>
      </c>
    </row>
    <row r="1146" spans="2:51" s="160" customFormat="1" ht="11.25">
      <c r="B1146" s="161"/>
      <c r="D1146" s="150" t="s">
        <v>251</v>
      </c>
      <c r="E1146" s="162" t="s">
        <v>1</v>
      </c>
      <c r="F1146" s="163" t="s">
        <v>2479</v>
      </c>
      <c r="H1146" s="164">
        <v>26.11</v>
      </c>
      <c r="L1146" s="161"/>
      <c r="M1146" s="165"/>
      <c r="N1146" s="166"/>
      <c r="O1146" s="166"/>
      <c r="P1146" s="166"/>
      <c r="Q1146" s="166"/>
      <c r="R1146" s="166"/>
      <c r="S1146" s="166"/>
      <c r="T1146" s="167"/>
      <c r="AT1146" s="162" t="s">
        <v>251</v>
      </c>
      <c r="AU1146" s="162" t="s">
        <v>89</v>
      </c>
      <c r="AV1146" s="160" t="s">
        <v>89</v>
      </c>
      <c r="AW1146" s="160" t="s">
        <v>34</v>
      </c>
      <c r="AX1146" s="160" t="s">
        <v>79</v>
      </c>
      <c r="AY1146" s="162" t="s">
        <v>149</v>
      </c>
    </row>
    <row r="1147" spans="2:51" s="160" customFormat="1" ht="11.25">
      <c r="B1147" s="161"/>
      <c r="D1147" s="150" t="s">
        <v>251</v>
      </c>
      <c r="E1147" s="162" t="s">
        <v>1</v>
      </c>
      <c r="F1147" s="163" t="s">
        <v>2480</v>
      </c>
      <c r="H1147" s="164">
        <v>2.28</v>
      </c>
      <c r="L1147" s="161"/>
      <c r="M1147" s="165"/>
      <c r="N1147" s="166"/>
      <c r="O1147" s="166"/>
      <c r="P1147" s="166"/>
      <c r="Q1147" s="166"/>
      <c r="R1147" s="166"/>
      <c r="S1147" s="166"/>
      <c r="T1147" s="167"/>
      <c r="AT1147" s="162" t="s">
        <v>251</v>
      </c>
      <c r="AU1147" s="162" t="s">
        <v>89</v>
      </c>
      <c r="AV1147" s="160" t="s">
        <v>89</v>
      </c>
      <c r="AW1147" s="160" t="s">
        <v>34</v>
      </c>
      <c r="AX1147" s="160" t="s">
        <v>79</v>
      </c>
      <c r="AY1147" s="162" t="s">
        <v>149</v>
      </c>
    </row>
    <row r="1148" spans="2:51" s="160" customFormat="1" ht="11.25">
      <c r="B1148" s="161"/>
      <c r="D1148" s="150" t="s">
        <v>251</v>
      </c>
      <c r="E1148" s="162" t="s">
        <v>1</v>
      </c>
      <c r="F1148" s="163" t="s">
        <v>2481</v>
      </c>
      <c r="H1148" s="164">
        <v>1.35</v>
      </c>
      <c r="L1148" s="161"/>
      <c r="M1148" s="165"/>
      <c r="N1148" s="166"/>
      <c r="O1148" s="166"/>
      <c r="P1148" s="166"/>
      <c r="Q1148" s="166"/>
      <c r="R1148" s="166"/>
      <c r="S1148" s="166"/>
      <c r="T1148" s="167"/>
      <c r="AT1148" s="162" t="s">
        <v>251</v>
      </c>
      <c r="AU1148" s="162" t="s">
        <v>89</v>
      </c>
      <c r="AV1148" s="160" t="s">
        <v>89</v>
      </c>
      <c r="AW1148" s="160" t="s">
        <v>34</v>
      </c>
      <c r="AX1148" s="160" t="s">
        <v>79</v>
      </c>
      <c r="AY1148" s="162" t="s">
        <v>149</v>
      </c>
    </row>
    <row r="1149" spans="2:51" s="183" customFormat="1" ht="11.25">
      <c r="B1149" s="184"/>
      <c r="D1149" s="150" t="s">
        <v>251</v>
      </c>
      <c r="E1149" s="185" t="s">
        <v>1</v>
      </c>
      <c r="F1149" s="186" t="s">
        <v>305</v>
      </c>
      <c r="H1149" s="187">
        <v>50.6</v>
      </c>
      <c r="L1149" s="184"/>
      <c r="M1149" s="188"/>
      <c r="N1149" s="189"/>
      <c r="O1149" s="189"/>
      <c r="P1149" s="189"/>
      <c r="Q1149" s="189"/>
      <c r="R1149" s="189"/>
      <c r="S1149" s="189"/>
      <c r="T1149" s="190"/>
      <c r="AT1149" s="185" t="s">
        <v>251</v>
      </c>
      <c r="AU1149" s="185" t="s">
        <v>89</v>
      </c>
      <c r="AV1149" s="183" t="s">
        <v>163</v>
      </c>
      <c r="AW1149" s="183" t="s">
        <v>34</v>
      </c>
      <c r="AX1149" s="183" t="s">
        <v>79</v>
      </c>
      <c r="AY1149" s="185" t="s">
        <v>149</v>
      </c>
    </row>
    <row r="1150" spans="2:51" s="176" customFormat="1" ht="11.25">
      <c r="B1150" s="177"/>
      <c r="D1150" s="150" t="s">
        <v>251</v>
      </c>
      <c r="E1150" s="178" t="s">
        <v>1</v>
      </c>
      <c r="F1150" s="179" t="s">
        <v>2482</v>
      </c>
      <c r="H1150" s="178" t="s">
        <v>1</v>
      </c>
      <c r="L1150" s="177"/>
      <c r="M1150" s="180"/>
      <c r="N1150" s="181"/>
      <c r="O1150" s="181"/>
      <c r="P1150" s="181"/>
      <c r="Q1150" s="181"/>
      <c r="R1150" s="181"/>
      <c r="S1150" s="181"/>
      <c r="T1150" s="182"/>
      <c r="AT1150" s="178" t="s">
        <v>251</v>
      </c>
      <c r="AU1150" s="178" t="s">
        <v>89</v>
      </c>
      <c r="AV1150" s="176" t="s">
        <v>87</v>
      </c>
      <c r="AW1150" s="176" t="s">
        <v>34</v>
      </c>
      <c r="AX1150" s="176" t="s">
        <v>79</v>
      </c>
      <c r="AY1150" s="178" t="s">
        <v>149</v>
      </c>
    </row>
    <row r="1151" spans="2:51" s="176" customFormat="1" ht="11.25">
      <c r="B1151" s="177"/>
      <c r="D1151" s="150" t="s">
        <v>251</v>
      </c>
      <c r="E1151" s="178" t="s">
        <v>1</v>
      </c>
      <c r="F1151" s="179" t="s">
        <v>306</v>
      </c>
      <c r="H1151" s="178" t="s">
        <v>1</v>
      </c>
      <c r="L1151" s="177"/>
      <c r="M1151" s="180"/>
      <c r="N1151" s="181"/>
      <c r="O1151" s="181"/>
      <c r="P1151" s="181"/>
      <c r="Q1151" s="181"/>
      <c r="R1151" s="181"/>
      <c r="S1151" s="181"/>
      <c r="T1151" s="182"/>
      <c r="AT1151" s="178" t="s">
        <v>251</v>
      </c>
      <c r="AU1151" s="178" t="s">
        <v>89</v>
      </c>
      <c r="AV1151" s="176" t="s">
        <v>87</v>
      </c>
      <c r="AW1151" s="176" t="s">
        <v>34</v>
      </c>
      <c r="AX1151" s="176" t="s">
        <v>79</v>
      </c>
      <c r="AY1151" s="178" t="s">
        <v>149</v>
      </c>
    </row>
    <row r="1152" spans="2:51" s="160" customFormat="1" ht="11.25">
      <c r="B1152" s="161"/>
      <c r="D1152" s="150" t="s">
        <v>251</v>
      </c>
      <c r="E1152" s="162" t="s">
        <v>1</v>
      </c>
      <c r="F1152" s="163" t="s">
        <v>2483</v>
      </c>
      <c r="H1152" s="164">
        <v>20.86</v>
      </c>
      <c r="L1152" s="161"/>
      <c r="M1152" s="165"/>
      <c r="N1152" s="166"/>
      <c r="O1152" s="166"/>
      <c r="P1152" s="166"/>
      <c r="Q1152" s="166"/>
      <c r="R1152" s="166"/>
      <c r="S1152" s="166"/>
      <c r="T1152" s="167"/>
      <c r="AT1152" s="162" t="s">
        <v>251</v>
      </c>
      <c r="AU1152" s="162" t="s">
        <v>89</v>
      </c>
      <c r="AV1152" s="160" t="s">
        <v>89</v>
      </c>
      <c r="AW1152" s="160" t="s">
        <v>34</v>
      </c>
      <c r="AX1152" s="160" t="s">
        <v>79</v>
      </c>
      <c r="AY1152" s="162" t="s">
        <v>149</v>
      </c>
    </row>
    <row r="1153" spans="2:51" s="160" customFormat="1" ht="11.25">
      <c r="B1153" s="161"/>
      <c r="D1153" s="150" t="s">
        <v>251</v>
      </c>
      <c r="E1153" s="162" t="s">
        <v>1</v>
      </c>
      <c r="F1153" s="163" t="s">
        <v>2484</v>
      </c>
      <c r="H1153" s="164">
        <v>26.53</v>
      </c>
      <c r="L1153" s="161"/>
      <c r="M1153" s="165"/>
      <c r="N1153" s="166"/>
      <c r="O1153" s="166"/>
      <c r="P1153" s="166"/>
      <c r="Q1153" s="166"/>
      <c r="R1153" s="166"/>
      <c r="S1153" s="166"/>
      <c r="T1153" s="167"/>
      <c r="AT1153" s="162" t="s">
        <v>251</v>
      </c>
      <c r="AU1153" s="162" t="s">
        <v>89</v>
      </c>
      <c r="AV1153" s="160" t="s">
        <v>89</v>
      </c>
      <c r="AW1153" s="160" t="s">
        <v>34</v>
      </c>
      <c r="AX1153" s="160" t="s">
        <v>79</v>
      </c>
      <c r="AY1153" s="162" t="s">
        <v>149</v>
      </c>
    </row>
    <row r="1154" spans="2:51" s="160" customFormat="1" ht="11.25">
      <c r="B1154" s="161"/>
      <c r="D1154" s="150" t="s">
        <v>251</v>
      </c>
      <c r="E1154" s="162" t="s">
        <v>1</v>
      </c>
      <c r="F1154" s="163" t="s">
        <v>2485</v>
      </c>
      <c r="H1154" s="164">
        <v>2.7</v>
      </c>
      <c r="L1154" s="161"/>
      <c r="M1154" s="165"/>
      <c r="N1154" s="166"/>
      <c r="O1154" s="166"/>
      <c r="P1154" s="166"/>
      <c r="Q1154" s="166"/>
      <c r="R1154" s="166"/>
      <c r="S1154" s="166"/>
      <c r="T1154" s="167"/>
      <c r="AT1154" s="162" t="s">
        <v>251</v>
      </c>
      <c r="AU1154" s="162" t="s">
        <v>89</v>
      </c>
      <c r="AV1154" s="160" t="s">
        <v>89</v>
      </c>
      <c r="AW1154" s="160" t="s">
        <v>34</v>
      </c>
      <c r="AX1154" s="160" t="s">
        <v>79</v>
      </c>
      <c r="AY1154" s="162" t="s">
        <v>149</v>
      </c>
    </row>
    <row r="1155" spans="2:51" s="160" customFormat="1" ht="11.25">
      <c r="B1155" s="161"/>
      <c r="D1155" s="150" t="s">
        <v>251</v>
      </c>
      <c r="E1155" s="162" t="s">
        <v>1</v>
      </c>
      <c r="F1155" s="163" t="s">
        <v>2486</v>
      </c>
      <c r="H1155" s="164">
        <v>1.35</v>
      </c>
      <c r="L1155" s="161"/>
      <c r="M1155" s="165"/>
      <c r="N1155" s="166"/>
      <c r="O1155" s="166"/>
      <c r="P1155" s="166"/>
      <c r="Q1155" s="166"/>
      <c r="R1155" s="166"/>
      <c r="S1155" s="166"/>
      <c r="T1155" s="167"/>
      <c r="AT1155" s="162" t="s">
        <v>251</v>
      </c>
      <c r="AU1155" s="162" t="s">
        <v>89</v>
      </c>
      <c r="AV1155" s="160" t="s">
        <v>89</v>
      </c>
      <c r="AW1155" s="160" t="s">
        <v>34</v>
      </c>
      <c r="AX1155" s="160" t="s">
        <v>79</v>
      </c>
      <c r="AY1155" s="162" t="s">
        <v>149</v>
      </c>
    </row>
    <row r="1156" spans="2:51" s="183" customFormat="1" ht="11.25">
      <c r="B1156" s="184"/>
      <c r="D1156" s="150" t="s">
        <v>251</v>
      </c>
      <c r="E1156" s="185" t="s">
        <v>1</v>
      </c>
      <c r="F1156" s="186" t="s">
        <v>305</v>
      </c>
      <c r="H1156" s="187">
        <v>51.440000000000005</v>
      </c>
      <c r="L1156" s="184"/>
      <c r="M1156" s="188"/>
      <c r="N1156" s="189"/>
      <c r="O1156" s="189"/>
      <c r="P1156" s="189"/>
      <c r="Q1156" s="189"/>
      <c r="R1156" s="189"/>
      <c r="S1156" s="189"/>
      <c r="T1156" s="190"/>
      <c r="AT1156" s="185" t="s">
        <v>251</v>
      </c>
      <c r="AU1156" s="185" t="s">
        <v>89</v>
      </c>
      <c r="AV1156" s="183" t="s">
        <v>163</v>
      </c>
      <c r="AW1156" s="183" t="s">
        <v>34</v>
      </c>
      <c r="AX1156" s="183" t="s">
        <v>79</v>
      </c>
      <c r="AY1156" s="185" t="s">
        <v>149</v>
      </c>
    </row>
    <row r="1157" spans="2:51" s="168" customFormat="1" ht="11.25">
      <c r="B1157" s="169"/>
      <c r="D1157" s="150" t="s">
        <v>251</v>
      </c>
      <c r="E1157" s="170" t="s">
        <v>1</v>
      </c>
      <c r="F1157" s="171" t="s">
        <v>254</v>
      </c>
      <c r="H1157" s="172">
        <v>192.13</v>
      </c>
      <c r="L1157" s="169"/>
      <c r="M1157" s="173"/>
      <c r="N1157" s="174"/>
      <c r="O1157" s="174"/>
      <c r="P1157" s="174"/>
      <c r="Q1157" s="174"/>
      <c r="R1157" s="174"/>
      <c r="S1157" s="174"/>
      <c r="T1157" s="175"/>
      <c r="AT1157" s="170" t="s">
        <v>251</v>
      </c>
      <c r="AU1157" s="170" t="s">
        <v>89</v>
      </c>
      <c r="AV1157" s="168" t="s">
        <v>167</v>
      </c>
      <c r="AW1157" s="168" t="s">
        <v>34</v>
      </c>
      <c r="AX1157" s="168" t="s">
        <v>87</v>
      </c>
      <c r="AY1157" s="170" t="s">
        <v>149</v>
      </c>
    </row>
    <row r="1158" spans="1:65" s="56" customFormat="1" ht="16.5" customHeight="1">
      <c r="A1158" s="53"/>
      <c r="B1158" s="54"/>
      <c r="C1158" s="195" t="s">
        <v>2487</v>
      </c>
      <c r="D1158" s="195" t="s">
        <v>1214</v>
      </c>
      <c r="E1158" s="196" t="s">
        <v>2488</v>
      </c>
      <c r="F1158" s="197" t="s">
        <v>2489</v>
      </c>
      <c r="G1158" s="198" t="s">
        <v>268</v>
      </c>
      <c r="H1158" s="199">
        <v>211.343</v>
      </c>
      <c r="I1158" s="26"/>
      <c r="J1158" s="200">
        <f>ROUND(I1158*H1158,2)</f>
        <v>0</v>
      </c>
      <c r="K1158" s="197" t="s">
        <v>1</v>
      </c>
      <c r="L1158" s="201"/>
      <c r="M1158" s="202" t="s">
        <v>1</v>
      </c>
      <c r="N1158" s="203" t="s">
        <v>44</v>
      </c>
      <c r="O1158" s="145"/>
      <c r="P1158" s="146">
        <f>O1158*H1158</f>
        <v>0</v>
      </c>
      <c r="Q1158" s="146">
        <v>0.0201</v>
      </c>
      <c r="R1158" s="146">
        <f>Q1158*H1158</f>
        <v>4.247994299999999</v>
      </c>
      <c r="S1158" s="146">
        <v>0</v>
      </c>
      <c r="T1158" s="147">
        <f>S1158*H1158</f>
        <v>0</v>
      </c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R1158" s="148" t="s">
        <v>419</v>
      </c>
      <c r="AT1158" s="148" t="s">
        <v>1214</v>
      </c>
      <c r="AU1158" s="148" t="s">
        <v>89</v>
      </c>
      <c r="AY1158" s="44" t="s">
        <v>149</v>
      </c>
      <c r="BE1158" s="149">
        <f>IF(N1158="základní",J1158,0)</f>
        <v>0</v>
      </c>
      <c r="BF1158" s="149">
        <f>IF(N1158="snížená",J1158,0)</f>
        <v>0</v>
      </c>
      <c r="BG1158" s="149">
        <f>IF(N1158="zákl. přenesená",J1158,0)</f>
        <v>0</v>
      </c>
      <c r="BH1158" s="149">
        <f>IF(N1158="sníž. přenesená",J1158,0)</f>
        <v>0</v>
      </c>
      <c r="BI1158" s="149">
        <f>IF(N1158="nulová",J1158,0)</f>
        <v>0</v>
      </c>
      <c r="BJ1158" s="44" t="s">
        <v>87</v>
      </c>
      <c r="BK1158" s="149">
        <f>ROUND(I1158*H1158,2)</f>
        <v>0</v>
      </c>
      <c r="BL1158" s="44" t="s">
        <v>219</v>
      </c>
      <c r="BM1158" s="148" t="s">
        <v>2490</v>
      </c>
    </row>
    <row r="1159" spans="1:47" s="56" customFormat="1" ht="19.5">
      <c r="A1159" s="53"/>
      <c r="B1159" s="54"/>
      <c r="C1159" s="53"/>
      <c r="D1159" s="150" t="s">
        <v>158</v>
      </c>
      <c r="E1159" s="53"/>
      <c r="F1159" s="151" t="s">
        <v>2323</v>
      </c>
      <c r="G1159" s="53"/>
      <c r="H1159" s="53"/>
      <c r="I1159" s="53"/>
      <c r="J1159" s="53"/>
      <c r="K1159" s="53"/>
      <c r="L1159" s="54"/>
      <c r="M1159" s="152"/>
      <c r="N1159" s="153"/>
      <c r="O1159" s="145"/>
      <c r="P1159" s="145"/>
      <c r="Q1159" s="145"/>
      <c r="R1159" s="145"/>
      <c r="S1159" s="145"/>
      <c r="T1159" s="154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T1159" s="44" t="s">
        <v>158</v>
      </c>
      <c r="AU1159" s="44" t="s">
        <v>89</v>
      </c>
    </row>
    <row r="1160" spans="2:51" s="160" customFormat="1" ht="11.25">
      <c r="B1160" s="161"/>
      <c r="D1160" s="150" t="s">
        <v>251</v>
      </c>
      <c r="F1160" s="163" t="s">
        <v>2491</v>
      </c>
      <c r="H1160" s="164">
        <v>211.343</v>
      </c>
      <c r="L1160" s="161"/>
      <c r="M1160" s="165"/>
      <c r="N1160" s="166"/>
      <c r="O1160" s="166"/>
      <c r="P1160" s="166"/>
      <c r="Q1160" s="166"/>
      <c r="R1160" s="166"/>
      <c r="S1160" s="166"/>
      <c r="T1160" s="167"/>
      <c r="AT1160" s="162" t="s">
        <v>251</v>
      </c>
      <c r="AU1160" s="162" t="s">
        <v>89</v>
      </c>
      <c r="AV1160" s="160" t="s">
        <v>89</v>
      </c>
      <c r="AW1160" s="160" t="s">
        <v>3</v>
      </c>
      <c r="AX1160" s="160" t="s">
        <v>87</v>
      </c>
      <c r="AY1160" s="162" t="s">
        <v>149</v>
      </c>
    </row>
    <row r="1161" spans="1:65" s="56" customFormat="1" ht="21.75" customHeight="1">
      <c r="A1161" s="53"/>
      <c r="B1161" s="54"/>
      <c r="C1161" s="138" t="s">
        <v>2492</v>
      </c>
      <c r="D1161" s="138" t="s">
        <v>152</v>
      </c>
      <c r="E1161" s="139" t="s">
        <v>2493</v>
      </c>
      <c r="F1161" s="140" t="s">
        <v>2494</v>
      </c>
      <c r="G1161" s="141" t="s">
        <v>268</v>
      </c>
      <c r="H1161" s="40">
        <v>8.745</v>
      </c>
      <c r="I1161" s="24"/>
      <c r="J1161" s="142">
        <f>ROUND(I1161*H1161,2)</f>
        <v>0</v>
      </c>
      <c r="K1161" s="140" t="s">
        <v>257</v>
      </c>
      <c r="L1161" s="54"/>
      <c r="M1161" s="143" t="s">
        <v>1</v>
      </c>
      <c r="N1161" s="144" t="s">
        <v>44</v>
      </c>
      <c r="O1161" s="145"/>
      <c r="P1161" s="146">
        <f>O1161*H1161</f>
        <v>0</v>
      </c>
      <c r="Q1161" s="146">
        <v>0.005</v>
      </c>
      <c r="R1161" s="146">
        <f>Q1161*H1161</f>
        <v>0.043725</v>
      </c>
      <c r="S1161" s="146">
        <v>0</v>
      </c>
      <c r="T1161" s="147">
        <f>S1161*H1161</f>
        <v>0</v>
      </c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R1161" s="148" t="s">
        <v>219</v>
      </c>
      <c r="AT1161" s="148" t="s">
        <v>152</v>
      </c>
      <c r="AU1161" s="148" t="s">
        <v>89</v>
      </c>
      <c r="AY1161" s="44" t="s">
        <v>149</v>
      </c>
      <c r="BE1161" s="149">
        <f>IF(N1161="základní",J1161,0)</f>
        <v>0</v>
      </c>
      <c r="BF1161" s="149">
        <f>IF(N1161="snížená",J1161,0)</f>
        <v>0</v>
      </c>
      <c r="BG1161" s="149">
        <f>IF(N1161="zákl. přenesená",J1161,0)</f>
        <v>0</v>
      </c>
      <c r="BH1161" s="149">
        <f>IF(N1161="sníž. přenesená",J1161,0)</f>
        <v>0</v>
      </c>
      <c r="BI1161" s="149">
        <f>IF(N1161="nulová",J1161,0)</f>
        <v>0</v>
      </c>
      <c r="BJ1161" s="44" t="s">
        <v>87</v>
      </c>
      <c r="BK1161" s="149">
        <f>ROUND(I1161*H1161,2)</f>
        <v>0</v>
      </c>
      <c r="BL1161" s="44" t="s">
        <v>219</v>
      </c>
      <c r="BM1161" s="148" t="s">
        <v>2495</v>
      </c>
    </row>
    <row r="1162" spans="2:51" s="176" customFormat="1" ht="11.25">
      <c r="B1162" s="177"/>
      <c r="D1162" s="150" t="s">
        <v>251</v>
      </c>
      <c r="E1162" s="178" t="s">
        <v>1</v>
      </c>
      <c r="F1162" s="179" t="s">
        <v>315</v>
      </c>
      <c r="H1162" s="178" t="s">
        <v>1</v>
      </c>
      <c r="L1162" s="177"/>
      <c r="M1162" s="180"/>
      <c r="N1162" s="181"/>
      <c r="O1162" s="181"/>
      <c r="P1162" s="181"/>
      <c r="Q1162" s="181"/>
      <c r="R1162" s="181"/>
      <c r="S1162" s="181"/>
      <c r="T1162" s="182"/>
      <c r="AT1162" s="178" t="s">
        <v>251</v>
      </c>
      <c r="AU1162" s="178" t="s">
        <v>89</v>
      </c>
      <c r="AV1162" s="176" t="s">
        <v>87</v>
      </c>
      <c r="AW1162" s="176" t="s">
        <v>34</v>
      </c>
      <c r="AX1162" s="176" t="s">
        <v>79</v>
      </c>
      <c r="AY1162" s="178" t="s">
        <v>149</v>
      </c>
    </row>
    <row r="1163" spans="2:51" s="160" customFormat="1" ht="11.25">
      <c r="B1163" s="161"/>
      <c r="D1163" s="150" t="s">
        <v>251</v>
      </c>
      <c r="E1163" s="162" t="s">
        <v>1</v>
      </c>
      <c r="F1163" s="163" t="s">
        <v>1096</v>
      </c>
      <c r="H1163" s="164">
        <v>5.625</v>
      </c>
      <c r="L1163" s="161"/>
      <c r="M1163" s="165"/>
      <c r="N1163" s="166"/>
      <c r="O1163" s="166"/>
      <c r="P1163" s="166"/>
      <c r="Q1163" s="166"/>
      <c r="R1163" s="166"/>
      <c r="S1163" s="166"/>
      <c r="T1163" s="167"/>
      <c r="AT1163" s="162" t="s">
        <v>251</v>
      </c>
      <c r="AU1163" s="162" t="s">
        <v>89</v>
      </c>
      <c r="AV1163" s="160" t="s">
        <v>89</v>
      </c>
      <c r="AW1163" s="160" t="s">
        <v>34</v>
      </c>
      <c r="AX1163" s="160" t="s">
        <v>79</v>
      </c>
      <c r="AY1163" s="162" t="s">
        <v>149</v>
      </c>
    </row>
    <row r="1164" spans="2:51" s="160" customFormat="1" ht="11.25">
      <c r="B1164" s="161"/>
      <c r="D1164" s="150" t="s">
        <v>251</v>
      </c>
      <c r="E1164" s="162" t="s">
        <v>1</v>
      </c>
      <c r="F1164" s="163" t="s">
        <v>2496</v>
      </c>
      <c r="H1164" s="164">
        <v>1.44</v>
      </c>
      <c r="L1164" s="161"/>
      <c r="M1164" s="165"/>
      <c r="N1164" s="166"/>
      <c r="O1164" s="166"/>
      <c r="P1164" s="166"/>
      <c r="Q1164" s="166"/>
      <c r="R1164" s="166"/>
      <c r="S1164" s="166"/>
      <c r="T1164" s="167"/>
      <c r="AT1164" s="162" t="s">
        <v>251</v>
      </c>
      <c r="AU1164" s="162" t="s">
        <v>89</v>
      </c>
      <c r="AV1164" s="160" t="s">
        <v>89</v>
      </c>
      <c r="AW1164" s="160" t="s">
        <v>34</v>
      </c>
      <c r="AX1164" s="160" t="s">
        <v>79</v>
      </c>
      <c r="AY1164" s="162" t="s">
        <v>149</v>
      </c>
    </row>
    <row r="1165" spans="2:51" s="160" customFormat="1" ht="11.25">
      <c r="B1165" s="161"/>
      <c r="D1165" s="150" t="s">
        <v>251</v>
      </c>
      <c r="E1165" s="162" t="s">
        <v>1</v>
      </c>
      <c r="F1165" s="163" t="s">
        <v>1097</v>
      </c>
      <c r="H1165" s="164">
        <v>1.68</v>
      </c>
      <c r="L1165" s="161"/>
      <c r="M1165" s="165"/>
      <c r="N1165" s="166"/>
      <c r="O1165" s="166"/>
      <c r="P1165" s="166"/>
      <c r="Q1165" s="166"/>
      <c r="R1165" s="166"/>
      <c r="S1165" s="166"/>
      <c r="T1165" s="167"/>
      <c r="AT1165" s="162" t="s">
        <v>251</v>
      </c>
      <c r="AU1165" s="162" t="s">
        <v>89</v>
      </c>
      <c r="AV1165" s="160" t="s">
        <v>89</v>
      </c>
      <c r="AW1165" s="160" t="s">
        <v>34</v>
      </c>
      <c r="AX1165" s="160" t="s">
        <v>79</v>
      </c>
      <c r="AY1165" s="162" t="s">
        <v>149</v>
      </c>
    </row>
    <row r="1166" spans="2:51" s="168" customFormat="1" ht="11.25">
      <c r="B1166" s="169"/>
      <c r="D1166" s="150" t="s">
        <v>251</v>
      </c>
      <c r="E1166" s="170" t="s">
        <v>1</v>
      </c>
      <c r="F1166" s="171" t="s">
        <v>254</v>
      </c>
      <c r="H1166" s="172">
        <v>8.745</v>
      </c>
      <c r="L1166" s="169"/>
      <c r="M1166" s="173"/>
      <c r="N1166" s="174"/>
      <c r="O1166" s="174"/>
      <c r="P1166" s="174"/>
      <c r="Q1166" s="174"/>
      <c r="R1166" s="174"/>
      <c r="S1166" s="174"/>
      <c r="T1166" s="175"/>
      <c r="AT1166" s="170" t="s">
        <v>251</v>
      </c>
      <c r="AU1166" s="170" t="s">
        <v>89</v>
      </c>
      <c r="AV1166" s="168" t="s">
        <v>167</v>
      </c>
      <c r="AW1166" s="168" t="s">
        <v>34</v>
      </c>
      <c r="AX1166" s="168" t="s">
        <v>87</v>
      </c>
      <c r="AY1166" s="170" t="s">
        <v>149</v>
      </c>
    </row>
    <row r="1167" spans="1:65" s="56" customFormat="1" ht="16.5" customHeight="1">
      <c r="A1167" s="53"/>
      <c r="B1167" s="54"/>
      <c r="C1167" s="195" t="s">
        <v>2497</v>
      </c>
      <c r="D1167" s="195" t="s">
        <v>1214</v>
      </c>
      <c r="E1167" s="196" t="s">
        <v>2498</v>
      </c>
      <c r="F1167" s="197" t="s">
        <v>2499</v>
      </c>
      <c r="G1167" s="198" t="s">
        <v>268</v>
      </c>
      <c r="H1167" s="199">
        <v>9.62</v>
      </c>
      <c r="I1167" s="26"/>
      <c r="J1167" s="200">
        <f>ROUND(I1167*H1167,2)</f>
        <v>0</v>
      </c>
      <c r="K1167" s="197" t="s">
        <v>1</v>
      </c>
      <c r="L1167" s="201"/>
      <c r="M1167" s="202" t="s">
        <v>1</v>
      </c>
      <c r="N1167" s="203" t="s">
        <v>44</v>
      </c>
      <c r="O1167" s="145"/>
      <c r="P1167" s="146">
        <f>O1167*H1167</f>
        <v>0</v>
      </c>
      <c r="Q1167" s="146">
        <v>0.0201</v>
      </c>
      <c r="R1167" s="146">
        <f>Q1167*H1167</f>
        <v>0.19336199999999998</v>
      </c>
      <c r="S1167" s="146">
        <v>0</v>
      </c>
      <c r="T1167" s="147">
        <f>S1167*H1167</f>
        <v>0</v>
      </c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R1167" s="148" t="s">
        <v>419</v>
      </c>
      <c r="AT1167" s="148" t="s">
        <v>1214</v>
      </c>
      <c r="AU1167" s="148" t="s">
        <v>89</v>
      </c>
      <c r="AY1167" s="44" t="s">
        <v>149</v>
      </c>
      <c r="BE1167" s="149">
        <f>IF(N1167="základní",J1167,0)</f>
        <v>0</v>
      </c>
      <c r="BF1167" s="149">
        <f>IF(N1167="snížená",J1167,0)</f>
        <v>0</v>
      </c>
      <c r="BG1167" s="149">
        <f>IF(N1167="zákl. přenesená",J1167,0)</f>
        <v>0</v>
      </c>
      <c r="BH1167" s="149">
        <f>IF(N1167="sníž. přenesená",J1167,0)</f>
        <v>0</v>
      </c>
      <c r="BI1167" s="149">
        <f>IF(N1167="nulová",J1167,0)</f>
        <v>0</v>
      </c>
      <c r="BJ1167" s="44" t="s">
        <v>87</v>
      </c>
      <c r="BK1167" s="149">
        <f>ROUND(I1167*H1167,2)</f>
        <v>0</v>
      </c>
      <c r="BL1167" s="44" t="s">
        <v>219</v>
      </c>
      <c r="BM1167" s="148" t="s">
        <v>2500</v>
      </c>
    </row>
    <row r="1168" spans="1:47" s="56" customFormat="1" ht="19.5">
      <c r="A1168" s="53"/>
      <c r="B1168" s="54"/>
      <c r="C1168" s="53"/>
      <c r="D1168" s="150" t="s">
        <v>158</v>
      </c>
      <c r="E1168" s="53"/>
      <c r="F1168" s="151" t="s">
        <v>2323</v>
      </c>
      <c r="G1168" s="53"/>
      <c r="H1168" s="53"/>
      <c r="I1168" s="53"/>
      <c r="J1168" s="53"/>
      <c r="K1168" s="53"/>
      <c r="L1168" s="54"/>
      <c r="M1168" s="152"/>
      <c r="N1168" s="153"/>
      <c r="O1168" s="145"/>
      <c r="P1168" s="145"/>
      <c r="Q1168" s="145"/>
      <c r="R1168" s="145"/>
      <c r="S1168" s="145"/>
      <c r="T1168" s="154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T1168" s="44" t="s">
        <v>158</v>
      </c>
      <c r="AU1168" s="44" t="s">
        <v>89</v>
      </c>
    </row>
    <row r="1169" spans="2:51" s="160" customFormat="1" ht="11.25">
      <c r="B1169" s="161"/>
      <c r="D1169" s="150" t="s">
        <v>251</v>
      </c>
      <c r="F1169" s="163" t="s">
        <v>2501</v>
      </c>
      <c r="H1169" s="164">
        <v>9.62</v>
      </c>
      <c r="L1169" s="161"/>
      <c r="M1169" s="165"/>
      <c r="N1169" s="166"/>
      <c r="O1169" s="166"/>
      <c r="P1169" s="166"/>
      <c r="Q1169" s="166"/>
      <c r="R1169" s="166"/>
      <c r="S1169" s="166"/>
      <c r="T1169" s="167"/>
      <c r="AT1169" s="162" t="s">
        <v>251</v>
      </c>
      <c r="AU1169" s="162" t="s">
        <v>89</v>
      </c>
      <c r="AV1169" s="160" t="s">
        <v>89</v>
      </c>
      <c r="AW1169" s="160" t="s">
        <v>3</v>
      </c>
      <c r="AX1169" s="160" t="s">
        <v>87</v>
      </c>
      <c r="AY1169" s="162" t="s">
        <v>149</v>
      </c>
    </row>
    <row r="1170" spans="1:65" s="56" customFormat="1" ht="16.5" customHeight="1">
      <c r="A1170" s="53"/>
      <c r="B1170" s="54"/>
      <c r="C1170" s="138" t="s">
        <v>2502</v>
      </c>
      <c r="D1170" s="138" t="s">
        <v>152</v>
      </c>
      <c r="E1170" s="139" t="s">
        <v>2503</v>
      </c>
      <c r="F1170" s="140" t="s">
        <v>2504</v>
      </c>
      <c r="G1170" s="141" t="s">
        <v>331</v>
      </c>
      <c r="H1170" s="40">
        <v>20</v>
      </c>
      <c r="I1170" s="24"/>
      <c r="J1170" s="142">
        <f>ROUND(I1170*H1170,2)</f>
        <v>0</v>
      </c>
      <c r="K1170" s="140" t="s">
        <v>1</v>
      </c>
      <c r="L1170" s="54"/>
      <c r="M1170" s="143" t="s">
        <v>1</v>
      </c>
      <c r="N1170" s="144" t="s">
        <v>44</v>
      </c>
      <c r="O1170" s="145"/>
      <c r="P1170" s="146">
        <f>O1170*H1170</f>
        <v>0</v>
      </c>
      <c r="Q1170" s="146">
        <v>0.005</v>
      </c>
      <c r="R1170" s="146">
        <f>Q1170*H1170</f>
        <v>0.1</v>
      </c>
      <c r="S1170" s="146">
        <v>0</v>
      </c>
      <c r="T1170" s="147">
        <f>S1170*H1170</f>
        <v>0</v>
      </c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R1170" s="148" t="s">
        <v>219</v>
      </c>
      <c r="AT1170" s="148" t="s">
        <v>152</v>
      </c>
      <c r="AU1170" s="148" t="s">
        <v>89</v>
      </c>
      <c r="AY1170" s="44" t="s">
        <v>149</v>
      </c>
      <c r="BE1170" s="149">
        <f>IF(N1170="základní",J1170,0)</f>
        <v>0</v>
      </c>
      <c r="BF1170" s="149">
        <f>IF(N1170="snížená",J1170,0)</f>
        <v>0</v>
      </c>
      <c r="BG1170" s="149">
        <f>IF(N1170="zákl. přenesená",J1170,0)</f>
        <v>0</v>
      </c>
      <c r="BH1170" s="149">
        <f>IF(N1170="sníž. přenesená",J1170,0)</f>
        <v>0</v>
      </c>
      <c r="BI1170" s="149">
        <f>IF(N1170="nulová",J1170,0)</f>
        <v>0</v>
      </c>
      <c r="BJ1170" s="44" t="s">
        <v>87</v>
      </c>
      <c r="BK1170" s="149">
        <f>ROUND(I1170*H1170,2)</f>
        <v>0</v>
      </c>
      <c r="BL1170" s="44" t="s">
        <v>219</v>
      </c>
      <c r="BM1170" s="148" t="s">
        <v>2505</v>
      </c>
    </row>
    <row r="1171" spans="1:65" s="56" customFormat="1" ht="16.5" customHeight="1">
      <c r="A1171" s="53"/>
      <c r="B1171" s="54"/>
      <c r="C1171" s="138" t="s">
        <v>2506</v>
      </c>
      <c r="D1171" s="138" t="s">
        <v>152</v>
      </c>
      <c r="E1171" s="139" t="s">
        <v>2507</v>
      </c>
      <c r="F1171" s="140" t="s">
        <v>2508</v>
      </c>
      <c r="G1171" s="141" t="s">
        <v>1392</v>
      </c>
      <c r="H1171" s="27"/>
      <c r="I1171" s="204">
        <f>SUM(J1125:J1170)/100</f>
        <v>0</v>
      </c>
      <c r="J1171" s="142">
        <f>ROUND(I1171*H1171,2)</f>
        <v>0</v>
      </c>
      <c r="K1171" s="140" t="s">
        <v>257</v>
      </c>
      <c r="L1171" s="54"/>
      <c r="M1171" s="143" t="s">
        <v>1</v>
      </c>
      <c r="N1171" s="144" t="s">
        <v>44</v>
      </c>
      <c r="O1171" s="145"/>
      <c r="P1171" s="146">
        <f>O1171*H1171</f>
        <v>0</v>
      </c>
      <c r="Q1171" s="146">
        <v>0</v>
      </c>
      <c r="R1171" s="146">
        <f>Q1171*H1171</f>
        <v>0</v>
      </c>
      <c r="S1171" s="146">
        <v>0</v>
      </c>
      <c r="T1171" s="147">
        <f>S1171*H1171</f>
        <v>0</v>
      </c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R1171" s="148" t="s">
        <v>219</v>
      </c>
      <c r="AT1171" s="148" t="s">
        <v>152</v>
      </c>
      <c r="AU1171" s="148" t="s">
        <v>89</v>
      </c>
      <c r="AY1171" s="44" t="s">
        <v>149</v>
      </c>
      <c r="BE1171" s="149">
        <f>IF(N1171="základní",J1171,0)</f>
        <v>0</v>
      </c>
      <c r="BF1171" s="149">
        <f>IF(N1171="snížená",J1171,0)</f>
        <v>0</v>
      </c>
      <c r="BG1171" s="149">
        <f>IF(N1171="zákl. přenesená",J1171,0)</f>
        <v>0</v>
      </c>
      <c r="BH1171" s="149">
        <f>IF(N1171="sníž. přenesená",J1171,0)</f>
        <v>0</v>
      </c>
      <c r="BI1171" s="149">
        <f>IF(N1171="nulová",J1171,0)</f>
        <v>0</v>
      </c>
      <c r="BJ1171" s="44" t="s">
        <v>87</v>
      </c>
      <c r="BK1171" s="149">
        <f>ROUND(I1171*H1171,2)</f>
        <v>0</v>
      </c>
      <c r="BL1171" s="44" t="s">
        <v>219</v>
      </c>
      <c r="BM1171" s="148" t="s">
        <v>2509</v>
      </c>
    </row>
    <row r="1172" spans="2:63" s="125" customFormat="1" ht="22.9" customHeight="1">
      <c r="B1172" s="126"/>
      <c r="D1172" s="127" t="s">
        <v>78</v>
      </c>
      <c r="E1172" s="136" t="s">
        <v>2510</v>
      </c>
      <c r="F1172" s="136" t="s">
        <v>2511</v>
      </c>
      <c r="J1172" s="137">
        <f>BK1172</f>
        <v>0</v>
      </c>
      <c r="L1172" s="126"/>
      <c r="M1172" s="130"/>
      <c r="N1172" s="131"/>
      <c r="O1172" s="131"/>
      <c r="P1172" s="132">
        <f>SUM(P1173:P1187)</f>
        <v>0</v>
      </c>
      <c r="Q1172" s="131"/>
      <c r="R1172" s="132">
        <f>SUM(R1173:R1187)</f>
        <v>0</v>
      </c>
      <c r="S1172" s="131"/>
      <c r="T1172" s="133">
        <f>SUM(T1173:T1187)</f>
        <v>0</v>
      </c>
      <c r="AR1172" s="127" t="s">
        <v>89</v>
      </c>
      <c r="AT1172" s="134" t="s">
        <v>78</v>
      </c>
      <c r="AU1172" s="134" t="s">
        <v>87</v>
      </c>
      <c r="AY1172" s="127" t="s">
        <v>149</v>
      </c>
      <c r="BK1172" s="135">
        <f>SUM(BK1173:BK1187)</f>
        <v>0</v>
      </c>
    </row>
    <row r="1173" spans="1:65" s="56" customFormat="1" ht="16.5" customHeight="1">
      <c r="A1173" s="53"/>
      <c r="B1173" s="54"/>
      <c r="C1173" s="138" t="s">
        <v>2512</v>
      </c>
      <c r="D1173" s="138" t="s">
        <v>152</v>
      </c>
      <c r="E1173" s="139" t="s">
        <v>2513</v>
      </c>
      <c r="F1173" s="140" t="s">
        <v>2514</v>
      </c>
      <c r="G1173" s="141" t="s">
        <v>331</v>
      </c>
      <c r="H1173" s="40">
        <v>142.2</v>
      </c>
      <c r="I1173" s="24"/>
      <c r="J1173" s="142">
        <f>ROUND(I1173*H1173,2)</f>
        <v>0</v>
      </c>
      <c r="K1173" s="140" t="s">
        <v>1</v>
      </c>
      <c r="L1173" s="54"/>
      <c r="M1173" s="143" t="s">
        <v>1</v>
      </c>
      <c r="N1173" s="144" t="s">
        <v>44</v>
      </c>
      <c r="O1173" s="145"/>
      <c r="P1173" s="146">
        <f>O1173*H1173</f>
        <v>0</v>
      </c>
      <c r="Q1173" s="146">
        <v>0</v>
      </c>
      <c r="R1173" s="146">
        <f>Q1173*H1173</f>
        <v>0</v>
      </c>
      <c r="S1173" s="146">
        <v>0</v>
      </c>
      <c r="T1173" s="147">
        <f>S1173*H1173</f>
        <v>0</v>
      </c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R1173" s="148" t="s">
        <v>219</v>
      </c>
      <c r="AT1173" s="148" t="s">
        <v>152</v>
      </c>
      <c r="AU1173" s="148" t="s">
        <v>89</v>
      </c>
      <c r="AY1173" s="44" t="s">
        <v>149</v>
      </c>
      <c r="BE1173" s="149">
        <f>IF(N1173="základní",J1173,0)</f>
        <v>0</v>
      </c>
      <c r="BF1173" s="149">
        <f>IF(N1173="snížená",J1173,0)</f>
        <v>0</v>
      </c>
      <c r="BG1173" s="149">
        <f>IF(N1173="zákl. přenesená",J1173,0)</f>
        <v>0</v>
      </c>
      <c r="BH1173" s="149">
        <f>IF(N1173="sníž. přenesená",J1173,0)</f>
        <v>0</v>
      </c>
      <c r="BI1173" s="149">
        <f>IF(N1173="nulová",J1173,0)</f>
        <v>0</v>
      </c>
      <c r="BJ1173" s="44" t="s">
        <v>87</v>
      </c>
      <c r="BK1173" s="149">
        <f>ROUND(I1173*H1173,2)</f>
        <v>0</v>
      </c>
      <c r="BL1173" s="44" t="s">
        <v>219</v>
      </c>
      <c r="BM1173" s="148" t="s">
        <v>2515</v>
      </c>
    </row>
    <row r="1174" spans="2:51" s="160" customFormat="1" ht="11.25">
      <c r="B1174" s="161"/>
      <c r="D1174" s="150" t="s">
        <v>251</v>
      </c>
      <c r="E1174" s="162" t="s">
        <v>1</v>
      </c>
      <c r="F1174" s="163" t="s">
        <v>2516</v>
      </c>
      <c r="H1174" s="164">
        <v>27.6</v>
      </c>
      <c r="L1174" s="161"/>
      <c r="M1174" s="165"/>
      <c r="N1174" s="166"/>
      <c r="O1174" s="166"/>
      <c r="P1174" s="166"/>
      <c r="Q1174" s="166"/>
      <c r="R1174" s="166"/>
      <c r="S1174" s="166"/>
      <c r="T1174" s="167"/>
      <c r="AT1174" s="162" t="s">
        <v>251</v>
      </c>
      <c r="AU1174" s="162" t="s">
        <v>89</v>
      </c>
      <c r="AV1174" s="160" t="s">
        <v>89</v>
      </c>
      <c r="AW1174" s="160" t="s">
        <v>34</v>
      </c>
      <c r="AX1174" s="160" t="s">
        <v>79</v>
      </c>
      <c r="AY1174" s="162" t="s">
        <v>149</v>
      </c>
    </row>
    <row r="1175" spans="2:51" s="160" customFormat="1" ht="11.25">
      <c r="B1175" s="161"/>
      <c r="D1175" s="150" t="s">
        <v>251</v>
      </c>
      <c r="E1175" s="162" t="s">
        <v>1</v>
      </c>
      <c r="F1175" s="163" t="s">
        <v>2517</v>
      </c>
      <c r="H1175" s="164">
        <v>47</v>
      </c>
      <c r="L1175" s="161"/>
      <c r="M1175" s="165"/>
      <c r="N1175" s="166"/>
      <c r="O1175" s="166"/>
      <c r="P1175" s="166"/>
      <c r="Q1175" s="166"/>
      <c r="R1175" s="166"/>
      <c r="S1175" s="166"/>
      <c r="T1175" s="167"/>
      <c r="AT1175" s="162" t="s">
        <v>251</v>
      </c>
      <c r="AU1175" s="162" t="s">
        <v>89</v>
      </c>
      <c r="AV1175" s="160" t="s">
        <v>89</v>
      </c>
      <c r="AW1175" s="160" t="s">
        <v>34</v>
      </c>
      <c r="AX1175" s="160" t="s">
        <v>79</v>
      </c>
      <c r="AY1175" s="162" t="s">
        <v>149</v>
      </c>
    </row>
    <row r="1176" spans="2:51" s="160" customFormat="1" ht="11.25">
      <c r="B1176" s="161"/>
      <c r="D1176" s="150" t="s">
        <v>251</v>
      </c>
      <c r="E1176" s="162" t="s">
        <v>1</v>
      </c>
      <c r="F1176" s="163" t="s">
        <v>2518</v>
      </c>
      <c r="H1176" s="164">
        <v>57.6</v>
      </c>
      <c r="L1176" s="161"/>
      <c r="M1176" s="165"/>
      <c r="N1176" s="166"/>
      <c r="O1176" s="166"/>
      <c r="P1176" s="166"/>
      <c r="Q1176" s="166"/>
      <c r="R1176" s="166"/>
      <c r="S1176" s="166"/>
      <c r="T1176" s="167"/>
      <c r="AT1176" s="162" t="s">
        <v>251</v>
      </c>
      <c r="AU1176" s="162" t="s">
        <v>89</v>
      </c>
      <c r="AV1176" s="160" t="s">
        <v>89</v>
      </c>
      <c r="AW1176" s="160" t="s">
        <v>34</v>
      </c>
      <c r="AX1176" s="160" t="s">
        <v>79</v>
      </c>
      <c r="AY1176" s="162" t="s">
        <v>149</v>
      </c>
    </row>
    <row r="1177" spans="2:51" s="160" customFormat="1" ht="11.25">
      <c r="B1177" s="161"/>
      <c r="D1177" s="150" t="s">
        <v>251</v>
      </c>
      <c r="E1177" s="162" t="s">
        <v>1</v>
      </c>
      <c r="F1177" s="163" t="s">
        <v>2519</v>
      </c>
      <c r="H1177" s="164">
        <v>4.9</v>
      </c>
      <c r="L1177" s="161"/>
      <c r="M1177" s="165"/>
      <c r="N1177" s="166"/>
      <c r="O1177" s="166"/>
      <c r="P1177" s="166"/>
      <c r="Q1177" s="166"/>
      <c r="R1177" s="166"/>
      <c r="S1177" s="166"/>
      <c r="T1177" s="167"/>
      <c r="AT1177" s="162" t="s">
        <v>251</v>
      </c>
      <c r="AU1177" s="162" t="s">
        <v>89</v>
      </c>
      <c r="AV1177" s="160" t="s">
        <v>89</v>
      </c>
      <c r="AW1177" s="160" t="s">
        <v>34</v>
      </c>
      <c r="AX1177" s="160" t="s">
        <v>79</v>
      </c>
      <c r="AY1177" s="162" t="s">
        <v>149</v>
      </c>
    </row>
    <row r="1178" spans="2:51" s="160" customFormat="1" ht="11.25">
      <c r="B1178" s="161"/>
      <c r="D1178" s="150" t="s">
        <v>251</v>
      </c>
      <c r="E1178" s="162" t="s">
        <v>1</v>
      </c>
      <c r="F1178" s="163" t="s">
        <v>2520</v>
      </c>
      <c r="H1178" s="164">
        <v>5.1</v>
      </c>
      <c r="L1178" s="161"/>
      <c r="M1178" s="165"/>
      <c r="N1178" s="166"/>
      <c r="O1178" s="166"/>
      <c r="P1178" s="166"/>
      <c r="Q1178" s="166"/>
      <c r="R1178" s="166"/>
      <c r="S1178" s="166"/>
      <c r="T1178" s="167"/>
      <c r="AT1178" s="162" t="s">
        <v>251</v>
      </c>
      <c r="AU1178" s="162" t="s">
        <v>89</v>
      </c>
      <c r="AV1178" s="160" t="s">
        <v>89</v>
      </c>
      <c r="AW1178" s="160" t="s">
        <v>34</v>
      </c>
      <c r="AX1178" s="160" t="s">
        <v>79</v>
      </c>
      <c r="AY1178" s="162" t="s">
        <v>149</v>
      </c>
    </row>
    <row r="1179" spans="2:51" s="168" customFormat="1" ht="11.25">
      <c r="B1179" s="169"/>
      <c r="D1179" s="150" t="s">
        <v>251</v>
      </c>
      <c r="E1179" s="170" t="s">
        <v>1</v>
      </c>
      <c r="F1179" s="171" t="s">
        <v>254</v>
      </c>
      <c r="H1179" s="172">
        <v>142.2</v>
      </c>
      <c r="L1179" s="169"/>
      <c r="M1179" s="173"/>
      <c r="N1179" s="174"/>
      <c r="O1179" s="174"/>
      <c r="P1179" s="174"/>
      <c r="Q1179" s="174"/>
      <c r="R1179" s="174"/>
      <c r="S1179" s="174"/>
      <c r="T1179" s="175"/>
      <c r="AT1179" s="170" t="s">
        <v>251</v>
      </c>
      <c r="AU1179" s="170" t="s">
        <v>89</v>
      </c>
      <c r="AV1179" s="168" t="s">
        <v>167</v>
      </c>
      <c r="AW1179" s="168" t="s">
        <v>34</v>
      </c>
      <c r="AX1179" s="168" t="s">
        <v>87</v>
      </c>
      <c r="AY1179" s="170" t="s">
        <v>149</v>
      </c>
    </row>
    <row r="1180" spans="1:65" s="56" customFormat="1" ht="16.5" customHeight="1">
      <c r="A1180" s="53"/>
      <c r="B1180" s="54"/>
      <c r="C1180" s="138" t="s">
        <v>2521</v>
      </c>
      <c r="D1180" s="138" t="s">
        <v>152</v>
      </c>
      <c r="E1180" s="139" t="s">
        <v>2522</v>
      </c>
      <c r="F1180" s="140" t="s">
        <v>2523</v>
      </c>
      <c r="G1180" s="141" t="s">
        <v>268</v>
      </c>
      <c r="H1180" s="40">
        <v>60</v>
      </c>
      <c r="I1180" s="24"/>
      <c r="J1180" s="142">
        <f>ROUND(I1180*H1180,2)</f>
        <v>0</v>
      </c>
      <c r="K1180" s="140" t="s">
        <v>1</v>
      </c>
      <c r="L1180" s="54"/>
      <c r="M1180" s="143" t="s">
        <v>1</v>
      </c>
      <c r="N1180" s="144" t="s">
        <v>44</v>
      </c>
      <c r="O1180" s="145"/>
      <c r="P1180" s="146">
        <f>O1180*H1180</f>
        <v>0</v>
      </c>
      <c r="Q1180" s="146">
        <v>0</v>
      </c>
      <c r="R1180" s="146">
        <f>Q1180*H1180</f>
        <v>0</v>
      </c>
      <c r="S1180" s="146">
        <v>0</v>
      </c>
      <c r="T1180" s="147">
        <f>S1180*H1180</f>
        <v>0</v>
      </c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R1180" s="148" t="s">
        <v>219</v>
      </c>
      <c r="AT1180" s="148" t="s">
        <v>152</v>
      </c>
      <c r="AU1180" s="148" t="s">
        <v>89</v>
      </c>
      <c r="AY1180" s="44" t="s">
        <v>149</v>
      </c>
      <c r="BE1180" s="149">
        <f>IF(N1180="základní",J1180,0)</f>
        <v>0</v>
      </c>
      <c r="BF1180" s="149">
        <f>IF(N1180="snížená",J1180,0)</f>
        <v>0</v>
      </c>
      <c r="BG1180" s="149">
        <f>IF(N1180="zákl. přenesená",J1180,0)</f>
        <v>0</v>
      </c>
      <c r="BH1180" s="149">
        <f>IF(N1180="sníž. přenesená",J1180,0)</f>
        <v>0</v>
      </c>
      <c r="BI1180" s="149">
        <f>IF(N1180="nulová",J1180,0)</f>
        <v>0</v>
      </c>
      <c r="BJ1180" s="44" t="s">
        <v>87</v>
      </c>
      <c r="BK1180" s="149">
        <f>ROUND(I1180*H1180,2)</f>
        <v>0</v>
      </c>
      <c r="BL1180" s="44" t="s">
        <v>219</v>
      </c>
      <c r="BM1180" s="148" t="s">
        <v>2524</v>
      </c>
    </row>
    <row r="1181" spans="1:65" s="56" customFormat="1" ht="16.5" customHeight="1">
      <c r="A1181" s="53"/>
      <c r="B1181" s="54"/>
      <c r="C1181" s="138" t="s">
        <v>2525</v>
      </c>
      <c r="D1181" s="138" t="s">
        <v>152</v>
      </c>
      <c r="E1181" s="139" t="s">
        <v>2526</v>
      </c>
      <c r="F1181" s="140" t="s">
        <v>2527</v>
      </c>
      <c r="G1181" s="141" t="s">
        <v>331</v>
      </c>
      <c r="H1181" s="40">
        <v>6.7</v>
      </c>
      <c r="I1181" s="24"/>
      <c r="J1181" s="142">
        <f>ROUND(I1181*H1181,2)</f>
        <v>0</v>
      </c>
      <c r="K1181" s="140" t="s">
        <v>1</v>
      </c>
      <c r="L1181" s="54"/>
      <c r="M1181" s="143" t="s">
        <v>1</v>
      </c>
      <c r="N1181" s="144" t="s">
        <v>44</v>
      </c>
      <c r="O1181" s="145"/>
      <c r="P1181" s="146">
        <f>O1181*H1181</f>
        <v>0</v>
      </c>
      <c r="Q1181" s="146">
        <v>0</v>
      </c>
      <c r="R1181" s="146">
        <f>Q1181*H1181</f>
        <v>0</v>
      </c>
      <c r="S1181" s="146">
        <v>0</v>
      </c>
      <c r="T1181" s="147">
        <f>S1181*H1181</f>
        <v>0</v>
      </c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R1181" s="148" t="s">
        <v>219</v>
      </c>
      <c r="AT1181" s="148" t="s">
        <v>152</v>
      </c>
      <c r="AU1181" s="148" t="s">
        <v>89</v>
      </c>
      <c r="AY1181" s="44" t="s">
        <v>149</v>
      </c>
      <c r="BE1181" s="149">
        <f>IF(N1181="základní",J1181,0)</f>
        <v>0</v>
      </c>
      <c r="BF1181" s="149">
        <f>IF(N1181="snížená",J1181,0)</f>
        <v>0</v>
      </c>
      <c r="BG1181" s="149">
        <f>IF(N1181="zákl. přenesená",J1181,0)</f>
        <v>0</v>
      </c>
      <c r="BH1181" s="149">
        <f>IF(N1181="sníž. přenesená",J1181,0)</f>
        <v>0</v>
      </c>
      <c r="BI1181" s="149">
        <f>IF(N1181="nulová",J1181,0)</f>
        <v>0</v>
      </c>
      <c r="BJ1181" s="44" t="s">
        <v>87</v>
      </c>
      <c r="BK1181" s="149">
        <f>ROUND(I1181*H1181,2)</f>
        <v>0</v>
      </c>
      <c r="BL1181" s="44" t="s">
        <v>219</v>
      </c>
      <c r="BM1181" s="148" t="s">
        <v>2528</v>
      </c>
    </row>
    <row r="1182" spans="2:51" s="160" customFormat="1" ht="11.25">
      <c r="B1182" s="161"/>
      <c r="D1182" s="150" t="s">
        <v>251</v>
      </c>
      <c r="E1182" s="162" t="s">
        <v>1</v>
      </c>
      <c r="F1182" s="163" t="s">
        <v>2529</v>
      </c>
      <c r="H1182" s="164">
        <v>6.7</v>
      </c>
      <c r="L1182" s="161"/>
      <c r="M1182" s="165"/>
      <c r="N1182" s="166"/>
      <c r="O1182" s="166"/>
      <c r="P1182" s="166"/>
      <c r="Q1182" s="166"/>
      <c r="R1182" s="166"/>
      <c r="S1182" s="166"/>
      <c r="T1182" s="167"/>
      <c r="AT1182" s="162" t="s">
        <v>251</v>
      </c>
      <c r="AU1182" s="162" t="s">
        <v>89</v>
      </c>
      <c r="AV1182" s="160" t="s">
        <v>89</v>
      </c>
      <c r="AW1182" s="160" t="s">
        <v>34</v>
      </c>
      <c r="AX1182" s="160" t="s">
        <v>87</v>
      </c>
      <c r="AY1182" s="162" t="s">
        <v>149</v>
      </c>
    </row>
    <row r="1183" spans="1:65" s="56" customFormat="1" ht="16.5" customHeight="1">
      <c r="A1183" s="53"/>
      <c r="B1183" s="54"/>
      <c r="C1183" s="138" t="s">
        <v>2530</v>
      </c>
      <c r="D1183" s="138" t="s">
        <v>152</v>
      </c>
      <c r="E1183" s="139" t="s">
        <v>2531</v>
      </c>
      <c r="F1183" s="140" t="s">
        <v>2532</v>
      </c>
      <c r="G1183" s="141" t="s">
        <v>331</v>
      </c>
      <c r="H1183" s="40">
        <v>13.8</v>
      </c>
      <c r="I1183" s="24"/>
      <c r="J1183" s="142">
        <f>ROUND(I1183*H1183,2)</f>
        <v>0</v>
      </c>
      <c r="K1183" s="140" t="s">
        <v>1</v>
      </c>
      <c r="L1183" s="54"/>
      <c r="M1183" s="143" t="s">
        <v>1</v>
      </c>
      <c r="N1183" s="144" t="s">
        <v>44</v>
      </c>
      <c r="O1183" s="145"/>
      <c r="P1183" s="146">
        <f>O1183*H1183</f>
        <v>0</v>
      </c>
      <c r="Q1183" s="146">
        <v>0</v>
      </c>
      <c r="R1183" s="146">
        <f>Q1183*H1183</f>
        <v>0</v>
      </c>
      <c r="S1183" s="146">
        <v>0</v>
      </c>
      <c r="T1183" s="147">
        <f>S1183*H1183</f>
        <v>0</v>
      </c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R1183" s="148" t="s">
        <v>219</v>
      </c>
      <c r="AT1183" s="148" t="s">
        <v>152</v>
      </c>
      <c r="AU1183" s="148" t="s">
        <v>89</v>
      </c>
      <c r="AY1183" s="44" t="s">
        <v>149</v>
      </c>
      <c r="BE1183" s="149">
        <f>IF(N1183="základní",J1183,0)</f>
        <v>0</v>
      </c>
      <c r="BF1183" s="149">
        <f>IF(N1183="snížená",J1183,0)</f>
        <v>0</v>
      </c>
      <c r="BG1183" s="149">
        <f>IF(N1183="zákl. přenesená",J1183,0)</f>
        <v>0</v>
      </c>
      <c r="BH1183" s="149">
        <f>IF(N1183="sníž. přenesená",J1183,0)</f>
        <v>0</v>
      </c>
      <c r="BI1183" s="149">
        <f>IF(N1183="nulová",J1183,0)</f>
        <v>0</v>
      </c>
      <c r="BJ1183" s="44" t="s">
        <v>87</v>
      </c>
      <c r="BK1183" s="149">
        <f>ROUND(I1183*H1183,2)</f>
        <v>0</v>
      </c>
      <c r="BL1183" s="44" t="s">
        <v>219</v>
      </c>
      <c r="BM1183" s="148" t="s">
        <v>2533</v>
      </c>
    </row>
    <row r="1184" spans="2:51" s="160" customFormat="1" ht="11.25">
      <c r="B1184" s="161"/>
      <c r="D1184" s="150" t="s">
        <v>251</v>
      </c>
      <c r="E1184" s="162" t="s">
        <v>1</v>
      </c>
      <c r="F1184" s="163" t="s">
        <v>2534</v>
      </c>
      <c r="H1184" s="164">
        <v>6.8</v>
      </c>
      <c r="L1184" s="161"/>
      <c r="M1184" s="165"/>
      <c r="N1184" s="166"/>
      <c r="O1184" s="166"/>
      <c r="P1184" s="166"/>
      <c r="Q1184" s="166"/>
      <c r="R1184" s="166"/>
      <c r="S1184" s="166"/>
      <c r="T1184" s="167"/>
      <c r="AT1184" s="162" t="s">
        <v>251</v>
      </c>
      <c r="AU1184" s="162" t="s">
        <v>89</v>
      </c>
      <c r="AV1184" s="160" t="s">
        <v>89</v>
      </c>
      <c r="AW1184" s="160" t="s">
        <v>34</v>
      </c>
      <c r="AX1184" s="160" t="s">
        <v>79</v>
      </c>
      <c r="AY1184" s="162" t="s">
        <v>149</v>
      </c>
    </row>
    <row r="1185" spans="2:51" s="160" customFormat="1" ht="11.25">
      <c r="B1185" s="161"/>
      <c r="D1185" s="150" t="s">
        <v>251</v>
      </c>
      <c r="E1185" s="162" t="s">
        <v>1</v>
      </c>
      <c r="F1185" s="163" t="s">
        <v>2535</v>
      </c>
      <c r="H1185" s="164">
        <v>7</v>
      </c>
      <c r="L1185" s="161"/>
      <c r="M1185" s="165"/>
      <c r="N1185" s="166"/>
      <c r="O1185" s="166"/>
      <c r="P1185" s="166"/>
      <c r="Q1185" s="166"/>
      <c r="R1185" s="166"/>
      <c r="S1185" s="166"/>
      <c r="T1185" s="167"/>
      <c r="AT1185" s="162" t="s">
        <v>251</v>
      </c>
      <c r="AU1185" s="162" t="s">
        <v>89</v>
      </c>
      <c r="AV1185" s="160" t="s">
        <v>89</v>
      </c>
      <c r="AW1185" s="160" t="s">
        <v>34</v>
      </c>
      <c r="AX1185" s="160" t="s">
        <v>79</v>
      </c>
      <c r="AY1185" s="162" t="s">
        <v>149</v>
      </c>
    </row>
    <row r="1186" spans="2:51" s="168" customFormat="1" ht="11.25">
      <c r="B1186" s="169"/>
      <c r="D1186" s="150" t="s">
        <v>251</v>
      </c>
      <c r="E1186" s="170" t="s">
        <v>1</v>
      </c>
      <c r="F1186" s="171" t="s">
        <v>254</v>
      </c>
      <c r="H1186" s="172">
        <v>13.8</v>
      </c>
      <c r="L1186" s="169"/>
      <c r="M1186" s="173"/>
      <c r="N1186" s="174"/>
      <c r="O1186" s="174"/>
      <c r="P1186" s="174"/>
      <c r="Q1186" s="174"/>
      <c r="R1186" s="174"/>
      <c r="S1186" s="174"/>
      <c r="T1186" s="175"/>
      <c r="AT1186" s="170" t="s">
        <v>251</v>
      </c>
      <c r="AU1186" s="170" t="s">
        <v>89</v>
      </c>
      <c r="AV1186" s="168" t="s">
        <v>167</v>
      </c>
      <c r="AW1186" s="168" t="s">
        <v>34</v>
      </c>
      <c r="AX1186" s="168" t="s">
        <v>87</v>
      </c>
      <c r="AY1186" s="170" t="s">
        <v>149</v>
      </c>
    </row>
    <row r="1187" spans="1:65" s="56" customFormat="1" ht="16.5" customHeight="1">
      <c r="A1187" s="53"/>
      <c r="B1187" s="54"/>
      <c r="C1187" s="138" t="s">
        <v>2536</v>
      </c>
      <c r="D1187" s="138" t="s">
        <v>152</v>
      </c>
      <c r="E1187" s="139" t="s">
        <v>2537</v>
      </c>
      <c r="F1187" s="140" t="s">
        <v>2538</v>
      </c>
      <c r="G1187" s="141" t="s">
        <v>268</v>
      </c>
      <c r="H1187" s="40">
        <v>10</v>
      </c>
      <c r="I1187" s="24"/>
      <c r="J1187" s="142">
        <f>ROUND(I1187*H1187,2)</f>
        <v>0</v>
      </c>
      <c r="K1187" s="140" t="s">
        <v>1</v>
      </c>
      <c r="L1187" s="54"/>
      <c r="M1187" s="143" t="s">
        <v>1</v>
      </c>
      <c r="N1187" s="144" t="s">
        <v>44</v>
      </c>
      <c r="O1187" s="145"/>
      <c r="P1187" s="146">
        <f>O1187*H1187</f>
        <v>0</v>
      </c>
      <c r="Q1187" s="146">
        <v>0</v>
      </c>
      <c r="R1187" s="146">
        <f>Q1187*H1187</f>
        <v>0</v>
      </c>
      <c r="S1187" s="146">
        <v>0</v>
      </c>
      <c r="T1187" s="147">
        <f>S1187*H1187</f>
        <v>0</v>
      </c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R1187" s="148" t="s">
        <v>219</v>
      </c>
      <c r="AT1187" s="148" t="s">
        <v>152</v>
      </c>
      <c r="AU1187" s="148" t="s">
        <v>89</v>
      </c>
      <c r="AY1187" s="44" t="s">
        <v>149</v>
      </c>
      <c r="BE1187" s="149">
        <f>IF(N1187="základní",J1187,0)</f>
        <v>0</v>
      </c>
      <c r="BF1187" s="149">
        <f>IF(N1187="snížená",J1187,0)</f>
        <v>0</v>
      </c>
      <c r="BG1187" s="149">
        <f>IF(N1187="zákl. přenesená",J1187,0)</f>
        <v>0</v>
      </c>
      <c r="BH1187" s="149">
        <f>IF(N1187="sníž. přenesená",J1187,0)</f>
        <v>0</v>
      </c>
      <c r="BI1187" s="149">
        <f>IF(N1187="nulová",J1187,0)</f>
        <v>0</v>
      </c>
      <c r="BJ1187" s="44" t="s">
        <v>87</v>
      </c>
      <c r="BK1187" s="149">
        <f>ROUND(I1187*H1187,2)</f>
        <v>0</v>
      </c>
      <c r="BL1187" s="44" t="s">
        <v>219</v>
      </c>
      <c r="BM1187" s="148" t="s">
        <v>2539</v>
      </c>
    </row>
    <row r="1188" spans="2:63" s="125" customFormat="1" ht="22.9" customHeight="1">
      <c r="B1188" s="126"/>
      <c r="D1188" s="127" t="s">
        <v>78</v>
      </c>
      <c r="E1188" s="136" t="s">
        <v>2540</v>
      </c>
      <c r="F1188" s="136" t="s">
        <v>2541</v>
      </c>
      <c r="J1188" s="137">
        <f>BK1188</f>
        <v>0</v>
      </c>
      <c r="L1188" s="126"/>
      <c r="M1188" s="130"/>
      <c r="N1188" s="131"/>
      <c r="O1188" s="131"/>
      <c r="P1188" s="132">
        <f>SUM(P1189:P1232)</f>
        <v>0</v>
      </c>
      <c r="Q1188" s="131"/>
      <c r="R1188" s="132">
        <f>SUM(R1189:R1232)</f>
        <v>1.254104</v>
      </c>
      <c r="S1188" s="131"/>
      <c r="T1188" s="133">
        <f>SUM(T1189:T1232)</f>
        <v>0</v>
      </c>
      <c r="AR1188" s="127" t="s">
        <v>89</v>
      </c>
      <c r="AT1188" s="134" t="s">
        <v>78</v>
      </c>
      <c r="AU1188" s="134" t="s">
        <v>87</v>
      </c>
      <c r="AY1188" s="127" t="s">
        <v>149</v>
      </c>
      <c r="BK1188" s="135">
        <f>SUM(BK1189:BK1232)</f>
        <v>0</v>
      </c>
    </row>
    <row r="1189" spans="1:65" s="56" customFormat="1" ht="16.5" customHeight="1">
      <c r="A1189" s="53"/>
      <c r="B1189" s="54"/>
      <c r="C1189" s="138" t="s">
        <v>2542</v>
      </c>
      <c r="D1189" s="138" t="s">
        <v>152</v>
      </c>
      <c r="E1189" s="139" t="s">
        <v>2543</v>
      </c>
      <c r="F1189" s="140" t="s">
        <v>2544</v>
      </c>
      <c r="G1189" s="141" t="s">
        <v>268</v>
      </c>
      <c r="H1189" s="40">
        <v>1254.104</v>
      </c>
      <c r="I1189" s="24"/>
      <c r="J1189" s="142">
        <f>ROUND(I1189*H1189,2)</f>
        <v>0</v>
      </c>
      <c r="K1189" s="140" t="s">
        <v>1</v>
      </c>
      <c r="L1189" s="54"/>
      <c r="M1189" s="143" t="s">
        <v>1</v>
      </c>
      <c r="N1189" s="144" t="s">
        <v>44</v>
      </c>
      <c r="O1189" s="145"/>
      <c r="P1189" s="146">
        <f>O1189*H1189</f>
        <v>0</v>
      </c>
      <c r="Q1189" s="146">
        <v>0.001</v>
      </c>
      <c r="R1189" s="146">
        <f>Q1189*H1189</f>
        <v>1.254104</v>
      </c>
      <c r="S1189" s="146">
        <v>0</v>
      </c>
      <c r="T1189" s="147">
        <f>S1189*H1189</f>
        <v>0</v>
      </c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R1189" s="148" t="s">
        <v>219</v>
      </c>
      <c r="AT1189" s="148" t="s">
        <v>152</v>
      </c>
      <c r="AU1189" s="148" t="s">
        <v>89</v>
      </c>
      <c r="AY1189" s="44" t="s">
        <v>149</v>
      </c>
      <c r="BE1189" s="149">
        <f>IF(N1189="základní",J1189,0)</f>
        <v>0</v>
      </c>
      <c r="BF1189" s="149">
        <f>IF(N1189="snížená",J1189,0)</f>
        <v>0</v>
      </c>
      <c r="BG1189" s="149">
        <f>IF(N1189="zákl. přenesená",J1189,0)</f>
        <v>0</v>
      </c>
      <c r="BH1189" s="149">
        <f>IF(N1189="sníž. přenesená",J1189,0)</f>
        <v>0</v>
      </c>
      <c r="BI1189" s="149">
        <f>IF(N1189="nulová",J1189,0)</f>
        <v>0</v>
      </c>
      <c r="BJ1189" s="44" t="s">
        <v>87</v>
      </c>
      <c r="BK1189" s="149">
        <f>ROUND(I1189*H1189,2)</f>
        <v>0</v>
      </c>
      <c r="BL1189" s="44" t="s">
        <v>219</v>
      </c>
      <c r="BM1189" s="148" t="s">
        <v>2545</v>
      </c>
    </row>
    <row r="1190" spans="2:51" s="160" customFormat="1" ht="11.25">
      <c r="B1190" s="161"/>
      <c r="D1190" s="150" t="s">
        <v>251</v>
      </c>
      <c r="E1190" s="162" t="s">
        <v>1</v>
      </c>
      <c r="F1190" s="163" t="s">
        <v>2546</v>
      </c>
      <c r="H1190" s="164">
        <v>276.88</v>
      </c>
      <c r="L1190" s="161"/>
      <c r="M1190" s="165"/>
      <c r="N1190" s="166"/>
      <c r="O1190" s="166"/>
      <c r="P1190" s="166"/>
      <c r="Q1190" s="166"/>
      <c r="R1190" s="166"/>
      <c r="S1190" s="166"/>
      <c r="T1190" s="167"/>
      <c r="AT1190" s="162" t="s">
        <v>251</v>
      </c>
      <c r="AU1190" s="162" t="s">
        <v>89</v>
      </c>
      <c r="AV1190" s="160" t="s">
        <v>89</v>
      </c>
      <c r="AW1190" s="160" t="s">
        <v>34</v>
      </c>
      <c r="AX1190" s="160" t="s">
        <v>79</v>
      </c>
      <c r="AY1190" s="162" t="s">
        <v>149</v>
      </c>
    </row>
    <row r="1191" spans="2:51" s="160" customFormat="1" ht="11.25">
      <c r="B1191" s="161"/>
      <c r="D1191" s="150" t="s">
        <v>251</v>
      </c>
      <c r="E1191" s="162" t="s">
        <v>1</v>
      </c>
      <c r="F1191" s="163" t="s">
        <v>2547</v>
      </c>
      <c r="H1191" s="164">
        <v>109.87</v>
      </c>
      <c r="L1191" s="161"/>
      <c r="M1191" s="165"/>
      <c r="N1191" s="166"/>
      <c r="O1191" s="166"/>
      <c r="P1191" s="166"/>
      <c r="Q1191" s="166"/>
      <c r="R1191" s="166"/>
      <c r="S1191" s="166"/>
      <c r="T1191" s="167"/>
      <c r="AT1191" s="162" t="s">
        <v>251</v>
      </c>
      <c r="AU1191" s="162" t="s">
        <v>89</v>
      </c>
      <c r="AV1191" s="160" t="s">
        <v>89</v>
      </c>
      <c r="AW1191" s="160" t="s">
        <v>34</v>
      </c>
      <c r="AX1191" s="160" t="s">
        <v>79</v>
      </c>
      <c r="AY1191" s="162" t="s">
        <v>149</v>
      </c>
    </row>
    <row r="1192" spans="2:51" s="183" customFormat="1" ht="11.25">
      <c r="B1192" s="184"/>
      <c r="D1192" s="150" t="s">
        <v>251</v>
      </c>
      <c r="E1192" s="185" t="s">
        <v>1</v>
      </c>
      <c r="F1192" s="186" t="s">
        <v>305</v>
      </c>
      <c r="H1192" s="187">
        <v>386.75</v>
      </c>
      <c r="L1192" s="184"/>
      <c r="M1192" s="188"/>
      <c r="N1192" s="189"/>
      <c r="O1192" s="189"/>
      <c r="P1192" s="189"/>
      <c r="Q1192" s="189"/>
      <c r="R1192" s="189"/>
      <c r="S1192" s="189"/>
      <c r="T1192" s="190"/>
      <c r="AT1192" s="185" t="s">
        <v>251</v>
      </c>
      <c r="AU1192" s="185" t="s">
        <v>89</v>
      </c>
      <c r="AV1192" s="183" t="s">
        <v>163</v>
      </c>
      <c r="AW1192" s="183" t="s">
        <v>34</v>
      </c>
      <c r="AX1192" s="183" t="s">
        <v>79</v>
      </c>
      <c r="AY1192" s="185" t="s">
        <v>149</v>
      </c>
    </row>
    <row r="1193" spans="2:51" s="176" customFormat="1" ht="11.25">
      <c r="B1193" s="177"/>
      <c r="D1193" s="150" t="s">
        <v>251</v>
      </c>
      <c r="E1193" s="178" t="s">
        <v>1</v>
      </c>
      <c r="F1193" s="179" t="s">
        <v>2548</v>
      </c>
      <c r="H1193" s="178" t="s">
        <v>1</v>
      </c>
      <c r="L1193" s="177"/>
      <c r="M1193" s="180"/>
      <c r="N1193" s="181"/>
      <c r="O1193" s="181"/>
      <c r="P1193" s="181"/>
      <c r="Q1193" s="181"/>
      <c r="R1193" s="181"/>
      <c r="S1193" s="181"/>
      <c r="T1193" s="182"/>
      <c r="AT1193" s="178" t="s">
        <v>251</v>
      </c>
      <c r="AU1193" s="178" t="s">
        <v>89</v>
      </c>
      <c r="AV1193" s="176" t="s">
        <v>87</v>
      </c>
      <c r="AW1193" s="176" t="s">
        <v>34</v>
      </c>
      <c r="AX1193" s="176" t="s">
        <v>79</v>
      </c>
      <c r="AY1193" s="178" t="s">
        <v>149</v>
      </c>
    </row>
    <row r="1194" spans="2:51" s="176" customFormat="1" ht="11.25">
      <c r="B1194" s="177"/>
      <c r="D1194" s="150" t="s">
        <v>251</v>
      </c>
      <c r="E1194" s="178" t="s">
        <v>1</v>
      </c>
      <c r="F1194" s="179" t="s">
        <v>315</v>
      </c>
      <c r="H1194" s="178" t="s">
        <v>1</v>
      </c>
      <c r="L1194" s="177"/>
      <c r="M1194" s="180"/>
      <c r="N1194" s="181"/>
      <c r="O1194" s="181"/>
      <c r="P1194" s="181"/>
      <c r="Q1194" s="181"/>
      <c r="R1194" s="181"/>
      <c r="S1194" s="181"/>
      <c r="T1194" s="182"/>
      <c r="AT1194" s="178" t="s">
        <v>251</v>
      </c>
      <c r="AU1194" s="178" t="s">
        <v>89</v>
      </c>
      <c r="AV1194" s="176" t="s">
        <v>87</v>
      </c>
      <c r="AW1194" s="176" t="s">
        <v>34</v>
      </c>
      <c r="AX1194" s="176" t="s">
        <v>79</v>
      </c>
      <c r="AY1194" s="178" t="s">
        <v>149</v>
      </c>
    </row>
    <row r="1195" spans="2:51" s="160" customFormat="1" ht="11.25">
      <c r="B1195" s="161"/>
      <c r="D1195" s="150" t="s">
        <v>251</v>
      </c>
      <c r="E1195" s="162" t="s">
        <v>1</v>
      </c>
      <c r="F1195" s="163" t="s">
        <v>1068</v>
      </c>
      <c r="H1195" s="164">
        <v>27.878</v>
      </c>
      <c r="L1195" s="161"/>
      <c r="M1195" s="165"/>
      <c r="N1195" s="166"/>
      <c r="O1195" s="166"/>
      <c r="P1195" s="166"/>
      <c r="Q1195" s="166"/>
      <c r="R1195" s="166"/>
      <c r="S1195" s="166"/>
      <c r="T1195" s="167"/>
      <c r="AT1195" s="162" t="s">
        <v>251</v>
      </c>
      <c r="AU1195" s="162" t="s">
        <v>89</v>
      </c>
      <c r="AV1195" s="160" t="s">
        <v>89</v>
      </c>
      <c r="AW1195" s="160" t="s">
        <v>34</v>
      </c>
      <c r="AX1195" s="160" t="s">
        <v>79</v>
      </c>
      <c r="AY1195" s="162" t="s">
        <v>149</v>
      </c>
    </row>
    <row r="1196" spans="2:51" s="160" customFormat="1" ht="11.25">
      <c r="B1196" s="161"/>
      <c r="D1196" s="150" t="s">
        <v>251</v>
      </c>
      <c r="E1196" s="162" t="s">
        <v>1</v>
      </c>
      <c r="F1196" s="163" t="s">
        <v>1070</v>
      </c>
      <c r="H1196" s="164">
        <v>28.141</v>
      </c>
      <c r="L1196" s="161"/>
      <c r="M1196" s="165"/>
      <c r="N1196" s="166"/>
      <c r="O1196" s="166"/>
      <c r="P1196" s="166"/>
      <c r="Q1196" s="166"/>
      <c r="R1196" s="166"/>
      <c r="S1196" s="166"/>
      <c r="T1196" s="167"/>
      <c r="AT1196" s="162" t="s">
        <v>251</v>
      </c>
      <c r="AU1196" s="162" t="s">
        <v>89</v>
      </c>
      <c r="AV1196" s="160" t="s">
        <v>89</v>
      </c>
      <c r="AW1196" s="160" t="s">
        <v>34</v>
      </c>
      <c r="AX1196" s="160" t="s">
        <v>79</v>
      </c>
      <c r="AY1196" s="162" t="s">
        <v>149</v>
      </c>
    </row>
    <row r="1197" spans="2:51" s="160" customFormat="1" ht="11.25">
      <c r="B1197" s="161"/>
      <c r="D1197" s="150" t="s">
        <v>251</v>
      </c>
      <c r="E1197" s="162" t="s">
        <v>1</v>
      </c>
      <c r="F1197" s="163" t="s">
        <v>1073</v>
      </c>
      <c r="H1197" s="164">
        <v>4.84</v>
      </c>
      <c r="L1197" s="161"/>
      <c r="M1197" s="165"/>
      <c r="N1197" s="166"/>
      <c r="O1197" s="166"/>
      <c r="P1197" s="166"/>
      <c r="Q1197" s="166"/>
      <c r="R1197" s="166"/>
      <c r="S1197" s="166"/>
      <c r="T1197" s="167"/>
      <c r="AT1197" s="162" t="s">
        <v>251</v>
      </c>
      <c r="AU1197" s="162" t="s">
        <v>89</v>
      </c>
      <c r="AV1197" s="160" t="s">
        <v>89</v>
      </c>
      <c r="AW1197" s="160" t="s">
        <v>34</v>
      </c>
      <c r="AX1197" s="160" t="s">
        <v>79</v>
      </c>
      <c r="AY1197" s="162" t="s">
        <v>149</v>
      </c>
    </row>
    <row r="1198" spans="2:51" s="160" customFormat="1" ht="11.25">
      <c r="B1198" s="161"/>
      <c r="D1198" s="150" t="s">
        <v>251</v>
      </c>
      <c r="E1198" s="162" t="s">
        <v>1</v>
      </c>
      <c r="F1198" s="163" t="s">
        <v>1074</v>
      </c>
      <c r="H1198" s="164">
        <v>9.942</v>
      </c>
      <c r="L1198" s="161"/>
      <c r="M1198" s="165"/>
      <c r="N1198" s="166"/>
      <c r="O1198" s="166"/>
      <c r="P1198" s="166"/>
      <c r="Q1198" s="166"/>
      <c r="R1198" s="166"/>
      <c r="S1198" s="166"/>
      <c r="T1198" s="167"/>
      <c r="AT1198" s="162" t="s">
        <v>251</v>
      </c>
      <c r="AU1198" s="162" t="s">
        <v>89</v>
      </c>
      <c r="AV1198" s="160" t="s">
        <v>89</v>
      </c>
      <c r="AW1198" s="160" t="s">
        <v>34</v>
      </c>
      <c r="AX1198" s="160" t="s">
        <v>79</v>
      </c>
      <c r="AY1198" s="162" t="s">
        <v>149</v>
      </c>
    </row>
    <row r="1199" spans="2:51" s="160" customFormat="1" ht="11.25">
      <c r="B1199" s="161"/>
      <c r="D1199" s="150" t="s">
        <v>251</v>
      </c>
      <c r="E1199" s="162" t="s">
        <v>1</v>
      </c>
      <c r="F1199" s="163" t="s">
        <v>1075</v>
      </c>
      <c r="H1199" s="164">
        <v>46.44</v>
      </c>
      <c r="L1199" s="161"/>
      <c r="M1199" s="165"/>
      <c r="N1199" s="166"/>
      <c r="O1199" s="166"/>
      <c r="P1199" s="166"/>
      <c r="Q1199" s="166"/>
      <c r="R1199" s="166"/>
      <c r="S1199" s="166"/>
      <c r="T1199" s="167"/>
      <c r="AT1199" s="162" t="s">
        <v>251</v>
      </c>
      <c r="AU1199" s="162" t="s">
        <v>89</v>
      </c>
      <c r="AV1199" s="160" t="s">
        <v>89</v>
      </c>
      <c r="AW1199" s="160" t="s">
        <v>34</v>
      </c>
      <c r="AX1199" s="160" t="s">
        <v>79</v>
      </c>
      <c r="AY1199" s="162" t="s">
        <v>149</v>
      </c>
    </row>
    <row r="1200" spans="2:51" s="160" customFormat="1" ht="11.25">
      <c r="B1200" s="161"/>
      <c r="D1200" s="150" t="s">
        <v>251</v>
      </c>
      <c r="E1200" s="162" t="s">
        <v>1</v>
      </c>
      <c r="F1200" s="163" t="s">
        <v>1078</v>
      </c>
      <c r="H1200" s="164">
        <v>40.502</v>
      </c>
      <c r="L1200" s="161"/>
      <c r="M1200" s="165"/>
      <c r="N1200" s="166"/>
      <c r="O1200" s="166"/>
      <c r="P1200" s="166"/>
      <c r="Q1200" s="166"/>
      <c r="R1200" s="166"/>
      <c r="S1200" s="166"/>
      <c r="T1200" s="167"/>
      <c r="AT1200" s="162" t="s">
        <v>251</v>
      </c>
      <c r="AU1200" s="162" t="s">
        <v>89</v>
      </c>
      <c r="AV1200" s="160" t="s">
        <v>89</v>
      </c>
      <c r="AW1200" s="160" t="s">
        <v>34</v>
      </c>
      <c r="AX1200" s="160" t="s">
        <v>79</v>
      </c>
      <c r="AY1200" s="162" t="s">
        <v>149</v>
      </c>
    </row>
    <row r="1201" spans="2:51" s="160" customFormat="1" ht="11.25">
      <c r="B1201" s="161"/>
      <c r="D1201" s="150" t="s">
        <v>251</v>
      </c>
      <c r="E1201" s="162" t="s">
        <v>1</v>
      </c>
      <c r="F1201" s="163" t="s">
        <v>1081</v>
      </c>
      <c r="H1201" s="164">
        <v>10.798</v>
      </c>
      <c r="L1201" s="161"/>
      <c r="M1201" s="165"/>
      <c r="N1201" s="166"/>
      <c r="O1201" s="166"/>
      <c r="P1201" s="166"/>
      <c r="Q1201" s="166"/>
      <c r="R1201" s="166"/>
      <c r="S1201" s="166"/>
      <c r="T1201" s="167"/>
      <c r="AT1201" s="162" t="s">
        <v>251</v>
      </c>
      <c r="AU1201" s="162" t="s">
        <v>89</v>
      </c>
      <c r="AV1201" s="160" t="s">
        <v>89</v>
      </c>
      <c r="AW1201" s="160" t="s">
        <v>34</v>
      </c>
      <c r="AX1201" s="160" t="s">
        <v>79</v>
      </c>
      <c r="AY1201" s="162" t="s">
        <v>149</v>
      </c>
    </row>
    <row r="1202" spans="2:51" s="183" customFormat="1" ht="11.25">
      <c r="B1202" s="184"/>
      <c r="D1202" s="150" t="s">
        <v>251</v>
      </c>
      <c r="E1202" s="185" t="s">
        <v>1</v>
      </c>
      <c r="F1202" s="186" t="s">
        <v>305</v>
      </c>
      <c r="H1202" s="187">
        <v>168.541</v>
      </c>
      <c r="L1202" s="184"/>
      <c r="M1202" s="188"/>
      <c r="N1202" s="189"/>
      <c r="O1202" s="189"/>
      <c r="P1202" s="189"/>
      <c r="Q1202" s="189"/>
      <c r="R1202" s="189"/>
      <c r="S1202" s="189"/>
      <c r="T1202" s="190"/>
      <c r="AT1202" s="185" t="s">
        <v>251</v>
      </c>
      <c r="AU1202" s="185" t="s">
        <v>89</v>
      </c>
      <c r="AV1202" s="183" t="s">
        <v>163</v>
      </c>
      <c r="AW1202" s="183" t="s">
        <v>34</v>
      </c>
      <c r="AX1202" s="183" t="s">
        <v>79</v>
      </c>
      <c r="AY1202" s="185" t="s">
        <v>149</v>
      </c>
    </row>
    <row r="1203" spans="2:51" s="176" customFormat="1" ht="11.25">
      <c r="B1203" s="177"/>
      <c r="D1203" s="150" t="s">
        <v>251</v>
      </c>
      <c r="E1203" s="178" t="s">
        <v>1</v>
      </c>
      <c r="F1203" s="179" t="s">
        <v>311</v>
      </c>
      <c r="H1203" s="178" t="s">
        <v>1</v>
      </c>
      <c r="L1203" s="177"/>
      <c r="M1203" s="180"/>
      <c r="N1203" s="181"/>
      <c r="O1203" s="181"/>
      <c r="P1203" s="181"/>
      <c r="Q1203" s="181"/>
      <c r="R1203" s="181"/>
      <c r="S1203" s="181"/>
      <c r="T1203" s="182"/>
      <c r="AT1203" s="178" t="s">
        <v>251</v>
      </c>
      <c r="AU1203" s="178" t="s">
        <v>89</v>
      </c>
      <c r="AV1203" s="176" t="s">
        <v>87</v>
      </c>
      <c r="AW1203" s="176" t="s">
        <v>34</v>
      </c>
      <c r="AX1203" s="176" t="s">
        <v>79</v>
      </c>
      <c r="AY1203" s="178" t="s">
        <v>149</v>
      </c>
    </row>
    <row r="1204" spans="2:51" s="160" customFormat="1" ht="11.25">
      <c r="B1204" s="161"/>
      <c r="D1204" s="150" t="s">
        <v>251</v>
      </c>
      <c r="E1204" s="162" t="s">
        <v>1</v>
      </c>
      <c r="F1204" s="163" t="s">
        <v>2549</v>
      </c>
      <c r="H1204" s="164">
        <v>50.92</v>
      </c>
      <c r="L1204" s="161"/>
      <c r="M1204" s="165"/>
      <c r="N1204" s="166"/>
      <c r="O1204" s="166"/>
      <c r="P1204" s="166"/>
      <c r="Q1204" s="166"/>
      <c r="R1204" s="166"/>
      <c r="S1204" s="166"/>
      <c r="T1204" s="167"/>
      <c r="AT1204" s="162" t="s">
        <v>251</v>
      </c>
      <c r="AU1204" s="162" t="s">
        <v>89</v>
      </c>
      <c r="AV1204" s="160" t="s">
        <v>89</v>
      </c>
      <c r="AW1204" s="160" t="s">
        <v>34</v>
      </c>
      <c r="AX1204" s="160" t="s">
        <v>79</v>
      </c>
      <c r="AY1204" s="162" t="s">
        <v>149</v>
      </c>
    </row>
    <row r="1205" spans="2:51" s="160" customFormat="1" ht="11.25">
      <c r="B1205" s="161"/>
      <c r="D1205" s="150" t="s">
        <v>251</v>
      </c>
      <c r="E1205" s="162" t="s">
        <v>1</v>
      </c>
      <c r="F1205" s="163" t="s">
        <v>2550</v>
      </c>
      <c r="H1205" s="164">
        <v>56.1</v>
      </c>
      <c r="L1205" s="161"/>
      <c r="M1205" s="165"/>
      <c r="N1205" s="166"/>
      <c r="O1205" s="166"/>
      <c r="P1205" s="166"/>
      <c r="Q1205" s="166"/>
      <c r="R1205" s="166"/>
      <c r="S1205" s="166"/>
      <c r="T1205" s="167"/>
      <c r="AT1205" s="162" t="s">
        <v>251</v>
      </c>
      <c r="AU1205" s="162" t="s">
        <v>89</v>
      </c>
      <c r="AV1205" s="160" t="s">
        <v>89</v>
      </c>
      <c r="AW1205" s="160" t="s">
        <v>34</v>
      </c>
      <c r="AX1205" s="160" t="s">
        <v>79</v>
      </c>
      <c r="AY1205" s="162" t="s">
        <v>149</v>
      </c>
    </row>
    <row r="1206" spans="2:51" s="160" customFormat="1" ht="11.25">
      <c r="B1206" s="161"/>
      <c r="D1206" s="150" t="s">
        <v>251</v>
      </c>
      <c r="E1206" s="162" t="s">
        <v>1</v>
      </c>
      <c r="F1206" s="163" t="s">
        <v>2551</v>
      </c>
      <c r="H1206" s="164">
        <v>5.4</v>
      </c>
      <c r="L1206" s="161"/>
      <c r="M1206" s="165"/>
      <c r="N1206" s="166"/>
      <c r="O1206" s="166"/>
      <c r="P1206" s="166"/>
      <c r="Q1206" s="166"/>
      <c r="R1206" s="166"/>
      <c r="S1206" s="166"/>
      <c r="T1206" s="167"/>
      <c r="AT1206" s="162" t="s">
        <v>251</v>
      </c>
      <c r="AU1206" s="162" t="s">
        <v>89</v>
      </c>
      <c r="AV1206" s="160" t="s">
        <v>89</v>
      </c>
      <c r="AW1206" s="160" t="s">
        <v>34</v>
      </c>
      <c r="AX1206" s="160" t="s">
        <v>79</v>
      </c>
      <c r="AY1206" s="162" t="s">
        <v>149</v>
      </c>
    </row>
    <row r="1207" spans="2:51" s="160" customFormat="1" ht="11.25">
      <c r="B1207" s="161"/>
      <c r="D1207" s="150" t="s">
        <v>251</v>
      </c>
      <c r="E1207" s="162" t="s">
        <v>1</v>
      </c>
      <c r="F1207" s="163" t="s">
        <v>2552</v>
      </c>
      <c r="H1207" s="164">
        <v>6.45</v>
      </c>
      <c r="L1207" s="161"/>
      <c r="M1207" s="165"/>
      <c r="N1207" s="166"/>
      <c r="O1207" s="166"/>
      <c r="P1207" s="166"/>
      <c r="Q1207" s="166"/>
      <c r="R1207" s="166"/>
      <c r="S1207" s="166"/>
      <c r="T1207" s="167"/>
      <c r="AT1207" s="162" t="s">
        <v>251</v>
      </c>
      <c r="AU1207" s="162" t="s">
        <v>89</v>
      </c>
      <c r="AV1207" s="160" t="s">
        <v>89</v>
      </c>
      <c r="AW1207" s="160" t="s">
        <v>34</v>
      </c>
      <c r="AX1207" s="160" t="s">
        <v>79</v>
      </c>
      <c r="AY1207" s="162" t="s">
        <v>149</v>
      </c>
    </row>
    <row r="1208" spans="2:51" s="160" customFormat="1" ht="11.25">
      <c r="B1208" s="161"/>
      <c r="D1208" s="150" t="s">
        <v>251</v>
      </c>
      <c r="E1208" s="162" t="s">
        <v>1</v>
      </c>
      <c r="F1208" s="163" t="s">
        <v>2553</v>
      </c>
      <c r="H1208" s="164">
        <v>61.07</v>
      </c>
      <c r="L1208" s="161"/>
      <c r="M1208" s="165"/>
      <c r="N1208" s="166"/>
      <c r="O1208" s="166"/>
      <c r="P1208" s="166"/>
      <c r="Q1208" s="166"/>
      <c r="R1208" s="166"/>
      <c r="S1208" s="166"/>
      <c r="T1208" s="167"/>
      <c r="AT1208" s="162" t="s">
        <v>251</v>
      </c>
      <c r="AU1208" s="162" t="s">
        <v>89</v>
      </c>
      <c r="AV1208" s="160" t="s">
        <v>89</v>
      </c>
      <c r="AW1208" s="160" t="s">
        <v>34</v>
      </c>
      <c r="AX1208" s="160" t="s">
        <v>79</v>
      </c>
      <c r="AY1208" s="162" t="s">
        <v>149</v>
      </c>
    </row>
    <row r="1209" spans="2:51" s="160" customFormat="1" ht="11.25">
      <c r="B1209" s="161"/>
      <c r="D1209" s="150" t="s">
        <v>251</v>
      </c>
      <c r="E1209" s="162" t="s">
        <v>1</v>
      </c>
      <c r="F1209" s="163" t="s">
        <v>2554</v>
      </c>
      <c r="H1209" s="164">
        <v>110.98</v>
      </c>
      <c r="L1209" s="161"/>
      <c r="M1209" s="165"/>
      <c r="N1209" s="166"/>
      <c r="O1209" s="166"/>
      <c r="P1209" s="166"/>
      <c r="Q1209" s="166"/>
      <c r="R1209" s="166"/>
      <c r="S1209" s="166"/>
      <c r="T1209" s="167"/>
      <c r="AT1209" s="162" t="s">
        <v>251</v>
      </c>
      <c r="AU1209" s="162" t="s">
        <v>89</v>
      </c>
      <c r="AV1209" s="160" t="s">
        <v>89</v>
      </c>
      <c r="AW1209" s="160" t="s">
        <v>34</v>
      </c>
      <c r="AX1209" s="160" t="s">
        <v>79</v>
      </c>
      <c r="AY1209" s="162" t="s">
        <v>149</v>
      </c>
    </row>
    <row r="1210" spans="2:51" s="160" customFormat="1" ht="11.25">
      <c r="B1210" s="161"/>
      <c r="D1210" s="150" t="s">
        <v>251</v>
      </c>
      <c r="E1210" s="162" t="s">
        <v>1</v>
      </c>
      <c r="F1210" s="163" t="s">
        <v>2555</v>
      </c>
      <c r="H1210" s="164">
        <v>17.632</v>
      </c>
      <c r="L1210" s="161"/>
      <c r="M1210" s="165"/>
      <c r="N1210" s="166"/>
      <c r="O1210" s="166"/>
      <c r="P1210" s="166"/>
      <c r="Q1210" s="166"/>
      <c r="R1210" s="166"/>
      <c r="S1210" s="166"/>
      <c r="T1210" s="167"/>
      <c r="AT1210" s="162" t="s">
        <v>251</v>
      </c>
      <c r="AU1210" s="162" t="s">
        <v>89</v>
      </c>
      <c r="AV1210" s="160" t="s">
        <v>89</v>
      </c>
      <c r="AW1210" s="160" t="s">
        <v>34</v>
      </c>
      <c r="AX1210" s="160" t="s">
        <v>79</v>
      </c>
      <c r="AY1210" s="162" t="s">
        <v>149</v>
      </c>
    </row>
    <row r="1211" spans="2:51" s="160" customFormat="1" ht="11.25">
      <c r="B1211" s="161"/>
      <c r="D1211" s="150" t="s">
        <v>251</v>
      </c>
      <c r="E1211" s="162" t="s">
        <v>1</v>
      </c>
      <c r="F1211" s="163" t="s">
        <v>2556</v>
      </c>
      <c r="H1211" s="164">
        <v>34.048</v>
      </c>
      <c r="L1211" s="161"/>
      <c r="M1211" s="165"/>
      <c r="N1211" s="166"/>
      <c r="O1211" s="166"/>
      <c r="P1211" s="166"/>
      <c r="Q1211" s="166"/>
      <c r="R1211" s="166"/>
      <c r="S1211" s="166"/>
      <c r="T1211" s="167"/>
      <c r="AT1211" s="162" t="s">
        <v>251</v>
      </c>
      <c r="AU1211" s="162" t="s">
        <v>89</v>
      </c>
      <c r="AV1211" s="160" t="s">
        <v>89</v>
      </c>
      <c r="AW1211" s="160" t="s">
        <v>34</v>
      </c>
      <c r="AX1211" s="160" t="s">
        <v>79</v>
      </c>
      <c r="AY1211" s="162" t="s">
        <v>149</v>
      </c>
    </row>
    <row r="1212" spans="2:51" s="160" customFormat="1" ht="11.25">
      <c r="B1212" s="161"/>
      <c r="D1212" s="150" t="s">
        <v>251</v>
      </c>
      <c r="E1212" s="162" t="s">
        <v>1</v>
      </c>
      <c r="F1212" s="163" t="s">
        <v>2557</v>
      </c>
      <c r="H1212" s="164">
        <v>3.4</v>
      </c>
      <c r="L1212" s="161"/>
      <c r="M1212" s="165"/>
      <c r="N1212" s="166"/>
      <c r="O1212" s="166"/>
      <c r="P1212" s="166"/>
      <c r="Q1212" s="166"/>
      <c r="R1212" s="166"/>
      <c r="S1212" s="166"/>
      <c r="T1212" s="167"/>
      <c r="AT1212" s="162" t="s">
        <v>251</v>
      </c>
      <c r="AU1212" s="162" t="s">
        <v>89</v>
      </c>
      <c r="AV1212" s="160" t="s">
        <v>89</v>
      </c>
      <c r="AW1212" s="160" t="s">
        <v>34</v>
      </c>
      <c r="AX1212" s="160" t="s">
        <v>79</v>
      </c>
      <c r="AY1212" s="162" t="s">
        <v>149</v>
      </c>
    </row>
    <row r="1213" spans="2:51" s="183" customFormat="1" ht="11.25">
      <c r="B1213" s="184"/>
      <c r="D1213" s="150" t="s">
        <v>251</v>
      </c>
      <c r="E1213" s="185" t="s">
        <v>1</v>
      </c>
      <c r="F1213" s="186" t="s">
        <v>305</v>
      </c>
      <c r="H1213" s="187">
        <v>346</v>
      </c>
      <c r="L1213" s="184"/>
      <c r="M1213" s="188"/>
      <c r="N1213" s="189"/>
      <c r="O1213" s="189"/>
      <c r="P1213" s="189"/>
      <c r="Q1213" s="189"/>
      <c r="R1213" s="189"/>
      <c r="S1213" s="189"/>
      <c r="T1213" s="190"/>
      <c r="AT1213" s="185" t="s">
        <v>251</v>
      </c>
      <c r="AU1213" s="185" t="s">
        <v>89</v>
      </c>
      <c r="AV1213" s="183" t="s">
        <v>163</v>
      </c>
      <c r="AW1213" s="183" t="s">
        <v>34</v>
      </c>
      <c r="AX1213" s="183" t="s">
        <v>79</v>
      </c>
      <c r="AY1213" s="185" t="s">
        <v>149</v>
      </c>
    </row>
    <row r="1214" spans="2:51" s="176" customFormat="1" ht="11.25">
      <c r="B1214" s="177"/>
      <c r="D1214" s="150" t="s">
        <v>251</v>
      </c>
      <c r="E1214" s="178" t="s">
        <v>1</v>
      </c>
      <c r="F1214" s="179" t="s">
        <v>306</v>
      </c>
      <c r="H1214" s="178" t="s">
        <v>1</v>
      </c>
      <c r="L1214" s="177"/>
      <c r="M1214" s="180"/>
      <c r="N1214" s="181"/>
      <c r="O1214" s="181"/>
      <c r="P1214" s="181"/>
      <c r="Q1214" s="181"/>
      <c r="R1214" s="181"/>
      <c r="S1214" s="181"/>
      <c r="T1214" s="182"/>
      <c r="AT1214" s="178" t="s">
        <v>251</v>
      </c>
      <c r="AU1214" s="178" t="s">
        <v>89</v>
      </c>
      <c r="AV1214" s="176" t="s">
        <v>87</v>
      </c>
      <c r="AW1214" s="176" t="s">
        <v>34</v>
      </c>
      <c r="AX1214" s="176" t="s">
        <v>79</v>
      </c>
      <c r="AY1214" s="178" t="s">
        <v>149</v>
      </c>
    </row>
    <row r="1215" spans="2:51" s="160" customFormat="1" ht="11.25">
      <c r="B1215" s="161"/>
      <c r="D1215" s="150" t="s">
        <v>251</v>
      </c>
      <c r="E1215" s="162" t="s">
        <v>1</v>
      </c>
      <c r="F1215" s="163" t="s">
        <v>2558</v>
      </c>
      <c r="H1215" s="164">
        <v>38.7</v>
      </c>
      <c r="L1215" s="161"/>
      <c r="M1215" s="165"/>
      <c r="N1215" s="166"/>
      <c r="O1215" s="166"/>
      <c r="P1215" s="166"/>
      <c r="Q1215" s="166"/>
      <c r="R1215" s="166"/>
      <c r="S1215" s="166"/>
      <c r="T1215" s="167"/>
      <c r="AT1215" s="162" t="s">
        <v>251</v>
      </c>
      <c r="AU1215" s="162" t="s">
        <v>89</v>
      </c>
      <c r="AV1215" s="160" t="s">
        <v>89</v>
      </c>
      <c r="AW1215" s="160" t="s">
        <v>34</v>
      </c>
      <c r="AX1215" s="160" t="s">
        <v>79</v>
      </c>
      <c r="AY1215" s="162" t="s">
        <v>149</v>
      </c>
    </row>
    <row r="1216" spans="2:51" s="160" customFormat="1" ht="11.25">
      <c r="B1216" s="161"/>
      <c r="D1216" s="150" t="s">
        <v>251</v>
      </c>
      <c r="E1216" s="162" t="s">
        <v>1</v>
      </c>
      <c r="F1216" s="163" t="s">
        <v>2559</v>
      </c>
      <c r="H1216" s="164">
        <v>6</v>
      </c>
      <c r="L1216" s="161"/>
      <c r="M1216" s="165"/>
      <c r="N1216" s="166"/>
      <c r="O1216" s="166"/>
      <c r="P1216" s="166"/>
      <c r="Q1216" s="166"/>
      <c r="R1216" s="166"/>
      <c r="S1216" s="166"/>
      <c r="T1216" s="167"/>
      <c r="AT1216" s="162" t="s">
        <v>251</v>
      </c>
      <c r="AU1216" s="162" t="s">
        <v>89</v>
      </c>
      <c r="AV1216" s="160" t="s">
        <v>89</v>
      </c>
      <c r="AW1216" s="160" t="s">
        <v>34</v>
      </c>
      <c r="AX1216" s="160" t="s">
        <v>79</v>
      </c>
      <c r="AY1216" s="162" t="s">
        <v>149</v>
      </c>
    </row>
    <row r="1217" spans="2:51" s="160" customFormat="1" ht="11.25">
      <c r="B1217" s="161"/>
      <c r="D1217" s="150" t="s">
        <v>251</v>
      </c>
      <c r="E1217" s="162" t="s">
        <v>1</v>
      </c>
      <c r="F1217" s="163" t="s">
        <v>2560</v>
      </c>
      <c r="H1217" s="164">
        <v>2.72</v>
      </c>
      <c r="L1217" s="161"/>
      <c r="M1217" s="165"/>
      <c r="N1217" s="166"/>
      <c r="O1217" s="166"/>
      <c r="P1217" s="166"/>
      <c r="Q1217" s="166"/>
      <c r="R1217" s="166"/>
      <c r="S1217" s="166"/>
      <c r="T1217" s="167"/>
      <c r="AT1217" s="162" t="s">
        <v>251</v>
      </c>
      <c r="AU1217" s="162" t="s">
        <v>89</v>
      </c>
      <c r="AV1217" s="160" t="s">
        <v>89</v>
      </c>
      <c r="AW1217" s="160" t="s">
        <v>34</v>
      </c>
      <c r="AX1217" s="160" t="s">
        <v>79</v>
      </c>
      <c r="AY1217" s="162" t="s">
        <v>149</v>
      </c>
    </row>
    <row r="1218" spans="2:51" s="160" customFormat="1" ht="11.25">
      <c r="B1218" s="161"/>
      <c r="D1218" s="150" t="s">
        <v>251</v>
      </c>
      <c r="E1218" s="162" t="s">
        <v>1</v>
      </c>
      <c r="F1218" s="163" t="s">
        <v>2561</v>
      </c>
      <c r="H1218" s="164">
        <v>35.046</v>
      </c>
      <c r="L1218" s="161"/>
      <c r="M1218" s="165"/>
      <c r="N1218" s="166"/>
      <c r="O1218" s="166"/>
      <c r="P1218" s="166"/>
      <c r="Q1218" s="166"/>
      <c r="R1218" s="166"/>
      <c r="S1218" s="166"/>
      <c r="T1218" s="167"/>
      <c r="AT1218" s="162" t="s">
        <v>251</v>
      </c>
      <c r="AU1218" s="162" t="s">
        <v>89</v>
      </c>
      <c r="AV1218" s="160" t="s">
        <v>89</v>
      </c>
      <c r="AW1218" s="160" t="s">
        <v>34</v>
      </c>
      <c r="AX1218" s="160" t="s">
        <v>79</v>
      </c>
      <c r="AY1218" s="162" t="s">
        <v>149</v>
      </c>
    </row>
    <row r="1219" spans="2:51" s="160" customFormat="1" ht="11.25">
      <c r="B1219" s="161"/>
      <c r="D1219" s="150" t="s">
        <v>251</v>
      </c>
      <c r="E1219" s="162" t="s">
        <v>1</v>
      </c>
      <c r="F1219" s="163" t="s">
        <v>2562</v>
      </c>
      <c r="H1219" s="164">
        <v>16.335</v>
      </c>
      <c r="L1219" s="161"/>
      <c r="M1219" s="165"/>
      <c r="N1219" s="166"/>
      <c r="O1219" s="166"/>
      <c r="P1219" s="166"/>
      <c r="Q1219" s="166"/>
      <c r="R1219" s="166"/>
      <c r="S1219" s="166"/>
      <c r="T1219" s="167"/>
      <c r="AT1219" s="162" t="s">
        <v>251</v>
      </c>
      <c r="AU1219" s="162" t="s">
        <v>89</v>
      </c>
      <c r="AV1219" s="160" t="s">
        <v>89</v>
      </c>
      <c r="AW1219" s="160" t="s">
        <v>34</v>
      </c>
      <c r="AX1219" s="160" t="s">
        <v>79</v>
      </c>
      <c r="AY1219" s="162" t="s">
        <v>149</v>
      </c>
    </row>
    <row r="1220" spans="2:51" s="160" customFormat="1" ht="11.25">
      <c r="B1220" s="161"/>
      <c r="D1220" s="150" t="s">
        <v>251</v>
      </c>
      <c r="E1220" s="162" t="s">
        <v>1</v>
      </c>
      <c r="F1220" s="163" t="s">
        <v>2563</v>
      </c>
      <c r="H1220" s="164">
        <v>5.3</v>
      </c>
      <c r="L1220" s="161"/>
      <c r="M1220" s="165"/>
      <c r="N1220" s="166"/>
      <c r="O1220" s="166"/>
      <c r="P1220" s="166"/>
      <c r="Q1220" s="166"/>
      <c r="R1220" s="166"/>
      <c r="S1220" s="166"/>
      <c r="T1220" s="167"/>
      <c r="AT1220" s="162" t="s">
        <v>251</v>
      </c>
      <c r="AU1220" s="162" t="s">
        <v>89</v>
      </c>
      <c r="AV1220" s="160" t="s">
        <v>89</v>
      </c>
      <c r="AW1220" s="160" t="s">
        <v>34</v>
      </c>
      <c r="AX1220" s="160" t="s">
        <v>79</v>
      </c>
      <c r="AY1220" s="162" t="s">
        <v>149</v>
      </c>
    </row>
    <row r="1221" spans="2:51" s="160" customFormat="1" ht="11.25">
      <c r="B1221" s="161"/>
      <c r="D1221" s="150" t="s">
        <v>251</v>
      </c>
      <c r="E1221" s="162" t="s">
        <v>1</v>
      </c>
      <c r="F1221" s="163" t="s">
        <v>2564</v>
      </c>
      <c r="H1221" s="164">
        <v>6.5</v>
      </c>
      <c r="L1221" s="161"/>
      <c r="M1221" s="165"/>
      <c r="N1221" s="166"/>
      <c r="O1221" s="166"/>
      <c r="P1221" s="166"/>
      <c r="Q1221" s="166"/>
      <c r="R1221" s="166"/>
      <c r="S1221" s="166"/>
      <c r="T1221" s="167"/>
      <c r="AT1221" s="162" t="s">
        <v>251</v>
      </c>
      <c r="AU1221" s="162" t="s">
        <v>89</v>
      </c>
      <c r="AV1221" s="160" t="s">
        <v>89</v>
      </c>
      <c r="AW1221" s="160" t="s">
        <v>34</v>
      </c>
      <c r="AX1221" s="160" t="s">
        <v>79</v>
      </c>
      <c r="AY1221" s="162" t="s">
        <v>149</v>
      </c>
    </row>
    <row r="1222" spans="2:51" s="160" customFormat="1" ht="11.25">
      <c r="B1222" s="161"/>
      <c r="D1222" s="150" t="s">
        <v>251</v>
      </c>
      <c r="E1222" s="162" t="s">
        <v>1</v>
      </c>
      <c r="F1222" s="163" t="s">
        <v>2565</v>
      </c>
      <c r="H1222" s="164">
        <v>57.915</v>
      </c>
      <c r="L1222" s="161"/>
      <c r="M1222" s="165"/>
      <c r="N1222" s="166"/>
      <c r="O1222" s="166"/>
      <c r="P1222" s="166"/>
      <c r="Q1222" s="166"/>
      <c r="R1222" s="166"/>
      <c r="S1222" s="166"/>
      <c r="T1222" s="167"/>
      <c r="AT1222" s="162" t="s">
        <v>251</v>
      </c>
      <c r="AU1222" s="162" t="s">
        <v>89</v>
      </c>
      <c r="AV1222" s="160" t="s">
        <v>89</v>
      </c>
      <c r="AW1222" s="160" t="s">
        <v>34</v>
      </c>
      <c r="AX1222" s="160" t="s">
        <v>79</v>
      </c>
      <c r="AY1222" s="162" t="s">
        <v>149</v>
      </c>
    </row>
    <row r="1223" spans="2:51" s="160" customFormat="1" ht="11.25">
      <c r="B1223" s="161"/>
      <c r="D1223" s="150" t="s">
        <v>251</v>
      </c>
      <c r="E1223" s="162" t="s">
        <v>1</v>
      </c>
      <c r="F1223" s="163" t="s">
        <v>2566</v>
      </c>
      <c r="H1223" s="164">
        <v>107.217</v>
      </c>
      <c r="L1223" s="161"/>
      <c r="M1223" s="165"/>
      <c r="N1223" s="166"/>
      <c r="O1223" s="166"/>
      <c r="P1223" s="166"/>
      <c r="Q1223" s="166"/>
      <c r="R1223" s="166"/>
      <c r="S1223" s="166"/>
      <c r="T1223" s="167"/>
      <c r="AT1223" s="162" t="s">
        <v>251</v>
      </c>
      <c r="AU1223" s="162" t="s">
        <v>89</v>
      </c>
      <c r="AV1223" s="160" t="s">
        <v>89</v>
      </c>
      <c r="AW1223" s="160" t="s">
        <v>34</v>
      </c>
      <c r="AX1223" s="160" t="s">
        <v>79</v>
      </c>
      <c r="AY1223" s="162" t="s">
        <v>149</v>
      </c>
    </row>
    <row r="1224" spans="2:51" s="160" customFormat="1" ht="11.25">
      <c r="B1224" s="161"/>
      <c r="D1224" s="150" t="s">
        <v>251</v>
      </c>
      <c r="E1224" s="162" t="s">
        <v>1</v>
      </c>
      <c r="F1224" s="163" t="s">
        <v>2567</v>
      </c>
      <c r="H1224" s="164">
        <v>15.08</v>
      </c>
      <c r="L1224" s="161"/>
      <c r="M1224" s="165"/>
      <c r="N1224" s="166"/>
      <c r="O1224" s="166"/>
      <c r="P1224" s="166"/>
      <c r="Q1224" s="166"/>
      <c r="R1224" s="166"/>
      <c r="S1224" s="166"/>
      <c r="T1224" s="167"/>
      <c r="AT1224" s="162" t="s">
        <v>251</v>
      </c>
      <c r="AU1224" s="162" t="s">
        <v>89</v>
      </c>
      <c r="AV1224" s="160" t="s">
        <v>89</v>
      </c>
      <c r="AW1224" s="160" t="s">
        <v>34</v>
      </c>
      <c r="AX1224" s="160" t="s">
        <v>79</v>
      </c>
      <c r="AY1224" s="162" t="s">
        <v>149</v>
      </c>
    </row>
    <row r="1225" spans="2:51" s="160" customFormat="1" ht="11.25">
      <c r="B1225" s="161"/>
      <c r="D1225" s="150" t="s">
        <v>251</v>
      </c>
      <c r="E1225" s="162" t="s">
        <v>1</v>
      </c>
      <c r="F1225" s="163" t="s">
        <v>2568</v>
      </c>
      <c r="H1225" s="164">
        <v>32.67</v>
      </c>
      <c r="L1225" s="161"/>
      <c r="M1225" s="165"/>
      <c r="N1225" s="166"/>
      <c r="O1225" s="166"/>
      <c r="P1225" s="166"/>
      <c r="Q1225" s="166"/>
      <c r="R1225" s="166"/>
      <c r="S1225" s="166"/>
      <c r="T1225" s="167"/>
      <c r="AT1225" s="162" t="s">
        <v>251</v>
      </c>
      <c r="AU1225" s="162" t="s">
        <v>89</v>
      </c>
      <c r="AV1225" s="160" t="s">
        <v>89</v>
      </c>
      <c r="AW1225" s="160" t="s">
        <v>34</v>
      </c>
      <c r="AX1225" s="160" t="s">
        <v>79</v>
      </c>
      <c r="AY1225" s="162" t="s">
        <v>149</v>
      </c>
    </row>
    <row r="1226" spans="2:51" s="160" customFormat="1" ht="11.25">
      <c r="B1226" s="161"/>
      <c r="D1226" s="150" t="s">
        <v>251</v>
      </c>
      <c r="E1226" s="162" t="s">
        <v>1</v>
      </c>
      <c r="F1226" s="163" t="s">
        <v>2569</v>
      </c>
      <c r="H1226" s="164">
        <v>3.5</v>
      </c>
      <c r="L1226" s="161"/>
      <c r="M1226" s="165"/>
      <c r="N1226" s="166"/>
      <c r="O1226" s="166"/>
      <c r="P1226" s="166"/>
      <c r="Q1226" s="166"/>
      <c r="R1226" s="166"/>
      <c r="S1226" s="166"/>
      <c r="T1226" s="167"/>
      <c r="AT1226" s="162" t="s">
        <v>251</v>
      </c>
      <c r="AU1226" s="162" t="s">
        <v>89</v>
      </c>
      <c r="AV1226" s="160" t="s">
        <v>89</v>
      </c>
      <c r="AW1226" s="160" t="s">
        <v>34</v>
      </c>
      <c r="AX1226" s="160" t="s">
        <v>79</v>
      </c>
      <c r="AY1226" s="162" t="s">
        <v>149</v>
      </c>
    </row>
    <row r="1227" spans="2:51" s="183" customFormat="1" ht="11.25">
      <c r="B1227" s="184"/>
      <c r="D1227" s="150" t="s">
        <v>251</v>
      </c>
      <c r="E1227" s="185" t="s">
        <v>1</v>
      </c>
      <c r="F1227" s="186" t="s">
        <v>305</v>
      </c>
      <c r="H1227" s="187">
        <v>326.983</v>
      </c>
      <c r="L1227" s="184"/>
      <c r="M1227" s="188"/>
      <c r="N1227" s="189"/>
      <c r="O1227" s="189"/>
      <c r="P1227" s="189"/>
      <c r="Q1227" s="189"/>
      <c r="R1227" s="189"/>
      <c r="S1227" s="189"/>
      <c r="T1227" s="190"/>
      <c r="AT1227" s="185" t="s">
        <v>251</v>
      </c>
      <c r="AU1227" s="185" t="s">
        <v>89</v>
      </c>
      <c r="AV1227" s="183" t="s">
        <v>163</v>
      </c>
      <c r="AW1227" s="183" t="s">
        <v>34</v>
      </c>
      <c r="AX1227" s="183" t="s">
        <v>79</v>
      </c>
      <c r="AY1227" s="185" t="s">
        <v>149</v>
      </c>
    </row>
    <row r="1228" spans="2:51" s="176" customFormat="1" ht="11.25">
      <c r="B1228" s="177"/>
      <c r="D1228" s="150" t="s">
        <v>251</v>
      </c>
      <c r="E1228" s="178" t="s">
        <v>1</v>
      </c>
      <c r="F1228" s="179" t="s">
        <v>298</v>
      </c>
      <c r="H1228" s="178" t="s">
        <v>1</v>
      </c>
      <c r="L1228" s="177"/>
      <c r="M1228" s="180"/>
      <c r="N1228" s="181"/>
      <c r="O1228" s="181"/>
      <c r="P1228" s="181"/>
      <c r="Q1228" s="181"/>
      <c r="R1228" s="181"/>
      <c r="S1228" s="181"/>
      <c r="T1228" s="182"/>
      <c r="AT1228" s="178" t="s">
        <v>251</v>
      </c>
      <c r="AU1228" s="178" t="s">
        <v>89</v>
      </c>
      <c r="AV1228" s="176" t="s">
        <v>87</v>
      </c>
      <c r="AW1228" s="176" t="s">
        <v>34</v>
      </c>
      <c r="AX1228" s="176" t="s">
        <v>79</v>
      </c>
      <c r="AY1228" s="178" t="s">
        <v>149</v>
      </c>
    </row>
    <row r="1229" spans="2:51" s="160" customFormat="1" ht="11.25">
      <c r="B1229" s="161"/>
      <c r="D1229" s="150" t="s">
        <v>251</v>
      </c>
      <c r="E1229" s="162" t="s">
        <v>1</v>
      </c>
      <c r="F1229" s="163" t="s">
        <v>1101</v>
      </c>
      <c r="H1229" s="164">
        <v>7.134</v>
      </c>
      <c r="L1229" s="161"/>
      <c r="M1229" s="165"/>
      <c r="N1229" s="166"/>
      <c r="O1229" s="166"/>
      <c r="P1229" s="166"/>
      <c r="Q1229" s="166"/>
      <c r="R1229" s="166"/>
      <c r="S1229" s="166"/>
      <c r="T1229" s="167"/>
      <c r="AT1229" s="162" t="s">
        <v>251</v>
      </c>
      <c r="AU1229" s="162" t="s">
        <v>89</v>
      </c>
      <c r="AV1229" s="160" t="s">
        <v>89</v>
      </c>
      <c r="AW1229" s="160" t="s">
        <v>34</v>
      </c>
      <c r="AX1229" s="160" t="s">
        <v>79</v>
      </c>
      <c r="AY1229" s="162" t="s">
        <v>149</v>
      </c>
    </row>
    <row r="1230" spans="2:51" s="160" customFormat="1" ht="11.25">
      <c r="B1230" s="161"/>
      <c r="D1230" s="150" t="s">
        <v>251</v>
      </c>
      <c r="E1230" s="162" t="s">
        <v>1</v>
      </c>
      <c r="F1230" s="163" t="s">
        <v>1103</v>
      </c>
      <c r="H1230" s="164">
        <v>18.696</v>
      </c>
      <c r="L1230" s="161"/>
      <c r="M1230" s="165"/>
      <c r="N1230" s="166"/>
      <c r="O1230" s="166"/>
      <c r="P1230" s="166"/>
      <c r="Q1230" s="166"/>
      <c r="R1230" s="166"/>
      <c r="S1230" s="166"/>
      <c r="T1230" s="167"/>
      <c r="AT1230" s="162" t="s">
        <v>251</v>
      </c>
      <c r="AU1230" s="162" t="s">
        <v>89</v>
      </c>
      <c r="AV1230" s="160" t="s">
        <v>89</v>
      </c>
      <c r="AW1230" s="160" t="s">
        <v>34</v>
      </c>
      <c r="AX1230" s="160" t="s">
        <v>79</v>
      </c>
      <c r="AY1230" s="162" t="s">
        <v>149</v>
      </c>
    </row>
    <row r="1231" spans="2:51" s="183" customFormat="1" ht="11.25">
      <c r="B1231" s="184"/>
      <c r="D1231" s="150" t="s">
        <v>251</v>
      </c>
      <c r="E1231" s="185" t="s">
        <v>1</v>
      </c>
      <c r="F1231" s="186" t="s">
        <v>305</v>
      </c>
      <c r="H1231" s="187">
        <v>25.830000000000002</v>
      </c>
      <c r="L1231" s="184"/>
      <c r="M1231" s="188"/>
      <c r="N1231" s="189"/>
      <c r="O1231" s="189"/>
      <c r="P1231" s="189"/>
      <c r="Q1231" s="189"/>
      <c r="R1231" s="189"/>
      <c r="S1231" s="189"/>
      <c r="T1231" s="190"/>
      <c r="AT1231" s="185" t="s">
        <v>251</v>
      </c>
      <c r="AU1231" s="185" t="s">
        <v>89</v>
      </c>
      <c r="AV1231" s="183" t="s">
        <v>163</v>
      </c>
      <c r="AW1231" s="183" t="s">
        <v>34</v>
      </c>
      <c r="AX1231" s="183" t="s">
        <v>79</v>
      </c>
      <c r="AY1231" s="185" t="s">
        <v>149</v>
      </c>
    </row>
    <row r="1232" spans="2:51" s="168" customFormat="1" ht="11.25">
      <c r="B1232" s="169"/>
      <c r="D1232" s="150" t="s">
        <v>251</v>
      </c>
      <c r="E1232" s="170" t="s">
        <v>1</v>
      </c>
      <c r="F1232" s="171" t="s">
        <v>254</v>
      </c>
      <c r="H1232" s="172">
        <v>1254.104</v>
      </c>
      <c r="L1232" s="169"/>
      <c r="M1232" s="173"/>
      <c r="N1232" s="174"/>
      <c r="O1232" s="174"/>
      <c r="P1232" s="174"/>
      <c r="Q1232" s="174"/>
      <c r="R1232" s="174"/>
      <c r="S1232" s="174"/>
      <c r="T1232" s="175"/>
      <c r="AT1232" s="170" t="s">
        <v>251</v>
      </c>
      <c r="AU1232" s="170" t="s">
        <v>89</v>
      </c>
      <c r="AV1232" s="168" t="s">
        <v>167</v>
      </c>
      <c r="AW1232" s="168" t="s">
        <v>34</v>
      </c>
      <c r="AX1232" s="168" t="s">
        <v>87</v>
      </c>
      <c r="AY1232" s="170" t="s">
        <v>149</v>
      </c>
    </row>
    <row r="1233" spans="2:63" s="125" customFormat="1" ht="22.9" customHeight="1">
      <c r="B1233" s="126"/>
      <c r="D1233" s="127" t="s">
        <v>78</v>
      </c>
      <c r="E1233" s="136" t="s">
        <v>2570</v>
      </c>
      <c r="F1233" s="136" t="s">
        <v>2571</v>
      </c>
      <c r="J1233" s="137">
        <f>BK1233</f>
        <v>0</v>
      </c>
      <c r="L1233" s="126"/>
      <c r="M1233" s="130"/>
      <c r="N1233" s="131"/>
      <c r="O1233" s="131"/>
      <c r="P1233" s="132">
        <f>SUM(P1234:P1266)</f>
        <v>0</v>
      </c>
      <c r="Q1233" s="131"/>
      <c r="R1233" s="132">
        <f>SUM(R1234:R1266)</f>
        <v>0</v>
      </c>
      <c r="S1233" s="131"/>
      <c r="T1233" s="133">
        <f>SUM(T1234:T1266)</f>
        <v>0</v>
      </c>
      <c r="AR1233" s="127" t="s">
        <v>89</v>
      </c>
      <c r="AT1233" s="134" t="s">
        <v>78</v>
      </c>
      <c r="AU1233" s="134" t="s">
        <v>87</v>
      </c>
      <c r="AY1233" s="127" t="s">
        <v>149</v>
      </c>
      <c r="BK1233" s="135">
        <f>SUM(BK1234:BK1266)</f>
        <v>0</v>
      </c>
    </row>
    <row r="1234" spans="1:65" s="56" customFormat="1" ht="24.2" customHeight="1">
      <c r="A1234" s="53"/>
      <c r="B1234" s="54"/>
      <c r="C1234" s="138" t="s">
        <v>2572</v>
      </c>
      <c r="D1234" s="138" t="s">
        <v>152</v>
      </c>
      <c r="E1234" s="139" t="s">
        <v>2573</v>
      </c>
      <c r="F1234" s="140" t="s">
        <v>2574</v>
      </c>
      <c r="G1234" s="141" t="s">
        <v>339</v>
      </c>
      <c r="H1234" s="40">
        <v>6</v>
      </c>
      <c r="I1234" s="24"/>
      <c r="J1234" s="142">
        <f aca="true" t="shared" si="90" ref="J1234:J1266">ROUND(I1234*H1234,2)</f>
        <v>0</v>
      </c>
      <c r="K1234" s="140" t="s">
        <v>1</v>
      </c>
      <c r="L1234" s="54"/>
      <c r="M1234" s="143" t="s">
        <v>1</v>
      </c>
      <c r="N1234" s="144" t="s">
        <v>44</v>
      </c>
      <c r="O1234" s="145"/>
      <c r="P1234" s="146">
        <f aca="true" t="shared" si="91" ref="P1234:P1266">O1234*H1234</f>
        <v>0</v>
      </c>
      <c r="Q1234" s="146">
        <v>0</v>
      </c>
      <c r="R1234" s="146">
        <f aca="true" t="shared" si="92" ref="R1234:R1266">Q1234*H1234</f>
        <v>0</v>
      </c>
      <c r="S1234" s="146">
        <v>0</v>
      </c>
      <c r="T1234" s="147">
        <f aca="true" t="shared" si="93" ref="T1234:T1266">S1234*H1234</f>
        <v>0</v>
      </c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R1234" s="148" t="s">
        <v>219</v>
      </c>
      <c r="AT1234" s="148" t="s">
        <v>152</v>
      </c>
      <c r="AU1234" s="148" t="s">
        <v>89</v>
      </c>
      <c r="AY1234" s="44" t="s">
        <v>149</v>
      </c>
      <c r="BE1234" s="149">
        <f aca="true" t="shared" si="94" ref="BE1234:BE1266">IF(N1234="základní",J1234,0)</f>
        <v>0</v>
      </c>
      <c r="BF1234" s="149">
        <f aca="true" t="shared" si="95" ref="BF1234:BF1266">IF(N1234="snížená",J1234,0)</f>
        <v>0</v>
      </c>
      <c r="BG1234" s="149">
        <f aca="true" t="shared" si="96" ref="BG1234:BG1266">IF(N1234="zákl. přenesená",J1234,0)</f>
        <v>0</v>
      </c>
      <c r="BH1234" s="149">
        <f aca="true" t="shared" si="97" ref="BH1234:BH1266">IF(N1234="sníž. přenesená",J1234,0)</f>
        <v>0</v>
      </c>
      <c r="BI1234" s="149">
        <f aca="true" t="shared" si="98" ref="BI1234:BI1266">IF(N1234="nulová",J1234,0)</f>
        <v>0</v>
      </c>
      <c r="BJ1234" s="44" t="s">
        <v>87</v>
      </c>
      <c r="BK1234" s="149">
        <f aca="true" t="shared" si="99" ref="BK1234:BK1266">ROUND(I1234*H1234,2)</f>
        <v>0</v>
      </c>
      <c r="BL1234" s="44" t="s">
        <v>219</v>
      </c>
      <c r="BM1234" s="148" t="s">
        <v>2575</v>
      </c>
    </row>
    <row r="1235" spans="1:65" s="56" customFormat="1" ht="24.2" customHeight="1">
      <c r="A1235" s="53"/>
      <c r="B1235" s="54"/>
      <c r="C1235" s="138" t="s">
        <v>2576</v>
      </c>
      <c r="D1235" s="138" t="s">
        <v>152</v>
      </c>
      <c r="E1235" s="139" t="s">
        <v>2577</v>
      </c>
      <c r="F1235" s="140" t="s">
        <v>2578</v>
      </c>
      <c r="G1235" s="141" t="s">
        <v>339</v>
      </c>
      <c r="H1235" s="40">
        <v>9</v>
      </c>
      <c r="I1235" s="24"/>
      <c r="J1235" s="142">
        <f t="shared" si="90"/>
        <v>0</v>
      </c>
      <c r="K1235" s="140" t="s">
        <v>1</v>
      </c>
      <c r="L1235" s="54"/>
      <c r="M1235" s="143" t="s">
        <v>1</v>
      </c>
      <c r="N1235" s="144" t="s">
        <v>44</v>
      </c>
      <c r="O1235" s="145"/>
      <c r="P1235" s="146">
        <f t="shared" si="91"/>
        <v>0</v>
      </c>
      <c r="Q1235" s="146">
        <v>0</v>
      </c>
      <c r="R1235" s="146">
        <f t="shared" si="92"/>
        <v>0</v>
      </c>
      <c r="S1235" s="146">
        <v>0</v>
      </c>
      <c r="T1235" s="147">
        <f t="shared" si="93"/>
        <v>0</v>
      </c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R1235" s="148" t="s">
        <v>219</v>
      </c>
      <c r="AT1235" s="148" t="s">
        <v>152</v>
      </c>
      <c r="AU1235" s="148" t="s">
        <v>89</v>
      </c>
      <c r="AY1235" s="44" t="s">
        <v>149</v>
      </c>
      <c r="BE1235" s="149">
        <f t="shared" si="94"/>
        <v>0</v>
      </c>
      <c r="BF1235" s="149">
        <f t="shared" si="95"/>
        <v>0</v>
      </c>
      <c r="BG1235" s="149">
        <f t="shared" si="96"/>
        <v>0</v>
      </c>
      <c r="BH1235" s="149">
        <f t="shared" si="97"/>
        <v>0</v>
      </c>
      <c r="BI1235" s="149">
        <f t="shared" si="98"/>
        <v>0</v>
      </c>
      <c r="BJ1235" s="44" t="s">
        <v>87</v>
      </c>
      <c r="BK1235" s="149">
        <f t="shared" si="99"/>
        <v>0</v>
      </c>
      <c r="BL1235" s="44" t="s">
        <v>219</v>
      </c>
      <c r="BM1235" s="148" t="s">
        <v>2579</v>
      </c>
    </row>
    <row r="1236" spans="1:65" s="56" customFormat="1" ht="33" customHeight="1">
      <c r="A1236" s="53"/>
      <c r="B1236" s="54"/>
      <c r="C1236" s="138" t="s">
        <v>2580</v>
      </c>
      <c r="D1236" s="138" t="s">
        <v>152</v>
      </c>
      <c r="E1236" s="139" t="s">
        <v>2581</v>
      </c>
      <c r="F1236" s="140" t="s">
        <v>2582</v>
      </c>
      <c r="G1236" s="141" t="s">
        <v>339</v>
      </c>
      <c r="H1236" s="40">
        <v>9</v>
      </c>
      <c r="I1236" s="24"/>
      <c r="J1236" s="142">
        <f t="shared" si="90"/>
        <v>0</v>
      </c>
      <c r="K1236" s="140" t="s">
        <v>1</v>
      </c>
      <c r="L1236" s="54"/>
      <c r="M1236" s="143" t="s">
        <v>1</v>
      </c>
      <c r="N1236" s="144" t="s">
        <v>44</v>
      </c>
      <c r="O1236" s="145"/>
      <c r="P1236" s="146">
        <f t="shared" si="91"/>
        <v>0</v>
      </c>
      <c r="Q1236" s="146">
        <v>0</v>
      </c>
      <c r="R1236" s="146">
        <f t="shared" si="92"/>
        <v>0</v>
      </c>
      <c r="S1236" s="146">
        <v>0</v>
      </c>
      <c r="T1236" s="147">
        <f t="shared" si="93"/>
        <v>0</v>
      </c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R1236" s="148" t="s">
        <v>219</v>
      </c>
      <c r="AT1236" s="148" t="s">
        <v>152</v>
      </c>
      <c r="AU1236" s="148" t="s">
        <v>89</v>
      </c>
      <c r="AY1236" s="44" t="s">
        <v>149</v>
      </c>
      <c r="BE1236" s="149">
        <f t="shared" si="94"/>
        <v>0</v>
      </c>
      <c r="BF1236" s="149">
        <f t="shared" si="95"/>
        <v>0</v>
      </c>
      <c r="BG1236" s="149">
        <f t="shared" si="96"/>
        <v>0</v>
      </c>
      <c r="BH1236" s="149">
        <f t="shared" si="97"/>
        <v>0</v>
      </c>
      <c r="BI1236" s="149">
        <f t="shared" si="98"/>
        <v>0</v>
      </c>
      <c r="BJ1236" s="44" t="s">
        <v>87</v>
      </c>
      <c r="BK1236" s="149">
        <f t="shared" si="99"/>
        <v>0</v>
      </c>
      <c r="BL1236" s="44" t="s">
        <v>219</v>
      </c>
      <c r="BM1236" s="148" t="s">
        <v>2583</v>
      </c>
    </row>
    <row r="1237" spans="1:65" s="56" customFormat="1" ht="24.2" customHeight="1">
      <c r="A1237" s="53"/>
      <c r="B1237" s="54"/>
      <c r="C1237" s="138" t="s">
        <v>2584</v>
      </c>
      <c r="D1237" s="138" t="s">
        <v>152</v>
      </c>
      <c r="E1237" s="139" t="s">
        <v>2585</v>
      </c>
      <c r="F1237" s="140" t="s">
        <v>2586</v>
      </c>
      <c r="G1237" s="141" t="s">
        <v>339</v>
      </c>
      <c r="H1237" s="40">
        <v>8</v>
      </c>
      <c r="I1237" s="24"/>
      <c r="J1237" s="142">
        <f t="shared" si="90"/>
        <v>0</v>
      </c>
      <c r="K1237" s="140" t="s">
        <v>1</v>
      </c>
      <c r="L1237" s="54"/>
      <c r="M1237" s="143" t="s">
        <v>1</v>
      </c>
      <c r="N1237" s="144" t="s">
        <v>44</v>
      </c>
      <c r="O1237" s="145"/>
      <c r="P1237" s="146">
        <f t="shared" si="91"/>
        <v>0</v>
      </c>
      <c r="Q1237" s="146">
        <v>0</v>
      </c>
      <c r="R1237" s="146">
        <f t="shared" si="92"/>
        <v>0</v>
      </c>
      <c r="S1237" s="146">
        <v>0</v>
      </c>
      <c r="T1237" s="147">
        <f t="shared" si="93"/>
        <v>0</v>
      </c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R1237" s="148" t="s">
        <v>219</v>
      </c>
      <c r="AT1237" s="148" t="s">
        <v>152</v>
      </c>
      <c r="AU1237" s="148" t="s">
        <v>89</v>
      </c>
      <c r="AY1237" s="44" t="s">
        <v>149</v>
      </c>
      <c r="BE1237" s="149">
        <f t="shared" si="94"/>
        <v>0</v>
      </c>
      <c r="BF1237" s="149">
        <f t="shared" si="95"/>
        <v>0</v>
      </c>
      <c r="BG1237" s="149">
        <f t="shared" si="96"/>
        <v>0</v>
      </c>
      <c r="BH1237" s="149">
        <f t="shared" si="97"/>
        <v>0</v>
      </c>
      <c r="BI1237" s="149">
        <f t="shared" si="98"/>
        <v>0</v>
      </c>
      <c r="BJ1237" s="44" t="s">
        <v>87</v>
      </c>
      <c r="BK1237" s="149">
        <f t="shared" si="99"/>
        <v>0</v>
      </c>
      <c r="BL1237" s="44" t="s">
        <v>219</v>
      </c>
      <c r="BM1237" s="148" t="s">
        <v>2587</v>
      </c>
    </row>
    <row r="1238" spans="1:65" s="56" customFormat="1" ht="24.2" customHeight="1">
      <c r="A1238" s="53"/>
      <c r="B1238" s="54"/>
      <c r="C1238" s="138" t="s">
        <v>2588</v>
      </c>
      <c r="D1238" s="138" t="s">
        <v>152</v>
      </c>
      <c r="E1238" s="139" t="s">
        <v>2589</v>
      </c>
      <c r="F1238" s="140" t="s">
        <v>2590</v>
      </c>
      <c r="G1238" s="141" t="s">
        <v>339</v>
      </c>
      <c r="H1238" s="40">
        <v>7</v>
      </c>
      <c r="I1238" s="24"/>
      <c r="J1238" s="142">
        <f t="shared" si="90"/>
        <v>0</v>
      </c>
      <c r="K1238" s="140" t="s">
        <v>1</v>
      </c>
      <c r="L1238" s="54"/>
      <c r="M1238" s="143" t="s">
        <v>1</v>
      </c>
      <c r="N1238" s="144" t="s">
        <v>44</v>
      </c>
      <c r="O1238" s="145"/>
      <c r="P1238" s="146">
        <f t="shared" si="91"/>
        <v>0</v>
      </c>
      <c r="Q1238" s="146">
        <v>0</v>
      </c>
      <c r="R1238" s="146">
        <f t="shared" si="92"/>
        <v>0</v>
      </c>
      <c r="S1238" s="146">
        <v>0</v>
      </c>
      <c r="T1238" s="147">
        <f t="shared" si="93"/>
        <v>0</v>
      </c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R1238" s="148" t="s">
        <v>219</v>
      </c>
      <c r="AT1238" s="148" t="s">
        <v>152</v>
      </c>
      <c r="AU1238" s="148" t="s">
        <v>89</v>
      </c>
      <c r="AY1238" s="44" t="s">
        <v>149</v>
      </c>
      <c r="BE1238" s="149">
        <f t="shared" si="94"/>
        <v>0</v>
      </c>
      <c r="BF1238" s="149">
        <f t="shared" si="95"/>
        <v>0</v>
      </c>
      <c r="BG1238" s="149">
        <f t="shared" si="96"/>
        <v>0</v>
      </c>
      <c r="BH1238" s="149">
        <f t="shared" si="97"/>
        <v>0</v>
      </c>
      <c r="BI1238" s="149">
        <f t="shared" si="98"/>
        <v>0</v>
      </c>
      <c r="BJ1238" s="44" t="s">
        <v>87</v>
      </c>
      <c r="BK1238" s="149">
        <f t="shared" si="99"/>
        <v>0</v>
      </c>
      <c r="BL1238" s="44" t="s">
        <v>219</v>
      </c>
      <c r="BM1238" s="148" t="s">
        <v>2591</v>
      </c>
    </row>
    <row r="1239" spans="1:65" s="56" customFormat="1" ht="24.2" customHeight="1">
      <c r="A1239" s="53"/>
      <c r="B1239" s="54"/>
      <c r="C1239" s="138" t="s">
        <v>2592</v>
      </c>
      <c r="D1239" s="138" t="s">
        <v>152</v>
      </c>
      <c r="E1239" s="139" t="s">
        <v>2593</v>
      </c>
      <c r="F1239" s="140" t="s">
        <v>2594</v>
      </c>
      <c r="G1239" s="141" t="s">
        <v>339</v>
      </c>
      <c r="H1239" s="40">
        <v>14</v>
      </c>
      <c r="I1239" s="24"/>
      <c r="J1239" s="142">
        <f t="shared" si="90"/>
        <v>0</v>
      </c>
      <c r="K1239" s="140" t="s">
        <v>1</v>
      </c>
      <c r="L1239" s="54"/>
      <c r="M1239" s="143" t="s">
        <v>1</v>
      </c>
      <c r="N1239" s="144" t="s">
        <v>44</v>
      </c>
      <c r="O1239" s="145"/>
      <c r="P1239" s="146">
        <f t="shared" si="91"/>
        <v>0</v>
      </c>
      <c r="Q1239" s="146">
        <v>0</v>
      </c>
      <c r="R1239" s="146">
        <f t="shared" si="92"/>
        <v>0</v>
      </c>
      <c r="S1239" s="146">
        <v>0</v>
      </c>
      <c r="T1239" s="147">
        <f t="shared" si="93"/>
        <v>0</v>
      </c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R1239" s="148" t="s">
        <v>219</v>
      </c>
      <c r="AT1239" s="148" t="s">
        <v>152</v>
      </c>
      <c r="AU1239" s="148" t="s">
        <v>89</v>
      </c>
      <c r="AY1239" s="44" t="s">
        <v>149</v>
      </c>
      <c r="BE1239" s="149">
        <f t="shared" si="94"/>
        <v>0</v>
      </c>
      <c r="BF1239" s="149">
        <f t="shared" si="95"/>
        <v>0</v>
      </c>
      <c r="BG1239" s="149">
        <f t="shared" si="96"/>
        <v>0</v>
      </c>
      <c r="BH1239" s="149">
        <f t="shared" si="97"/>
        <v>0</v>
      </c>
      <c r="BI1239" s="149">
        <f t="shared" si="98"/>
        <v>0</v>
      </c>
      <c r="BJ1239" s="44" t="s">
        <v>87</v>
      </c>
      <c r="BK1239" s="149">
        <f t="shared" si="99"/>
        <v>0</v>
      </c>
      <c r="BL1239" s="44" t="s">
        <v>219</v>
      </c>
      <c r="BM1239" s="148" t="s">
        <v>2595</v>
      </c>
    </row>
    <row r="1240" spans="1:65" s="56" customFormat="1" ht="33" customHeight="1">
      <c r="A1240" s="53"/>
      <c r="B1240" s="54"/>
      <c r="C1240" s="138" t="s">
        <v>2596</v>
      </c>
      <c r="D1240" s="138" t="s">
        <v>152</v>
      </c>
      <c r="E1240" s="139" t="s">
        <v>2597</v>
      </c>
      <c r="F1240" s="140" t="s">
        <v>2598</v>
      </c>
      <c r="G1240" s="141" t="s">
        <v>339</v>
      </c>
      <c r="H1240" s="40">
        <v>9</v>
      </c>
      <c r="I1240" s="24"/>
      <c r="J1240" s="142">
        <f t="shared" si="90"/>
        <v>0</v>
      </c>
      <c r="K1240" s="140" t="s">
        <v>1</v>
      </c>
      <c r="L1240" s="54"/>
      <c r="M1240" s="143" t="s">
        <v>1</v>
      </c>
      <c r="N1240" s="144" t="s">
        <v>44</v>
      </c>
      <c r="O1240" s="145"/>
      <c r="P1240" s="146">
        <f t="shared" si="91"/>
        <v>0</v>
      </c>
      <c r="Q1240" s="146">
        <v>0</v>
      </c>
      <c r="R1240" s="146">
        <f t="shared" si="92"/>
        <v>0</v>
      </c>
      <c r="S1240" s="146">
        <v>0</v>
      </c>
      <c r="T1240" s="147">
        <f t="shared" si="93"/>
        <v>0</v>
      </c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R1240" s="148" t="s">
        <v>219</v>
      </c>
      <c r="AT1240" s="148" t="s">
        <v>152</v>
      </c>
      <c r="AU1240" s="148" t="s">
        <v>89</v>
      </c>
      <c r="AY1240" s="44" t="s">
        <v>149</v>
      </c>
      <c r="BE1240" s="149">
        <f t="shared" si="94"/>
        <v>0</v>
      </c>
      <c r="BF1240" s="149">
        <f t="shared" si="95"/>
        <v>0</v>
      </c>
      <c r="BG1240" s="149">
        <f t="shared" si="96"/>
        <v>0</v>
      </c>
      <c r="BH1240" s="149">
        <f t="shared" si="97"/>
        <v>0</v>
      </c>
      <c r="BI1240" s="149">
        <f t="shared" si="98"/>
        <v>0</v>
      </c>
      <c r="BJ1240" s="44" t="s">
        <v>87</v>
      </c>
      <c r="BK1240" s="149">
        <f t="shared" si="99"/>
        <v>0</v>
      </c>
      <c r="BL1240" s="44" t="s">
        <v>219</v>
      </c>
      <c r="BM1240" s="148" t="s">
        <v>2599</v>
      </c>
    </row>
    <row r="1241" spans="1:65" s="56" customFormat="1" ht="24.2" customHeight="1">
      <c r="A1241" s="53"/>
      <c r="B1241" s="54"/>
      <c r="C1241" s="138" t="s">
        <v>2600</v>
      </c>
      <c r="D1241" s="138" t="s">
        <v>152</v>
      </c>
      <c r="E1241" s="139" t="s">
        <v>2601</v>
      </c>
      <c r="F1241" s="140" t="s">
        <v>2602</v>
      </c>
      <c r="G1241" s="141" t="s">
        <v>155</v>
      </c>
      <c r="H1241" s="40">
        <v>2</v>
      </c>
      <c r="I1241" s="24"/>
      <c r="J1241" s="142">
        <f t="shared" si="90"/>
        <v>0</v>
      </c>
      <c r="K1241" s="140" t="s">
        <v>1</v>
      </c>
      <c r="L1241" s="54"/>
      <c r="M1241" s="143" t="s">
        <v>1</v>
      </c>
      <c r="N1241" s="144" t="s">
        <v>44</v>
      </c>
      <c r="O1241" s="145"/>
      <c r="P1241" s="146">
        <f t="shared" si="91"/>
        <v>0</v>
      </c>
      <c r="Q1241" s="146">
        <v>0</v>
      </c>
      <c r="R1241" s="146">
        <f t="shared" si="92"/>
        <v>0</v>
      </c>
      <c r="S1241" s="146">
        <v>0</v>
      </c>
      <c r="T1241" s="147">
        <f t="shared" si="93"/>
        <v>0</v>
      </c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R1241" s="148" t="s">
        <v>219</v>
      </c>
      <c r="AT1241" s="148" t="s">
        <v>152</v>
      </c>
      <c r="AU1241" s="148" t="s">
        <v>89</v>
      </c>
      <c r="AY1241" s="44" t="s">
        <v>149</v>
      </c>
      <c r="BE1241" s="149">
        <f t="shared" si="94"/>
        <v>0</v>
      </c>
      <c r="BF1241" s="149">
        <f t="shared" si="95"/>
        <v>0</v>
      </c>
      <c r="BG1241" s="149">
        <f t="shared" si="96"/>
        <v>0</v>
      </c>
      <c r="BH1241" s="149">
        <f t="shared" si="97"/>
        <v>0</v>
      </c>
      <c r="BI1241" s="149">
        <f t="shared" si="98"/>
        <v>0</v>
      </c>
      <c r="BJ1241" s="44" t="s">
        <v>87</v>
      </c>
      <c r="BK1241" s="149">
        <f t="shared" si="99"/>
        <v>0</v>
      </c>
      <c r="BL1241" s="44" t="s">
        <v>219</v>
      </c>
      <c r="BM1241" s="148" t="s">
        <v>2603</v>
      </c>
    </row>
    <row r="1242" spans="1:65" s="56" customFormat="1" ht="24.2" customHeight="1">
      <c r="A1242" s="53"/>
      <c r="B1242" s="54"/>
      <c r="C1242" s="138" t="s">
        <v>2604</v>
      </c>
      <c r="D1242" s="138" t="s">
        <v>152</v>
      </c>
      <c r="E1242" s="139" t="s">
        <v>2605</v>
      </c>
      <c r="F1242" s="140" t="s">
        <v>2606</v>
      </c>
      <c r="G1242" s="141" t="s">
        <v>339</v>
      </c>
      <c r="H1242" s="40">
        <v>1</v>
      </c>
      <c r="I1242" s="24"/>
      <c r="J1242" s="142">
        <f t="shared" si="90"/>
        <v>0</v>
      </c>
      <c r="K1242" s="140" t="s">
        <v>1</v>
      </c>
      <c r="L1242" s="54"/>
      <c r="M1242" s="143" t="s">
        <v>1</v>
      </c>
      <c r="N1242" s="144" t="s">
        <v>44</v>
      </c>
      <c r="O1242" s="145"/>
      <c r="P1242" s="146">
        <f t="shared" si="91"/>
        <v>0</v>
      </c>
      <c r="Q1242" s="146">
        <v>0</v>
      </c>
      <c r="R1242" s="146">
        <f t="shared" si="92"/>
        <v>0</v>
      </c>
      <c r="S1242" s="146">
        <v>0</v>
      </c>
      <c r="T1242" s="147">
        <f t="shared" si="93"/>
        <v>0</v>
      </c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R1242" s="148" t="s">
        <v>219</v>
      </c>
      <c r="AT1242" s="148" t="s">
        <v>152</v>
      </c>
      <c r="AU1242" s="148" t="s">
        <v>89</v>
      </c>
      <c r="AY1242" s="44" t="s">
        <v>149</v>
      </c>
      <c r="BE1242" s="149">
        <f t="shared" si="94"/>
        <v>0</v>
      </c>
      <c r="BF1242" s="149">
        <f t="shared" si="95"/>
        <v>0</v>
      </c>
      <c r="BG1242" s="149">
        <f t="shared" si="96"/>
        <v>0</v>
      </c>
      <c r="BH1242" s="149">
        <f t="shared" si="97"/>
        <v>0</v>
      </c>
      <c r="BI1242" s="149">
        <f t="shared" si="98"/>
        <v>0</v>
      </c>
      <c r="BJ1242" s="44" t="s">
        <v>87</v>
      </c>
      <c r="BK1242" s="149">
        <f t="shared" si="99"/>
        <v>0</v>
      </c>
      <c r="BL1242" s="44" t="s">
        <v>219</v>
      </c>
      <c r="BM1242" s="148" t="s">
        <v>2607</v>
      </c>
    </row>
    <row r="1243" spans="1:65" s="56" customFormat="1" ht="24.2" customHeight="1">
      <c r="A1243" s="53"/>
      <c r="B1243" s="54"/>
      <c r="C1243" s="138" t="s">
        <v>2608</v>
      </c>
      <c r="D1243" s="138" t="s">
        <v>152</v>
      </c>
      <c r="E1243" s="139" t="s">
        <v>2609</v>
      </c>
      <c r="F1243" s="140" t="s">
        <v>2610</v>
      </c>
      <c r="G1243" s="141" t="s">
        <v>339</v>
      </c>
      <c r="H1243" s="40">
        <v>1</v>
      </c>
      <c r="I1243" s="24"/>
      <c r="J1243" s="142">
        <f t="shared" si="90"/>
        <v>0</v>
      </c>
      <c r="K1243" s="140" t="s">
        <v>1</v>
      </c>
      <c r="L1243" s="54"/>
      <c r="M1243" s="143" t="s">
        <v>1</v>
      </c>
      <c r="N1243" s="144" t="s">
        <v>44</v>
      </c>
      <c r="O1243" s="145"/>
      <c r="P1243" s="146">
        <f t="shared" si="91"/>
        <v>0</v>
      </c>
      <c r="Q1243" s="146">
        <v>0</v>
      </c>
      <c r="R1243" s="146">
        <f t="shared" si="92"/>
        <v>0</v>
      </c>
      <c r="S1243" s="146">
        <v>0</v>
      </c>
      <c r="T1243" s="147">
        <f t="shared" si="93"/>
        <v>0</v>
      </c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R1243" s="148" t="s">
        <v>219</v>
      </c>
      <c r="AT1243" s="148" t="s">
        <v>152</v>
      </c>
      <c r="AU1243" s="148" t="s">
        <v>89</v>
      </c>
      <c r="AY1243" s="44" t="s">
        <v>149</v>
      </c>
      <c r="BE1243" s="149">
        <f t="shared" si="94"/>
        <v>0</v>
      </c>
      <c r="BF1243" s="149">
        <f t="shared" si="95"/>
        <v>0</v>
      </c>
      <c r="BG1243" s="149">
        <f t="shared" si="96"/>
        <v>0</v>
      </c>
      <c r="BH1243" s="149">
        <f t="shared" si="97"/>
        <v>0</v>
      </c>
      <c r="BI1243" s="149">
        <f t="shared" si="98"/>
        <v>0</v>
      </c>
      <c r="BJ1243" s="44" t="s">
        <v>87</v>
      </c>
      <c r="BK1243" s="149">
        <f t="shared" si="99"/>
        <v>0</v>
      </c>
      <c r="BL1243" s="44" t="s">
        <v>219</v>
      </c>
      <c r="BM1243" s="148" t="s">
        <v>2611</v>
      </c>
    </row>
    <row r="1244" spans="1:65" s="56" customFormat="1" ht="24.2" customHeight="1">
      <c r="A1244" s="53"/>
      <c r="B1244" s="54"/>
      <c r="C1244" s="138" t="s">
        <v>2612</v>
      </c>
      <c r="D1244" s="138" t="s">
        <v>152</v>
      </c>
      <c r="E1244" s="139" t="s">
        <v>2613</v>
      </c>
      <c r="F1244" s="140" t="s">
        <v>2614</v>
      </c>
      <c r="G1244" s="141" t="s">
        <v>339</v>
      </c>
      <c r="H1244" s="40">
        <v>1</v>
      </c>
      <c r="I1244" s="24"/>
      <c r="J1244" s="142">
        <f t="shared" si="90"/>
        <v>0</v>
      </c>
      <c r="K1244" s="140" t="s">
        <v>1</v>
      </c>
      <c r="L1244" s="54"/>
      <c r="M1244" s="143" t="s">
        <v>1</v>
      </c>
      <c r="N1244" s="144" t="s">
        <v>44</v>
      </c>
      <c r="O1244" s="145"/>
      <c r="P1244" s="146">
        <f t="shared" si="91"/>
        <v>0</v>
      </c>
      <c r="Q1244" s="146">
        <v>0</v>
      </c>
      <c r="R1244" s="146">
        <f t="shared" si="92"/>
        <v>0</v>
      </c>
      <c r="S1244" s="146">
        <v>0</v>
      </c>
      <c r="T1244" s="147">
        <f t="shared" si="93"/>
        <v>0</v>
      </c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R1244" s="148" t="s">
        <v>219</v>
      </c>
      <c r="AT1244" s="148" t="s">
        <v>152</v>
      </c>
      <c r="AU1244" s="148" t="s">
        <v>89</v>
      </c>
      <c r="AY1244" s="44" t="s">
        <v>149</v>
      </c>
      <c r="BE1244" s="149">
        <f t="shared" si="94"/>
        <v>0</v>
      </c>
      <c r="BF1244" s="149">
        <f t="shared" si="95"/>
        <v>0</v>
      </c>
      <c r="BG1244" s="149">
        <f t="shared" si="96"/>
        <v>0</v>
      </c>
      <c r="BH1244" s="149">
        <f t="shared" si="97"/>
        <v>0</v>
      </c>
      <c r="BI1244" s="149">
        <f t="shared" si="98"/>
        <v>0</v>
      </c>
      <c r="BJ1244" s="44" t="s">
        <v>87</v>
      </c>
      <c r="BK1244" s="149">
        <f t="shared" si="99"/>
        <v>0</v>
      </c>
      <c r="BL1244" s="44" t="s">
        <v>219</v>
      </c>
      <c r="BM1244" s="148" t="s">
        <v>2615</v>
      </c>
    </row>
    <row r="1245" spans="1:65" s="56" customFormat="1" ht="24.2" customHeight="1">
      <c r="A1245" s="53"/>
      <c r="B1245" s="54"/>
      <c r="C1245" s="138" t="s">
        <v>2616</v>
      </c>
      <c r="D1245" s="138" t="s">
        <v>152</v>
      </c>
      <c r="E1245" s="139" t="s">
        <v>2617</v>
      </c>
      <c r="F1245" s="140" t="s">
        <v>2618</v>
      </c>
      <c r="G1245" s="141" t="s">
        <v>339</v>
      </c>
      <c r="H1245" s="40">
        <v>1</v>
      </c>
      <c r="I1245" s="24"/>
      <c r="J1245" s="142">
        <f t="shared" si="90"/>
        <v>0</v>
      </c>
      <c r="K1245" s="140" t="s">
        <v>1</v>
      </c>
      <c r="L1245" s="54"/>
      <c r="M1245" s="143" t="s">
        <v>1</v>
      </c>
      <c r="N1245" s="144" t="s">
        <v>44</v>
      </c>
      <c r="O1245" s="145"/>
      <c r="P1245" s="146">
        <f t="shared" si="91"/>
        <v>0</v>
      </c>
      <c r="Q1245" s="146">
        <v>0</v>
      </c>
      <c r="R1245" s="146">
        <f t="shared" si="92"/>
        <v>0</v>
      </c>
      <c r="S1245" s="146">
        <v>0</v>
      </c>
      <c r="T1245" s="147">
        <f t="shared" si="93"/>
        <v>0</v>
      </c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R1245" s="148" t="s">
        <v>219</v>
      </c>
      <c r="AT1245" s="148" t="s">
        <v>152</v>
      </c>
      <c r="AU1245" s="148" t="s">
        <v>89</v>
      </c>
      <c r="AY1245" s="44" t="s">
        <v>149</v>
      </c>
      <c r="BE1245" s="149">
        <f t="shared" si="94"/>
        <v>0</v>
      </c>
      <c r="BF1245" s="149">
        <f t="shared" si="95"/>
        <v>0</v>
      </c>
      <c r="BG1245" s="149">
        <f t="shared" si="96"/>
        <v>0</v>
      </c>
      <c r="BH1245" s="149">
        <f t="shared" si="97"/>
        <v>0</v>
      </c>
      <c r="BI1245" s="149">
        <f t="shared" si="98"/>
        <v>0</v>
      </c>
      <c r="BJ1245" s="44" t="s">
        <v>87</v>
      </c>
      <c r="BK1245" s="149">
        <f t="shared" si="99"/>
        <v>0</v>
      </c>
      <c r="BL1245" s="44" t="s">
        <v>219</v>
      </c>
      <c r="BM1245" s="148" t="s">
        <v>2619</v>
      </c>
    </row>
    <row r="1246" spans="1:65" s="56" customFormat="1" ht="24.2" customHeight="1">
      <c r="A1246" s="53"/>
      <c r="B1246" s="54"/>
      <c r="C1246" s="138" t="s">
        <v>2620</v>
      </c>
      <c r="D1246" s="138" t="s">
        <v>152</v>
      </c>
      <c r="E1246" s="139" t="s">
        <v>2621</v>
      </c>
      <c r="F1246" s="140" t="s">
        <v>2622</v>
      </c>
      <c r="G1246" s="141" t="s">
        <v>339</v>
      </c>
      <c r="H1246" s="40">
        <v>1</v>
      </c>
      <c r="I1246" s="24"/>
      <c r="J1246" s="142">
        <f t="shared" si="90"/>
        <v>0</v>
      </c>
      <c r="K1246" s="140" t="s">
        <v>1</v>
      </c>
      <c r="L1246" s="54"/>
      <c r="M1246" s="143" t="s">
        <v>1</v>
      </c>
      <c r="N1246" s="144" t="s">
        <v>44</v>
      </c>
      <c r="O1246" s="145"/>
      <c r="P1246" s="146">
        <f t="shared" si="91"/>
        <v>0</v>
      </c>
      <c r="Q1246" s="146">
        <v>0</v>
      </c>
      <c r="R1246" s="146">
        <f t="shared" si="92"/>
        <v>0</v>
      </c>
      <c r="S1246" s="146">
        <v>0</v>
      </c>
      <c r="T1246" s="147">
        <f t="shared" si="93"/>
        <v>0</v>
      </c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R1246" s="148" t="s">
        <v>219</v>
      </c>
      <c r="AT1246" s="148" t="s">
        <v>152</v>
      </c>
      <c r="AU1246" s="148" t="s">
        <v>89</v>
      </c>
      <c r="AY1246" s="44" t="s">
        <v>149</v>
      </c>
      <c r="BE1246" s="149">
        <f t="shared" si="94"/>
        <v>0</v>
      </c>
      <c r="BF1246" s="149">
        <f t="shared" si="95"/>
        <v>0</v>
      </c>
      <c r="BG1246" s="149">
        <f t="shared" si="96"/>
        <v>0</v>
      </c>
      <c r="BH1246" s="149">
        <f t="shared" si="97"/>
        <v>0</v>
      </c>
      <c r="BI1246" s="149">
        <f t="shared" si="98"/>
        <v>0</v>
      </c>
      <c r="BJ1246" s="44" t="s">
        <v>87</v>
      </c>
      <c r="BK1246" s="149">
        <f t="shared" si="99"/>
        <v>0</v>
      </c>
      <c r="BL1246" s="44" t="s">
        <v>219</v>
      </c>
      <c r="BM1246" s="148" t="s">
        <v>2623</v>
      </c>
    </row>
    <row r="1247" spans="1:65" s="56" customFormat="1" ht="24.2" customHeight="1">
      <c r="A1247" s="53"/>
      <c r="B1247" s="54"/>
      <c r="C1247" s="138" t="s">
        <v>2624</v>
      </c>
      <c r="D1247" s="138" t="s">
        <v>152</v>
      </c>
      <c r="E1247" s="139" t="s">
        <v>2625</v>
      </c>
      <c r="F1247" s="140" t="s">
        <v>2626</v>
      </c>
      <c r="G1247" s="141" t="s">
        <v>339</v>
      </c>
      <c r="H1247" s="40">
        <v>1</v>
      </c>
      <c r="I1247" s="24"/>
      <c r="J1247" s="142">
        <f t="shared" si="90"/>
        <v>0</v>
      </c>
      <c r="K1247" s="140" t="s">
        <v>1</v>
      </c>
      <c r="L1247" s="54"/>
      <c r="M1247" s="143" t="s">
        <v>1</v>
      </c>
      <c r="N1247" s="144" t="s">
        <v>44</v>
      </c>
      <c r="O1247" s="145"/>
      <c r="P1247" s="146">
        <f t="shared" si="91"/>
        <v>0</v>
      </c>
      <c r="Q1247" s="146">
        <v>0</v>
      </c>
      <c r="R1247" s="146">
        <f t="shared" si="92"/>
        <v>0</v>
      </c>
      <c r="S1247" s="146">
        <v>0</v>
      </c>
      <c r="T1247" s="147">
        <f t="shared" si="93"/>
        <v>0</v>
      </c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R1247" s="148" t="s">
        <v>219</v>
      </c>
      <c r="AT1247" s="148" t="s">
        <v>152</v>
      </c>
      <c r="AU1247" s="148" t="s">
        <v>89</v>
      </c>
      <c r="AY1247" s="44" t="s">
        <v>149</v>
      </c>
      <c r="BE1247" s="149">
        <f t="shared" si="94"/>
        <v>0</v>
      </c>
      <c r="BF1247" s="149">
        <f t="shared" si="95"/>
        <v>0</v>
      </c>
      <c r="BG1247" s="149">
        <f t="shared" si="96"/>
        <v>0</v>
      </c>
      <c r="BH1247" s="149">
        <f t="shared" si="97"/>
        <v>0</v>
      </c>
      <c r="BI1247" s="149">
        <f t="shared" si="98"/>
        <v>0</v>
      </c>
      <c r="BJ1247" s="44" t="s">
        <v>87</v>
      </c>
      <c r="BK1247" s="149">
        <f t="shared" si="99"/>
        <v>0</v>
      </c>
      <c r="BL1247" s="44" t="s">
        <v>219</v>
      </c>
      <c r="BM1247" s="148" t="s">
        <v>2627</v>
      </c>
    </row>
    <row r="1248" spans="1:65" s="56" customFormat="1" ht="24.2" customHeight="1">
      <c r="A1248" s="53"/>
      <c r="B1248" s="54"/>
      <c r="C1248" s="138" t="s">
        <v>2628</v>
      </c>
      <c r="D1248" s="138" t="s">
        <v>152</v>
      </c>
      <c r="E1248" s="139" t="s">
        <v>2629</v>
      </c>
      <c r="F1248" s="140" t="s">
        <v>2630</v>
      </c>
      <c r="G1248" s="141" t="s">
        <v>339</v>
      </c>
      <c r="H1248" s="40">
        <v>1</v>
      </c>
      <c r="I1248" s="24"/>
      <c r="J1248" s="142">
        <f t="shared" si="90"/>
        <v>0</v>
      </c>
      <c r="K1248" s="140" t="s">
        <v>1</v>
      </c>
      <c r="L1248" s="54"/>
      <c r="M1248" s="143" t="s">
        <v>1</v>
      </c>
      <c r="N1248" s="144" t="s">
        <v>44</v>
      </c>
      <c r="O1248" s="145"/>
      <c r="P1248" s="146">
        <f t="shared" si="91"/>
        <v>0</v>
      </c>
      <c r="Q1248" s="146">
        <v>0</v>
      </c>
      <c r="R1248" s="146">
        <f t="shared" si="92"/>
        <v>0</v>
      </c>
      <c r="S1248" s="146">
        <v>0</v>
      </c>
      <c r="T1248" s="147">
        <f t="shared" si="93"/>
        <v>0</v>
      </c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R1248" s="148" t="s">
        <v>219</v>
      </c>
      <c r="AT1248" s="148" t="s">
        <v>152</v>
      </c>
      <c r="AU1248" s="148" t="s">
        <v>89</v>
      </c>
      <c r="AY1248" s="44" t="s">
        <v>149</v>
      </c>
      <c r="BE1248" s="149">
        <f t="shared" si="94"/>
        <v>0</v>
      </c>
      <c r="BF1248" s="149">
        <f t="shared" si="95"/>
        <v>0</v>
      </c>
      <c r="BG1248" s="149">
        <f t="shared" si="96"/>
        <v>0</v>
      </c>
      <c r="BH1248" s="149">
        <f t="shared" si="97"/>
        <v>0</v>
      </c>
      <c r="BI1248" s="149">
        <f t="shared" si="98"/>
        <v>0</v>
      </c>
      <c r="BJ1248" s="44" t="s">
        <v>87</v>
      </c>
      <c r="BK1248" s="149">
        <f t="shared" si="99"/>
        <v>0</v>
      </c>
      <c r="BL1248" s="44" t="s">
        <v>219</v>
      </c>
      <c r="BM1248" s="148" t="s">
        <v>2631</v>
      </c>
    </row>
    <row r="1249" spans="1:65" s="56" customFormat="1" ht="24.2" customHeight="1">
      <c r="A1249" s="53"/>
      <c r="B1249" s="54"/>
      <c r="C1249" s="138" t="s">
        <v>2632</v>
      </c>
      <c r="D1249" s="138" t="s">
        <v>152</v>
      </c>
      <c r="E1249" s="139" t="s">
        <v>2633</v>
      </c>
      <c r="F1249" s="140" t="s">
        <v>2634</v>
      </c>
      <c r="G1249" s="141" t="s">
        <v>339</v>
      </c>
      <c r="H1249" s="40">
        <v>1</v>
      </c>
      <c r="I1249" s="24"/>
      <c r="J1249" s="142">
        <f t="shared" si="90"/>
        <v>0</v>
      </c>
      <c r="K1249" s="140" t="s">
        <v>1</v>
      </c>
      <c r="L1249" s="54"/>
      <c r="M1249" s="143" t="s">
        <v>1</v>
      </c>
      <c r="N1249" s="144" t="s">
        <v>44</v>
      </c>
      <c r="O1249" s="145"/>
      <c r="P1249" s="146">
        <f t="shared" si="91"/>
        <v>0</v>
      </c>
      <c r="Q1249" s="146">
        <v>0</v>
      </c>
      <c r="R1249" s="146">
        <f t="shared" si="92"/>
        <v>0</v>
      </c>
      <c r="S1249" s="146">
        <v>0</v>
      </c>
      <c r="T1249" s="147">
        <f t="shared" si="93"/>
        <v>0</v>
      </c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R1249" s="148" t="s">
        <v>219</v>
      </c>
      <c r="AT1249" s="148" t="s">
        <v>152</v>
      </c>
      <c r="AU1249" s="148" t="s">
        <v>89</v>
      </c>
      <c r="AY1249" s="44" t="s">
        <v>149</v>
      </c>
      <c r="BE1249" s="149">
        <f t="shared" si="94"/>
        <v>0</v>
      </c>
      <c r="BF1249" s="149">
        <f t="shared" si="95"/>
        <v>0</v>
      </c>
      <c r="BG1249" s="149">
        <f t="shared" si="96"/>
        <v>0</v>
      </c>
      <c r="BH1249" s="149">
        <f t="shared" si="97"/>
        <v>0</v>
      </c>
      <c r="BI1249" s="149">
        <f t="shared" si="98"/>
        <v>0</v>
      </c>
      <c r="BJ1249" s="44" t="s">
        <v>87</v>
      </c>
      <c r="BK1249" s="149">
        <f t="shared" si="99"/>
        <v>0</v>
      </c>
      <c r="BL1249" s="44" t="s">
        <v>219</v>
      </c>
      <c r="BM1249" s="148" t="s">
        <v>2635</v>
      </c>
    </row>
    <row r="1250" spans="1:65" s="56" customFormat="1" ht="33" customHeight="1">
      <c r="A1250" s="53"/>
      <c r="B1250" s="54"/>
      <c r="C1250" s="138" t="s">
        <v>2636</v>
      </c>
      <c r="D1250" s="138" t="s">
        <v>152</v>
      </c>
      <c r="E1250" s="139" t="s">
        <v>2637</v>
      </c>
      <c r="F1250" s="140" t="s">
        <v>2638</v>
      </c>
      <c r="G1250" s="141" t="s">
        <v>339</v>
      </c>
      <c r="H1250" s="40">
        <v>1</v>
      </c>
      <c r="I1250" s="24"/>
      <c r="J1250" s="142">
        <f t="shared" si="90"/>
        <v>0</v>
      </c>
      <c r="K1250" s="140" t="s">
        <v>1</v>
      </c>
      <c r="L1250" s="54"/>
      <c r="M1250" s="143" t="s">
        <v>1</v>
      </c>
      <c r="N1250" s="144" t="s">
        <v>44</v>
      </c>
      <c r="O1250" s="145"/>
      <c r="P1250" s="146">
        <f t="shared" si="91"/>
        <v>0</v>
      </c>
      <c r="Q1250" s="146">
        <v>0</v>
      </c>
      <c r="R1250" s="146">
        <f t="shared" si="92"/>
        <v>0</v>
      </c>
      <c r="S1250" s="146">
        <v>0</v>
      </c>
      <c r="T1250" s="147">
        <f t="shared" si="93"/>
        <v>0</v>
      </c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R1250" s="148" t="s">
        <v>219</v>
      </c>
      <c r="AT1250" s="148" t="s">
        <v>152</v>
      </c>
      <c r="AU1250" s="148" t="s">
        <v>89</v>
      </c>
      <c r="AY1250" s="44" t="s">
        <v>149</v>
      </c>
      <c r="BE1250" s="149">
        <f t="shared" si="94"/>
        <v>0</v>
      </c>
      <c r="BF1250" s="149">
        <f t="shared" si="95"/>
        <v>0</v>
      </c>
      <c r="BG1250" s="149">
        <f t="shared" si="96"/>
        <v>0</v>
      </c>
      <c r="BH1250" s="149">
        <f t="shared" si="97"/>
        <v>0</v>
      </c>
      <c r="BI1250" s="149">
        <f t="shared" si="98"/>
        <v>0</v>
      </c>
      <c r="BJ1250" s="44" t="s">
        <v>87</v>
      </c>
      <c r="BK1250" s="149">
        <f t="shared" si="99"/>
        <v>0</v>
      </c>
      <c r="BL1250" s="44" t="s">
        <v>219</v>
      </c>
      <c r="BM1250" s="148" t="s">
        <v>2639</v>
      </c>
    </row>
    <row r="1251" spans="1:65" s="56" customFormat="1" ht="24.2" customHeight="1">
      <c r="A1251" s="53"/>
      <c r="B1251" s="54"/>
      <c r="C1251" s="138" t="s">
        <v>2640</v>
      </c>
      <c r="D1251" s="138" t="s">
        <v>152</v>
      </c>
      <c r="E1251" s="139" t="s">
        <v>2641</v>
      </c>
      <c r="F1251" s="140" t="s">
        <v>2642</v>
      </c>
      <c r="G1251" s="141" t="s">
        <v>339</v>
      </c>
      <c r="H1251" s="40">
        <v>25</v>
      </c>
      <c r="I1251" s="24"/>
      <c r="J1251" s="142">
        <f t="shared" si="90"/>
        <v>0</v>
      </c>
      <c r="K1251" s="140" t="s">
        <v>1</v>
      </c>
      <c r="L1251" s="54"/>
      <c r="M1251" s="143" t="s">
        <v>1</v>
      </c>
      <c r="N1251" s="144" t="s">
        <v>44</v>
      </c>
      <c r="O1251" s="145"/>
      <c r="P1251" s="146">
        <f t="shared" si="91"/>
        <v>0</v>
      </c>
      <c r="Q1251" s="146">
        <v>0</v>
      </c>
      <c r="R1251" s="146">
        <f t="shared" si="92"/>
        <v>0</v>
      </c>
      <c r="S1251" s="146">
        <v>0</v>
      </c>
      <c r="T1251" s="147">
        <f t="shared" si="93"/>
        <v>0</v>
      </c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R1251" s="148" t="s">
        <v>219</v>
      </c>
      <c r="AT1251" s="148" t="s">
        <v>152</v>
      </c>
      <c r="AU1251" s="148" t="s">
        <v>89</v>
      </c>
      <c r="AY1251" s="44" t="s">
        <v>149</v>
      </c>
      <c r="BE1251" s="149">
        <f t="shared" si="94"/>
        <v>0</v>
      </c>
      <c r="BF1251" s="149">
        <f t="shared" si="95"/>
        <v>0</v>
      </c>
      <c r="BG1251" s="149">
        <f t="shared" si="96"/>
        <v>0</v>
      </c>
      <c r="BH1251" s="149">
        <f t="shared" si="97"/>
        <v>0</v>
      </c>
      <c r="BI1251" s="149">
        <f t="shared" si="98"/>
        <v>0</v>
      </c>
      <c r="BJ1251" s="44" t="s">
        <v>87</v>
      </c>
      <c r="BK1251" s="149">
        <f t="shared" si="99"/>
        <v>0</v>
      </c>
      <c r="BL1251" s="44" t="s">
        <v>219</v>
      </c>
      <c r="BM1251" s="148" t="s">
        <v>2643</v>
      </c>
    </row>
    <row r="1252" spans="1:65" s="56" customFormat="1" ht="24.2" customHeight="1">
      <c r="A1252" s="53"/>
      <c r="B1252" s="54"/>
      <c r="C1252" s="138" t="s">
        <v>2644</v>
      </c>
      <c r="D1252" s="138" t="s">
        <v>152</v>
      </c>
      <c r="E1252" s="139" t="s">
        <v>2645</v>
      </c>
      <c r="F1252" s="140" t="s">
        <v>2646</v>
      </c>
      <c r="G1252" s="141" t="s">
        <v>339</v>
      </c>
      <c r="H1252" s="40">
        <v>25</v>
      </c>
      <c r="I1252" s="24"/>
      <c r="J1252" s="142">
        <f t="shared" si="90"/>
        <v>0</v>
      </c>
      <c r="K1252" s="140" t="s">
        <v>1</v>
      </c>
      <c r="L1252" s="54"/>
      <c r="M1252" s="143" t="s">
        <v>1</v>
      </c>
      <c r="N1252" s="144" t="s">
        <v>44</v>
      </c>
      <c r="O1252" s="145"/>
      <c r="P1252" s="146">
        <f t="shared" si="91"/>
        <v>0</v>
      </c>
      <c r="Q1252" s="146">
        <v>0</v>
      </c>
      <c r="R1252" s="146">
        <f t="shared" si="92"/>
        <v>0</v>
      </c>
      <c r="S1252" s="146">
        <v>0</v>
      </c>
      <c r="T1252" s="147">
        <f t="shared" si="93"/>
        <v>0</v>
      </c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R1252" s="148" t="s">
        <v>219</v>
      </c>
      <c r="AT1252" s="148" t="s">
        <v>152</v>
      </c>
      <c r="AU1252" s="148" t="s">
        <v>89</v>
      </c>
      <c r="AY1252" s="44" t="s">
        <v>149</v>
      </c>
      <c r="BE1252" s="149">
        <f t="shared" si="94"/>
        <v>0</v>
      </c>
      <c r="BF1252" s="149">
        <f t="shared" si="95"/>
        <v>0</v>
      </c>
      <c r="BG1252" s="149">
        <f t="shared" si="96"/>
        <v>0</v>
      </c>
      <c r="BH1252" s="149">
        <f t="shared" si="97"/>
        <v>0</v>
      </c>
      <c r="BI1252" s="149">
        <f t="shared" si="98"/>
        <v>0</v>
      </c>
      <c r="BJ1252" s="44" t="s">
        <v>87</v>
      </c>
      <c r="BK1252" s="149">
        <f t="shared" si="99"/>
        <v>0</v>
      </c>
      <c r="BL1252" s="44" t="s">
        <v>219</v>
      </c>
      <c r="BM1252" s="148" t="s">
        <v>2647</v>
      </c>
    </row>
    <row r="1253" spans="1:65" s="56" customFormat="1" ht="24.2" customHeight="1">
      <c r="A1253" s="53"/>
      <c r="B1253" s="54"/>
      <c r="C1253" s="138" t="s">
        <v>2648</v>
      </c>
      <c r="D1253" s="138" t="s">
        <v>152</v>
      </c>
      <c r="E1253" s="139" t="s">
        <v>2649</v>
      </c>
      <c r="F1253" s="140" t="s">
        <v>2650</v>
      </c>
      <c r="G1253" s="141" t="s">
        <v>339</v>
      </c>
      <c r="H1253" s="40">
        <v>2</v>
      </c>
      <c r="I1253" s="24"/>
      <c r="J1253" s="142">
        <f t="shared" si="90"/>
        <v>0</v>
      </c>
      <c r="K1253" s="140" t="s">
        <v>1</v>
      </c>
      <c r="L1253" s="54"/>
      <c r="M1253" s="143" t="s">
        <v>1</v>
      </c>
      <c r="N1253" s="144" t="s">
        <v>44</v>
      </c>
      <c r="O1253" s="145"/>
      <c r="P1253" s="146">
        <f t="shared" si="91"/>
        <v>0</v>
      </c>
      <c r="Q1253" s="146">
        <v>0</v>
      </c>
      <c r="R1253" s="146">
        <f t="shared" si="92"/>
        <v>0</v>
      </c>
      <c r="S1253" s="146">
        <v>0</v>
      </c>
      <c r="T1253" s="147">
        <f t="shared" si="93"/>
        <v>0</v>
      </c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R1253" s="148" t="s">
        <v>219</v>
      </c>
      <c r="AT1253" s="148" t="s">
        <v>152</v>
      </c>
      <c r="AU1253" s="148" t="s">
        <v>89</v>
      </c>
      <c r="AY1253" s="44" t="s">
        <v>149</v>
      </c>
      <c r="BE1253" s="149">
        <f t="shared" si="94"/>
        <v>0</v>
      </c>
      <c r="BF1253" s="149">
        <f t="shared" si="95"/>
        <v>0</v>
      </c>
      <c r="BG1253" s="149">
        <f t="shared" si="96"/>
        <v>0</v>
      </c>
      <c r="BH1253" s="149">
        <f t="shared" si="97"/>
        <v>0</v>
      </c>
      <c r="BI1253" s="149">
        <f t="shared" si="98"/>
        <v>0</v>
      </c>
      <c r="BJ1253" s="44" t="s">
        <v>87</v>
      </c>
      <c r="BK1253" s="149">
        <f t="shared" si="99"/>
        <v>0</v>
      </c>
      <c r="BL1253" s="44" t="s">
        <v>219</v>
      </c>
      <c r="BM1253" s="148" t="s">
        <v>2651</v>
      </c>
    </row>
    <row r="1254" spans="1:65" s="56" customFormat="1" ht="24.2" customHeight="1">
      <c r="A1254" s="53"/>
      <c r="B1254" s="54"/>
      <c r="C1254" s="138" t="s">
        <v>2652</v>
      </c>
      <c r="D1254" s="138" t="s">
        <v>152</v>
      </c>
      <c r="E1254" s="139" t="s">
        <v>2653</v>
      </c>
      <c r="F1254" s="140" t="s">
        <v>2654</v>
      </c>
      <c r="G1254" s="141" t="s">
        <v>339</v>
      </c>
      <c r="H1254" s="40">
        <v>2</v>
      </c>
      <c r="I1254" s="24"/>
      <c r="J1254" s="142">
        <f t="shared" si="90"/>
        <v>0</v>
      </c>
      <c r="K1254" s="140" t="s">
        <v>1</v>
      </c>
      <c r="L1254" s="54"/>
      <c r="M1254" s="143" t="s">
        <v>1</v>
      </c>
      <c r="N1254" s="144" t="s">
        <v>44</v>
      </c>
      <c r="O1254" s="145"/>
      <c r="P1254" s="146">
        <f t="shared" si="91"/>
        <v>0</v>
      </c>
      <c r="Q1254" s="146">
        <v>0</v>
      </c>
      <c r="R1254" s="146">
        <f t="shared" si="92"/>
        <v>0</v>
      </c>
      <c r="S1254" s="146">
        <v>0</v>
      </c>
      <c r="T1254" s="147">
        <f t="shared" si="93"/>
        <v>0</v>
      </c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R1254" s="148" t="s">
        <v>219</v>
      </c>
      <c r="AT1254" s="148" t="s">
        <v>152</v>
      </c>
      <c r="AU1254" s="148" t="s">
        <v>89</v>
      </c>
      <c r="AY1254" s="44" t="s">
        <v>149</v>
      </c>
      <c r="BE1254" s="149">
        <f t="shared" si="94"/>
        <v>0</v>
      </c>
      <c r="BF1254" s="149">
        <f t="shared" si="95"/>
        <v>0</v>
      </c>
      <c r="BG1254" s="149">
        <f t="shared" si="96"/>
        <v>0</v>
      </c>
      <c r="BH1254" s="149">
        <f t="shared" si="97"/>
        <v>0</v>
      </c>
      <c r="BI1254" s="149">
        <f t="shared" si="98"/>
        <v>0</v>
      </c>
      <c r="BJ1254" s="44" t="s">
        <v>87</v>
      </c>
      <c r="BK1254" s="149">
        <f t="shared" si="99"/>
        <v>0</v>
      </c>
      <c r="BL1254" s="44" t="s">
        <v>219</v>
      </c>
      <c r="BM1254" s="148" t="s">
        <v>2655</v>
      </c>
    </row>
    <row r="1255" spans="1:65" s="56" customFormat="1" ht="24.2" customHeight="1">
      <c r="A1255" s="53"/>
      <c r="B1255" s="54"/>
      <c r="C1255" s="138" t="s">
        <v>2656</v>
      </c>
      <c r="D1255" s="138" t="s">
        <v>152</v>
      </c>
      <c r="E1255" s="139" t="s">
        <v>2657</v>
      </c>
      <c r="F1255" s="140" t="s">
        <v>2658</v>
      </c>
      <c r="G1255" s="141" t="s">
        <v>339</v>
      </c>
      <c r="H1255" s="40">
        <v>4</v>
      </c>
      <c r="I1255" s="24"/>
      <c r="J1255" s="142">
        <f t="shared" si="90"/>
        <v>0</v>
      </c>
      <c r="K1255" s="140" t="s">
        <v>1</v>
      </c>
      <c r="L1255" s="54"/>
      <c r="M1255" s="143" t="s">
        <v>1</v>
      </c>
      <c r="N1255" s="144" t="s">
        <v>44</v>
      </c>
      <c r="O1255" s="145"/>
      <c r="P1255" s="146">
        <f t="shared" si="91"/>
        <v>0</v>
      </c>
      <c r="Q1255" s="146">
        <v>0</v>
      </c>
      <c r="R1255" s="146">
        <f t="shared" si="92"/>
        <v>0</v>
      </c>
      <c r="S1255" s="146">
        <v>0</v>
      </c>
      <c r="T1255" s="147">
        <f t="shared" si="93"/>
        <v>0</v>
      </c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R1255" s="148" t="s">
        <v>219</v>
      </c>
      <c r="AT1255" s="148" t="s">
        <v>152</v>
      </c>
      <c r="AU1255" s="148" t="s">
        <v>89</v>
      </c>
      <c r="AY1255" s="44" t="s">
        <v>149</v>
      </c>
      <c r="BE1255" s="149">
        <f t="shared" si="94"/>
        <v>0</v>
      </c>
      <c r="BF1255" s="149">
        <f t="shared" si="95"/>
        <v>0</v>
      </c>
      <c r="BG1255" s="149">
        <f t="shared" si="96"/>
        <v>0</v>
      </c>
      <c r="BH1255" s="149">
        <f t="shared" si="97"/>
        <v>0</v>
      </c>
      <c r="BI1255" s="149">
        <f t="shared" si="98"/>
        <v>0</v>
      </c>
      <c r="BJ1255" s="44" t="s">
        <v>87</v>
      </c>
      <c r="BK1255" s="149">
        <f t="shared" si="99"/>
        <v>0</v>
      </c>
      <c r="BL1255" s="44" t="s">
        <v>219</v>
      </c>
      <c r="BM1255" s="148" t="s">
        <v>2659</v>
      </c>
    </row>
    <row r="1256" spans="1:65" s="56" customFormat="1" ht="24.2" customHeight="1">
      <c r="A1256" s="53"/>
      <c r="B1256" s="54"/>
      <c r="C1256" s="138" t="s">
        <v>2660</v>
      </c>
      <c r="D1256" s="138" t="s">
        <v>152</v>
      </c>
      <c r="E1256" s="139" t="s">
        <v>2661</v>
      </c>
      <c r="F1256" s="140" t="s">
        <v>2662</v>
      </c>
      <c r="G1256" s="141" t="s">
        <v>331</v>
      </c>
      <c r="H1256" s="40">
        <v>27.5</v>
      </c>
      <c r="I1256" s="24"/>
      <c r="J1256" s="142">
        <f t="shared" si="90"/>
        <v>0</v>
      </c>
      <c r="K1256" s="140" t="s">
        <v>1</v>
      </c>
      <c r="L1256" s="54"/>
      <c r="M1256" s="143" t="s">
        <v>1</v>
      </c>
      <c r="N1256" s="144" t="s">
        <v>44</v>
      </c>
      <c r="O1256" s="145"/>
      <c r="P1256" s="146">
        <f t="shared" si="91"/>
        <v>0</v>
      </c>
      <c r="Q1256" s="146">
        <v>0</v>
      </c>
      <c r="R1256" s="146">
        <f t="shared" si="92"/>
        <v>0</v>
      </c>
      <c r="S1256" s="146">
        <v>0</v>
      </c>
      <c r="T1256" s="147">
        <f t="shared" si="93"/>
        <v>0</v>
      </c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R1256" s="148" t="s">
        <v>219</v>
      </c>
      <c r="AT1256" s="148" t="s">
        <v>152</v>
      </c>
      <c r="AU1256" s="148" t="s">
        <v>89</v>
      </c>
      <c r="AY1256" s="44" t="s">
        <v>149</v>
      </c>
      <c r="BE1256" s="149">
        <f t="shared" si="94"/>
        <v>0</v>
      </c>
      <c r="BF1256" s="149">
        <f t="shared" si="95"/>
        <v>0</v>
      </c>
      <c r="BG1256" s="149">
        <f t="shared" si="96"/>
        <v>0</v>
      </c>
      <c r="BH1256" s="149">
        <f t="shared" si="97"/>
        <v>0</v>
      </c>
      <c r="BI1256" s="149">
        <f t="shared" si="98"/>
        <v>0</v>
      </c>
      <c r="BJ1256" s="44" t="s">
        <v>87</v>
      </c>
      <c r="BK1256" s="149">
        <f t="shared" si="99"/>
        <v>0</v>
      </c>
      <c r="BL1256" s="44" t="s">
        <v>219</v>
      </c>
      <c r="BM1256" s="148" t="s">
        <v>2663</v>
      </c>
    </row>
    <row r="1257" spans="1:65" s="56" customFormat="1" ht="24.2" customHeight="1">
      <c r="A1257" s="53"/>
      <c r="B1257" s="54"/>
      <c r="C1257" s="138" t="s">
        <v>2664</v>
      </c>
      <c r="D1257" s="138" t="s">
        <v>152</v>
      </c>
      <c r="E1257" s="139" t="s">
        <v>2665</v>
      </c>
      <c r="F1257" s="140" t="s">
        <v>2666</v>
      </c>
      <c r="G1257" s="141" t="s">
        <v>339</v>
      </c>
      <c r="H1257" s="40">
        <v>7</v>
      </c>
      <c r="I1257" s="24"/>
      <c r="J1257" s="142">
        <f t="shared" si="90"/>
        <v>0</v>
      </c>
      <c r="K1257" s="140" t="s">
        <v>1</v>
      </c>
      <c r="L1257" s="54"/>
      <c r="M1257" s="143" t="s">
        <v>1</v>
      </c>
      <c r="N1257" s="144" t="s">
        <v>44</v>
      </c>
      <c r="O1257" s="145"/>
      <c r="P1257" s="146">
        <f t="shared" si="91"/>
        <v>0</v>
      </c>
      <c r="Q1257" s="146">
        <v>0</v>
      </c>
      <c r="R1257" s="146">
        <f t="shared" si="92"/>
        <v>0</v>
      </c>
      <c r="S1257" s="146">
        <v>0</v>
      </c>
      <c r="T1257" s="147">
        <f t="shared" si="93"/>
        <v>0</v>
      </c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R1257" s="148" t="s">
        <v>219</v>
      </c>
      <c r="AT1257" s="148" t="s">
        <v>152</v>
      </c>
      <c r="AU1257" s="148" t="s">
        <v>89</v>
      </c>
      <c r="AY1257" s="44" t="s">
        <v>149</v>
      </c>
      <c r="BE1257" s="149">
        <f t="shared" si="94"/>
        <v>0</v>
      </c>
      <c r="BF1257" s="149">
        <f t="shared" si="95"/>
        <v>0</v>
      </c>
      <c r="BG1257" s="149">
        <f t="shared" si="96"/>
        <v>0</v>
      </c>
      <c r="BH1257" s="149">
        <f t="shared" si="97"/>
        <v>0</v>
      </c>
      <c r="BI1257" s="149">
        <f t="shared" si="98"/>
        <v>0</v>
      </c>
      <c r="BJ1257" s="44" t="s">
        <v>87</v>
      </c>
      <c r="BK1257" s="149">
        <f t="shared" si="99"/>
        <v>0</v>
      </c>
      <c r="BL1257" s="44" t="s">
        <v>219</v>
      </c>
      <c r="BM1257" s="148" t="s">
        <v>2667</v>
      </c>
    </row>
    <row r="1258" spans="1:65" s="56" customFormat="1" ht="24.2" customHeight="1">
      <c r="A1258" s="53"/>
      <c r="B1258" s="54"/>
      <c r="C1258" s="138" t="s">
        <v>2668</v>
      </c>
      <c r="D1258" s="138" t="s">
        <v>152</v>
      </c>
      <c r="E1258" s="139" t="s">
        <v>2669</v>
      </c>
      <c r="F1258" s="140" t="s">
        <v>2670</v>
      </c>
      <c r="G1258" s="141" t="s">
        <v>339</v>
      </c>
      <c r="H1258" s="40">
        <v>1</v>
      </c>
      <c r="I1258" s="24"/>
      <c r="J1258" s="142">
        <f t="shared" si="90"/>
        <v>0</v>
      </c>
      <c r="K1258" s="140" t="s">
        <v>1</v>
      </c>
      <c r="L1258" s="54"/>
      <c r="M1258" s="143" t="s">
        <v>1</v>
      </c>
      <c r="N1258" s="144" t="s">
        <v>44</v>
      </c>
      <c r="O1258" s="145"/>
      <c r="P1258" s="146">
        <f t="shared" si="91"/>
        <v>0</v>
      </c>
      <c r="Q1258" s="146">
        <v>0</v>
      </c>
      <c r="R1258" s="146">
        <f t="shared" si="92"/>
        <v>0</v>
      </c>
      <c r="S1258" s="146">
        <v>0</v>
      </c>
      <c r="T1258" s="147">
        <f t="shared" si="93"/>
        <v>0</v>
      </c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R1258" s="148" t="s">
        <v>219</v>
      </c>
      <c r="AT1258" s="148" t="s">
        <v>152</v>
      </c>
      <c r="AU1258" s="148" t="s">
        <v>89</v>
      </c>
      <c r="AY1258" s="44" t="s">
        <v>149</v>
      </c>
      <c r="BE1258" s="149">
        <f t="shared" si="94"/>
        <v>0</v>
      </c>
      <c r="BF1258" s="149">
        <f t="shared" si="95"/>
        <v>0</v>
      </c>
      <c r="BG1258" s="149">
        <f t="shared" si="96"/>
        <v>0</v>
      </c>
      <c r="BH1258" s="149">
        <f t="shared" si="97"/>
        <v>0</v>
      </c>
      <c r="BI1258" s="149">
        <f t="shared" si="98"/>
        <v>0</v>
      </c>
      <c r="BJ1258" s="44" t="s">
        <v>87</v>
      </c>
      <c r="BK1258" s="149">
        <f t="shared" si="99"/>
        <v>0</v>
      </c>
      <c r="BL1258" s="44" t="s">
        <v>219</v>
      </c>
      <c r="BM1258" s="148" t="s">
        <v>2671</v>
      </c>
    </row>
    <row r="1259" spans="1:65" s="56" customFormat="1" ht="24.2" customHeight="1">
      <c r="A1259" s="53"/>
      <c r="B1259" s="54"/>
      <c r="C1259" s="138" t="s">
        <v>2672</v>
      </c>
      <c r="D1259" s="138" t="s">
        <v>152</v>
      </c>
      <c r="E1259" s="139" t="s">
        <v>2673</v>
      </c>
      <c r="F1259" s="140" t="s">
        <v>2674</v>
      </c>
      <c r="G1259" s="141" t="s">
        <v>155</v>
      </c>
      <c r="H1259" s="40">
        <v>1</v>
      </c>
      <c r="I1259" s="24"/>
      <c r="J1259" s="142">
        <f t="shared" si="90"/>
        <v>0</v>
      </c>
      <c r="K1259" s="140" t="s">
        <v>1</v>
      </c>
      <c r="L1259" s="54"/>
      <c r="M1259" s="143" t="s">
        <v>1</v>
      </c>
      <c r="N1259" s="144" t="s">
        <v>44</v>
      </c>
      <c r="O1259" s="145"/>
      <c r="P1259" s="146">
        <f t="shared" si="91"/>
        <v>0</v>
      </c>
      <c r="Q1259" s="146">
        <v>0</v>
      </c>
      <c r="R1259" s="146">
        <f t="shared" si="92"/>
        <v>0</v>
      </c>
      <c r="S1259" s="146">
        <v>0</v>
      </c>
      <c r="T1259" s="147">
        <f t="shared" si="93"/>
        <v>0</v>
      </c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R1259" s="148" t="s">
        <v>219</v>
      </c>
      <c r="AT1259" s="148" t="s">
        <v>152</v>
      </c>
      <c r="AU1259" s="148" t="s">
        <v>89</v>
      </c>
      <c r="AY1259" s="44" t="s">
        <v>149</v>
      </c>
      <c r="BE1259" s="149">
        <f t="shared" si="94"/>
        <v>0</v>
      </c>
      <c r="BF1259" s="149">
        <f t="shared" si="95"/>
        <v>0</v>
      </c>
      <c r="BG1259" s="149">
        <f t="shared" si="96"/>
        <v>0</v>
      </c>
      <c r="BH1259" s="149">
        <f t="shared" si="97"/>
        <v>0</v>
      </c>
      <c r="BI1259" s="149">
        <f t="shared" si="98"/>
        <v>0</v>
      </c>
      <c r="BJ1259" s="44" t="s">
        <v>87</v>
      </c>
      <c r="BK1259" s="149">
        <f t="shared" si="99"/>
        <v>0</v>
      </c>
      <c r="BL1259" s="44" t="s">
        <v>219</v>
      </c>
      <c r="BM1259" s="148" t="s">
        <v>2675</v>
      </c>
    </row>
    <row r="1260" spans="1:65" s="56" customFormat="1" ht="24.2" customHeight="1">
      <c r="A1260" s="53"/>
      <c r="B1260" s="54"/>
      <c r="C1260" s="138" t="s">
        <v>2676</v>
      </c>
      <c r="D1260" s="138" t="s">
        <v>152</v>
      </c>
      <c r="E1260" s="139" t="s">
        <v>2677</v>
      </c>
      <c r="F1260" s="140" t="s">
        <v>2678</v>
      </c>
      <c r="G1260" s="141" t="s">
        <v>339</v>
      </c>
      <c r="H1260" s="40">
        <v>4</v>
      </c>
      <c r="I1260" s="24"/>
      <c r="J1260" s="142">
        <f t="shared" si="90"/>
        <v>0</v>
      </c>
      <c r="K1260" s="140" t="s">
        <v>1</v>
      </c>
      <c r="L1260" s="54"/>
      <c r="M1260" s="143" t="s">
        <v>1</v>
      </c>
      <c r="N1260" s="144" t="s">
        <v>44</v>
      </c>
      <c r="O1260" s="145"/>
      <c r="P1260" s="146">
        <f t="shared" si="91"/>
        <v>0</v>
      </c>
      <c r="Q1260" s="146">
        <v>0</v>
      </c>
      <c r="R1260" s="146">
        <f t="shared" si="92"/>
        <v>0</v>
      </c>
      <c r="S1260" s="146">
        <v>0</v>
      </c>
      <c r="T1260" s="147">
        <f t="shared" si="93"/>
        <v>0</v>
      </c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R1260" s="148" t="s">
        <v>219</v>
      </c>
      <c r="AT1260" s="148" t="s">
        <v>152</v>
      </c>
      <c r="AU1260" s="148" t="s">
        <v>89</v>
      </c>
      <c r="AY1260" s="44" t="s">
        <v>149</v>
      </c>
      <c r="BE1260" s="149">
        <f t="shared" si="94"/>
        <v>0</v>
      </c>
      <c r="BF1260" s="149">
        <f t="shared" si="95"/>
        <v>0</v>
      </c>
      <c r="BG1260" s="149">
        <f t="shared" si="96"/>
        <v>0</v>
      </c>
      <c r="BH1260" s="149">
        <f t="shared" si="97"/>
        <v>0</v>
      </c>
      <c r="BI1260" s="149">
        <f t="shared" si="98"/>
        <v>0</v>
      </c>
      <c r="BJ1260" s="44" t="s">
        <v>87</v>
      </c>
      <c r="BK1260" s="149">
        <f t="shared" si="99"/>
        <v>0</v>
      </c>
      <c r="BL1260" s="44" t="s">
        <v>219</v>
      </c>
      <c r="BM1260" s="148" t="s">
        <v>2679</v>
      </c>
    </row>
    <row r="1261" spans="1:65" s="56" customFormat="1" ht="24.2" customHeight="1">
      <c r="A1261" s="53"/>
      <c r="B1261" s="54"/>
      <c r="C1261" s="138" t="s">
        <v>2680</v>
      </c>
      <c r="D1261" s="138" t="s">
        <v>152</v>
      </c>
      <c r="E1261" s="139" t="s">
        <v>2681</v>
      </c>
      <c r="F1261" s="140" t="s">
        <v>2682</v>
      </c>
      <c r="G1261" s="141" t="s">
        <v>155</v>
      </c>
      <c r="H1261" s="40">
        <v>1</v>
      </c>
      <c r="I1261" s="24"/>
      <c r="J1261" s="142">
        <f t="shared" si="90"/>
        <v>0</v>
      </c>
      <c r="K1261" s="140" t="s">
        <v>1</v>
      </c>
      <c r="L1261" s="54"/>
      <c r="M1261" s="143" t="s">
        <v>1</v>
      </c>
      <c r="N1261" s="144" t="s">
        <v>44</v>
      </c>
      <c r="O1261" s="145"/>
      <c r="P1261" s="146">
        <f t="shared" si="91"/>
        <v>0</v>
      </c>
      <c r="Q1261" s="146">
        <v>0</v>
      </c>
      <c r="R1261" s="146">
        <f t="shared" si="92"/>
        <v>0</v>
      </c>
      <c r="S1261" s="146">
        <v>0</v>
      </c>
      <c r="T1261" s="147">
        <f t="shared" si="93"/>
        <v>0</v>
      </c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R1261" s="148" t="s">
        <v>219</v>
      </c>
      <c r="AT1261" s="148" t="s">
        <v>152</v>
      </c>
      <c r="AU1261" s="148" t="s">
        <v>89</v>
      </c>
      <c r="AY1261" s="44" t="s">
        <v>149</v>
      </c>
      <c r="BE1261" s="149">
        <f t="shared" si="94"/>
        <v>0</v>
      </c>
      <c r="BF1261" s="149">
        <f t="shared" si="95"/>
        <v>0</v>
      </c>
      <c r="BG1261" s="149">
        <f t="shared" si="96"/>
        <v>0</v>
      </c>
      <c r="BH1261" s="149">
        <f t="shared" si="97"/>
        <v>0</v>
      </c>
      <c r="BI1261" s="149">
        <f t="shared" si="98"/>
        <v>0</v>
      </c>
      <c r="BJ1261" s="44" t="s">
        <v>87</v>
      </c>
      <c r="BK1261" s="149">
        <f t="shared" si="99"/>
        <v>0</v>
      </c>
      <c r="BL1261" s="44" t="s">
        <v>219</v>
      </c>
      <c r="BM1261" s="148" t="s">
        <v>2683</v>
      </c>
    </row>
    <row r="1262" spans="1:65" s="56" customFormat="1" ht="24.2" customHeight="1">
      <c r="A1262" s="53"/>
      <c r="B1262" s="54"/>
      <c r="C1262" s="138" t="s">
        <v>2684</v>
      </c>
      <c r="D1262" s="138" t="s">
        <v>152</v>
      </c>
      <c r="E1262" s="139" t="s">
        <v>2685</v>
      </c>
      <c r="F1262" s="140" t="s">
        <v>2686</v>
      </c>
      <c r="G1262" s="141" t="s">
        <v>339</v>
      </c>
      <c r="H1262" s="40">
        <v>4</v>
      </c>
      <c r="I1262" s="24"/>
      <c r="J1262" s="142">
        <f t="shared" si="90"/>
        <v>0</v>
      </c>
      <c r="K1262" s="140" t="s">
        <v>1</v>
      </c>
      <c r="L1262" s="54"/>
      <c r="M1262" s="143" t="s">
        <v>1</v>
      </c>
      <c r="N1262" s="144" t="s">
        <v>44</v>
      </c>
      <c r="O1262" s="145"/>
      <c r="P1262" s="146">
        <f t="shared" si="91"/>
        <v>0</v>
      </c>
      <c r="Q1262" s="146">
        <v>0</v>
      </c>
      <c r="R1262" s="146">
        <f t="shared" si="92"/>
        <v>0</v>
      </c>
      <c r="S1262" s="146">
        <v>0</v>
      </c>
      <c r="T1262" s="147">
        <f t="shared" si="93"/>
        <v>0</v>
      </c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R1262" s="148" t="s">
        <v>219</v>
      </c>
      <c r="AT1262" s="148" t="s">
        <v>152</v>
      </c>
      <c r="AU1262" s="148" t="s">
        <v>89</v>
      </c>
      <c r="AY1262" s="44" t="s">
        <v>149</v>
      </c>
      <c r="BE1262" s="149">
        <f t="shared" si="94"/>
        <v>0</v>
      </c>
      <c r="BF1262" s="149">
        <f t="shared" si="95"/>
        <v>0</v>
      </c>
      <c r="BG1262" s="149">
        <f t="shared" si="96"/>
        <v>0</v>
      </c>
      <c r="BH1262" s="149">
        <f t="shared" si="97"/>
        <v>0</v>
      </c>
      <c r="BI1262" s="149">
        <f t="shared" si="98"/>
        <v>0</v>
      </c>
      <c r="BJ1262" s="44" t="s">
        <v>87</v>
      </c>
      <c r="BK1262" s="149">
        <f t="shared" si="99"/>
        <v>0</v>
      </c>
      <c r="BL1262" s="44" t="s">
        <v>219</v>
      </c>
      <c r="BM1262" s="148" t="s">
        <v>2687</v>
      </c>
    </row>
    <row r="1263" spans="1:65" s="56" customFormat="1" ht="24.2" customHeight="1">
      <c r="A1263" s="53"/>
      <c r="B1263" s="54"/>
      <c r="C1263" s="138" t="s">
        <v>2688</v>
      </c>
      <c r="D1263" s="138" t="s">
        <v>152</v>
      </c>
      <c r="E1263" s="139" t="s">
        <v>2689</v>
      </c>
      <c r="F1263" s="140" t="s">
        <v>2690</v>
      </c>
      <c r="G1263" s="141" t="s">
        <v>339</v>
      </c>
      <c r="H1263" s="40">
        <v>1</v>
      </c>
      <c r="I1263" s="24"/>
      <c r="J1263" s="142">
        <f t="shared" si="90"/>
        <v>0</v>
      </c>
      <c r="K1263" s="140" t="s">
        <v>1</v>
      </c>
      <c r="L1263" s="54"/>
      <c r="M1263" s="143" t="s">
        <v>1</v>
      </c>
      <c r="N1263" s="144" t="s">
        <v>44</v>
      </c>
      <c r="O1263" s="145"/>
      <c r="P1263" s="146">
        <f t="shared" si="91"/>
        <v>0</v>
      </c>
      <c r="Q1263" s="146">
        <v>0</v>
      </c>
      <c r="R1263" s="146">
        <f t="shared" si="92"/>
        <v>0</v>
      </c>
      <c r="S1263" s="146">
        <v>0</v>
      </c>
      <c r="T1263" s="147">
        <f t="shared" si="93"/>
        <v>0</v>
      </c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R1263" s="148" t="s">
        <v>219</v>
      </c>
      <c r="AT1263" s="148" t="s">
        <v>152</v>
      </c>
      <c r="AU1263" s="148" t="s">
        <v>89</v>
      </c>
      <c r="AY1263" s="44" t="s">
        <v>149</v>
      </c>
      <c r="BE1263" s="149">
        <f t="shared" si="94"/>
        <v>0</v>
      </c>
      <c r="BF1263" s="149">
        <f t="shared" si="95"/>
        <v>0</v>
      </c>
      <c r="BG1263" s="149">
        <f t="shared" si="96"/>
        <v>0</v>
      </c>
      <c r="BH1263" s="149">
        <f t="shared" si="97"/>
        <v>0</v>
      </c>
      <c r="BI1263" s="149">
        <f t="shared" si="98"/>
        <v>0</v>
      </c>
      <c r="BJ1263" s="44" t="s">
        <v>87</v>
      </c>
      <c r="BK1263" s="149">
        <f t="shared" si="99"/>
        <v>0</v>
      </c>
      <c r="BL1263" s="44" t="s">
        <v>219</v>
      </c>
      <c r="BM1263" s="148" t="s">
        <v>2691</v>
      </c>
    </row>
    <row r="1264" spans="1:65" s="56" customFormat="1" ht="24.2" customHeight="1">
      <c r="A1264" s="53"/>
      <c r="B1264" s="54"/>
      <c r="C1264" s="138" t="s">
        <v>2692</v>
      </c>
      <c r="D1264" s="138" t="s">
        <v>152</v>
      </c>
      <c r="E1264" s="139" t="s">
        <v>2693</v>
      </c>
      <c r="F1264" s="140" t="s">
        <v>2694</v>
      </c>
      <c r="G1264" s="141" t="s">
        <v>339</v>
      </c>
      <c r="H1264" s="40">
        <v>1</v>
      </c>
      <c r="I1264" s="24"/>
      <c r="J1264" s="142">
        <f t="shared" si="90"/>
        <v>0</v>
      </c>
      <c r="K1264" s="140" t="s">
        <v>1</v>
      </c>
      <c r="L1264" s="54"/>
      <c r="M1264" s="143" t="s">
        <v>1</v>
      </c>
      <c r="N1264" s="144" t="s">
        <v>44</v>
      </c>
      <c r="O1264" s="145"/>
      <c r="P1264" s="146">
        <f t="shared" si="91"/>
        <v>0</v>
      </c>
      <c r="Q1264" s="146">
        <v>0</v>
      </c>
      <c r="R1264" s="146">
        <f t="shared" si="92"/>
        <v>0</v>
      </c>
      <c r="S1264" s="146">
        <v>0</v>
      </c>
      <c r="T1264" s="147">
        <f t="shared" si="93"/>
        <v>0</v>
      </c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R1264" s="148" t="s">
        <v>219</v>
      </c>
      <c r="AT1264" s="148" t="s">
        <v>152</v>
      </c>
      <c r="AU1264" s="148" t="s">
        <v>89</v>
      </c>
      <c r="AY1264" s="44" t="s">
        <v>149</v>
      </c>
      <c r="BE1264" s="149">
        <f t="shared" si="94"/>
        <v>0</v>
      </c>
      <c r="BF1264" s="149">
        <f t="shared" si="95"/>
        <v>0</v>
      </c>
      <c r="BG1264" s="149">
        <f t="shared" si="96"/>
        <v>0</v>
      </c>
      <c r="BH1264" s="149">
        <f t="shared" si="97"/>
        <v>0</v>
      </c>
      <c r="BI1264" s="149">
        <f t="shared" si="98"/>
        <v>0</v>
      </c>
      <c r="BJ1264" s="44" t="s">
        <v>87</v>
      </c>
      <c r="BK1264" s="149">
        <f t="shared" si="99"/>
        <v>0</v>
      </c>
      <c r="BL1264" s="44" t="s">
        <v>219</v>
      </c>
      <c r="BM1264" s="148" t="s">
        <v>2695</v>
      </c>
    </row>
    <row r="1265" spans="1:65" s="56" customFormat="1" ht="24.2" customHeight="1">
      <c r="A1265" s="53"/>
      <c r="B1265" s="54"/>
      <c r="C1265" s="138" t="s">
        <v>2696</v>
      </c>
      <c r="D1265" s="138" t="s">
        <v>152</v>
      </c>
      <c r="E1265" s="139" t="s">
        <v>2697</v>
      </c>
      <c r="F1265" s="140" t="s">
        <v>2698</v>
      </c>
      <c r="G1265" s="141" t="s">
        <v>339</v>
      </c>
      <c r="H1265" s="40">
        <v>1</v>
      </c>
      <c r="I1265" s="24"/>
      <c r="J1265" s="142">
        <f t="shared" si="90"/>
        <v>0</v>
      </c>
      <c r="K1265" s="140" t="s">
        <v>1</v>
      </c>
      <c r="L1265" s="54"/>
      <c r="M1265" s="143" t="s">
        <v>1</v>
      </c>
      <c r="N1265" s="144" t="s">
        <v>44</v>
      </c>
      <c r="O1265" s="145"/>
      <c r="P1265" s="146">
        <f t="shared" si="91"/>
        <v>0</v>
      </c>
      <c r="Q1265" s="146">
        <v>0</v>
      </c>
      <c r="R1265" s="146">
        <f t="shared" si="92"/>
        <v>0</v>
      </c>
      <c r="S1265" s="146">
        <v>0</v>
      </c>
      <c r="T1265" s="147">
        <f t="shared" si="93"/>
        <v>0</v>
      </c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R1265" s="148" t="s">
        <v>219</v>
      </c>
      <c r="AT1265" s="148" t="s">
        <v>152</v>
      </c>
      <c r="AU1265" s="148" t="s">
        <v>89</v>
      </c>
      <c r="AY1265" s="44" t="s">
        <v>149</v>
      </c>
      <c r="BE1265" s="149">
        <f t="shared" si="94"/>
        <v>0</v>
      </c>
      <c r="BF1265" s="149">
        <f t="shared" si="95"/>
        <v>0</v>
      </c>
      <c r="BG1265" s="149">
        <f t="shared" si="96"/>
        <v>0</v>
      </c>
      <c r="BH1265" s="149">
        <f t="shared" si="97"/>
        <v>0</v>
      </c>
      <c r="BI1265" s="149">
        <f t="shared" si="98"/>
        <v>0</v>
      </c>
      <c r="BJ1265" s="44" t="s">
        <v>87</v>
      </c>
      <c r="BK1265" s="149">
        <f t="shared" si="99"/>
        <v>0</v>
      </c>
      <c r="BL1265" s="44" t="s">
        <v>219</v>
      </c>
      <c r="BM1265" s="148" t="s">
        <v>2699</v>
      </c>
    </row>
    <row r="1266" spans="1:65" s="56" customFormat="1" ht="24.2" customHeight="1">
      <c r="A1266" s="53"/>
      <c r="B1266" s="54"/>
      <c r="C1266" s="138" t="s">
        <v>2700</v>
      </c>
      <c r="D1266" s="138" t="s">
        <v>152</v>
      </c>
      <c r="E1266" s="139" t="s">
        <v>2701</v>
      </c>
      <c r="F1266" s="140" t="s">
        <v>2702</v>
      </c>
      <c r="G1266" s="141" t="s">
        <v>339</v>
      </c>
      <c r="H1266" s="40">
        <v>2</v>
      </c>
      <c r="I1266" s="24"/>
      <c r="J1266" s="142">
        <f t="shared" si="90"/>
        <v>0</v>
      </c>
      <c r="K1266" s="140" t="s">
        <v>1</v>
      </c>
      <c r="L1266" s="54"/>
      <c r="M1266" s="155" t="s">
        <v>1</v>
      </c>
      <c r="N1266" s="156" t="s">
        <v>44</v>
      </c>
      <c r="O1266" s="157"/>
      <c r="P1266" s="158">
        <f t="shared" si="91"/>
        <v>0</v>
      </c>
      <c r="Q1266" s="158">
        <v>0</v>
      </c>
      <c r="R1266" s="158">
        <f t="shared" si="92"/>
        <v>0</v>
      </c>
      <c r="S1266" s="158">
        <v>0</v>
      </c>
      <c r="T1266" s="159">
        <f t="shared" si="93"/>
        <v>0</v>
      </c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R1266" s="148" t="s">
        <v>219</v>
      </c>
      <c r="AT1266" s="148" t="s">
        <v>152</v>
      </c>
      <c r="AU1266" s="148" t="s">
        <v>89</v>
      </c>
      <c r="AY1266" s="44" t="s">
        <v>149</v>
      </c>
      <c r="BE1266" s="149">
        <f t="shared" si="94"/>
        <v>0</v>
      </c>
      <c r="BF1266" s="149">
        <f t="shared" si="95"/>
        <v>0</v>
      </c>
      <c r="BG1266" s="149">
        <f t="shared" si="96"/>
        <v>0</v>
      </c>
      <c r="BH1266" s="149">
        <f t="shared" si="97"/>
        <v>0</v>
      </c>
      <c r="BI1266" s="149">
        <f t="shared" si="98"/>
        <v>0</v>
      </c>
      <c r="BJ1266" s="44" t="s">
        <v>87</v>
      </c>
      <c r="BK1266" s="149">
        <f t="shared" si="99"/>
        <v>0</v>
      </c>
      <c r="BL1266" s="44" t="s">
        <v>219</v>
      </c>
      <c r="BM1266" s="148" t="s">
        <v>2703</v>
      </c>
    </row>
    <row r="1267" spans="1:31" s="56" customFormat="1" ht="6.95" customHeight="1">
      <c r="A1267" s="53"/>
      <c r="B1267" s="90"/>
      <c r="C1267" s="91"/>
      <c r="D1267" s="91"/>
      <c r="E1267" s="91"/>
      <c r="F1267" s="91"/>
      <c r="G1267" s="91"/>
      <c r="H1267" s="91"/>
      <c r="I1267" s="91"/>
      <c r="J1267" s="91"/>
      <c r="K1267" s="91"/>
      <c r="L1267" s="54"/>
      <c r="M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</row>
  </sheetData>
  <sheetProtection algorithmName="SHA-512" hashValue="dd9qAb3qpt/CvNA6NnOqd8S0PZ3yeLs0gIk98g7fZgjgN9guOHuYiAEH7BxzJWKcrmqNj5YtwE29bq5r596IYg==" saltValue="qiUfysEU9D5opdskoE3KMw==" spinCount="100000" sheet="1" objects="1" scenarios="1" selectLockedCells="1"/>
  <autoFilter ref="C140:K126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zoomScale="70" zoomScaleNormal="70" workbookViewId="0" topLeftCell="A221">
      <selection activeCell="I242" sqref="I242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98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2704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ROUND(J122,2)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ROUND((SUM(BE122:BE245)),2)</f>
        <v>0</v>
      </c>
      <c r="G33" s="53"/>
      <c r="H33" s="53"/>
      <c r="I33" s="75">
        <v>0.21</v>
      </c>
      <c r="J33" s="74">
        <f>ROUND(((SUM(BE122:BE245))*I33),2)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ROUND((SUM(BF122:BF245)),2)</f>
        <v>0</v>
      </c>
      <c r="G34" s="53"/>
      <c r="H34" s="53"/>
      <c r="I34" s="75">
        <v>0.15</v>
      </c>
      <c r="J34" s="74">
        <f>ROUND(((SUM(BF122:BF245))*I34),2)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ROUND((SUM(BG122:BG245)),2)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ROUND((SUM(BH122:BH245)),2)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ROUND((SUM(BI122:BI245)),2)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04 - ZDRAVOTNĚ TECHNICKÉ INSTALACE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J122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237</v>
      </c>
      <c r="E97" s="101"/>
      <c r="F97" s="101"/>
      <c r="G97" s="101"/>
      <c r="H97" s="101"/>
      <c r="I97" s="101"/>
      <c r="J97" s="102">
        <f>J123</f>
        <v>0</v>
      </c>
      <c r="L97" s="99"/>
    </row>
    <row r="98" spans="2:12" s="103" customFormat="1" ht="19.9" customHeight="1">
      <c r="B98" s="104"/>
      <c r="D98" s="105" t="s">
        <v>2705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103" customFormat="1" ht="19.9" customHeight="1">
      <c r="B99" s="104"/>
      <c r="D99" s="105" t="s">
        <v>2706</v>
      </c>
      <c r="E99" s="106"/>
      <c r="F99" s="106"/>
      <c r="G99" s="106"/>
      <c r="H99" s="106"/>
      <c r="I99" s="106"/>
      <c r="J99" s="107">
        <f>J148</f>
        <v>0</v>
      </c>
      <c r="L99" s="104"/>
    </row>
    <row r="100" spans="2:12" s="103" customFormat="1" ht="19.9" customHeight="1">
      <c r="B100" s="104"/>
      <c r="D100" s="105" t="s">
        <v>2707</v>
      </c>
      <c r="E100" s="106"/>
      <c r="F100" s="106"/>
      <c r="G100" s="106"/>
      <c r="H100" s="106"/>
      <c r="I100" s="106"/>
      <c r="J100" s="107">
        <f>J191</f>
        <v>0</v>
      </c>
      <c r="L100" s="104"/>
    </row>
    <row r="101" spans="2:12" s="103" customFormat="1" ht="19.9" customHeight="1">
      <c r="B101" s="104"/>
      <c r="D101" s="105" t="s">
        <v>2708</v>
      </c>
      <c r="E101" s="106"/>
      <c r="F101" s="106"/>
      <c r="G101" s="106"/>
      <c r="H101" s="106"/>
      <c r="I101" s="106"/>
      <c r="J101" s="107">
        <f>J230</f>
        <v>0</v>
      </c>
      <c r="L101" s="104"/>
    </row>
    <row r="102" spans="2:12" s="103" customFormat="1" ht="19.9" customHeight="1">
      <c r="B102" s="104"/>
      <c r="D102" s="105" t="s">
        <v>2709</v>
      </c>
      <c r="E102" s="106"/>
      <c r="F102" s="106"/>
      <c r="G102" s="106"/>
      <c r="H102" s="106"/>
      <c r="I102" s="106"/>
      <c r="J102" s="107">
        <f>J235</f>
        <v>0</v>
      </c>
      <c r="L102" s="104"/>
    </row>
    <row r="103" spans="1:31" s="56" customFormat="1" ht="21.75" customHeight="1">
      <c r="A103" s="53"/>
      <c r="B103" s="54"/>
      <c r="C103" s="53"/>
      <c r="D103" s="53"/>
      <c r="E103" s="53"/>
      <c r="F103" s="53"/>
      <c r="G103" s="53"/>
      <c r="H103" s="53"/>
      <c r="I103" s="53"/>
      <c r="J103" s="53"/>
      <c r="K103" s="53"/>
      <c r="L103" s="55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</row>
    <row r="104" spans="1:31" s="56" customFormat="1" ht="6.95" customHeight="1">
      <c r="A104" s="53"/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55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</row>
    <row r="108" spans="1:31" s="56" customFormat="1" ht="6.95" customHeight="1">
      <c r="A108" s="53"/>
      <c r="B108" s="92"/>
      <c r="C108" s="93"/>
      <c r="D108" s="93"/>
      <c r="E108" s="93"/>
      <c r="F108" s="93"/>
      <c r="G108" s="93"/>
      <c r="H108" s="93"/>
      <c r="I108" s="93"/>
      <c r="J108" s="93"/>
      <c r="K108" s="93"/>
      <c r="L108" s="55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</row>
    <row r="109" spans="1:31" s="56" customFormat="1" ht="24.95" customHeight="1">
      <c r="A109" s="53"/>
      <c r="B109" s="54"/>
      <c r="C109" s="48" t="s">
        <v>133</v>
      </c>
      <c r="D109" s="53"/>
      <c r="E109" s="53"/>
      <c r="F109" s="53"/>
      <c r="G109" s="53"/>
      <c r="H109" s="53"/>
      <c r="I109" s="53"/>
      <c r="J109" s="53"/>
      <c r="K109" s="53"/>
      <c r="L109" s="55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</row>
    <row r="110" spans="1:31" s="56" customFormat="1" ht="6.95" customHeight="1">
      <c r="A110" s="53"/>
      <c r="B110" s="54"/>
      <c r="C110" s="53"/>
      <c r="D110" s="53"/>
      <c r="E110" s="53"/>
      <c r="F110" s="53"/>
      <c r="G110" s="53"/>
      <c r="H110" s="53"/>
      <c r="I110" s="53"/>
      <c r="J110" s="53"/>
      <c r="K110" s="53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1" spans="1:31" s="56" customFormat="1" ht="12" customHeight="1">
      <c r="A111" s="53"/>
      <c r="B111" s="54"/>
      <c r="C111" s="50" t="s">
        <v>16</v>
      </c>
      <c r="D111" s="53"/>
      <c r="E111" s="53"/>
      <c r="F111" s="53"/>
      <c r="G111" s="53"/>
      <c r="H111" s="53"/>
      <c r="I111" s="53"/>
      <c r="J111" s="53"/>
      <c r="K111" s="5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16.5" customHeight="1">
      <c r="A112" s="53"/>
      <c r="B112" s="54"/>
      <c r="C112" s="53"/>
      <c r="D112" s="53"/>
      <c r="E112" s="51" t="str">
        <f>E7</f>
        <v>ZŠ T.G.MASARYKA NAVÝŠENÍ KAPACITY O 2 TŘÍDY (vila Pamela)</v>
      </c>
      <c r="F112" s="52"/>
      <c r="G112" s="52"/>
      <c r="H112" s="52"/>
      <c r="I112" s="53"/>
      <c r="J112" s="53"/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12" customHeight="1">
      <c r="A113" s="53"/>
      <c r="B113" s="54"/>
      <c r="C113" s="50" t="s">
        <v>121</v>
      </c>
      <c r="D113" s="53"/>
      <c r="E113" s="53"/>
      <c r="F113" s="53"/>
      <c r="G113" s="53"/>
      <c r="H113" s="53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16.5" customHeight="1">
      <c r="A114" s="53"/>
      <c r="B114" s="54"/>
      <c r="C114" s="53"/>
      <c r="D114" s="53"/>
      <c r="E114" s="57" t="str">
        <f>E9</f>
        <v>04 - ZDRAVOTNĚ TECHNICKÉ INSTALACE</v>
      </c>
      <c r="F114" s="58"/>
      <c r="G114" s="58"/>
      <c r="H114" s="58"/>
      <c r="I114" s="53"/>
      <c r="J114" s="53"/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6.95" customHeight="1">
      <c r="A115" s="53"/>
      <c r="B115" s="54"/>
      <c r="C115" s="53"/>
      <c r="D115" s="53"/>
      <c r="E115" s="53"/>
      <c r="F115" s="53"/>
      <c r="G115" s="53"/>
      <c r="H115" s="53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12" customHeight="1">
      <c r="A116" s="53"/>
      <c r="B116" s="54"/>
      <c r="C116" s="50" t="s">
        <v>22</v>
      </c>
      <c r="D116" s="53"/>
      <c r="E116" s="53"/>
      <c r="F116" s="59" t="str">
        <f>F12</f>
        <v>Ruzyňská 26/253, Praha 6 - Ruzyně</v>
      </c>
      <c r="G116" s="53"/>
      <c r="H116" s="53"/>
      <c r="I116" s="50" t="s">
        <v>24</v>
      </c>
      <c r="J116" s="60" t="str">
        <f>IF(J12="","",J12)</f>
        <v>2. 11. 2021</v>
      </c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6.95" customHeight="1">
      <c r="A117" s="53"/>
      <c r="B117" s="54"/>
      <c r="C117" s="53"/>
      <c r="D117" s="53"/>
      <c r="E117" s="53"/>
      <c r="F117" s="53"/>
      <c r="G117" s="53"/>
      <c r="H117" s="53"/>
      <c r="I117" s="53"/>
      <c r="J117" s="53"/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25.7" customHeight="1">
      <c r="A118" s="53"/>
      <c r="B118" s="54"/>
      <c r="C118" s="50" t="s">
        <v>26</v>
      </c>
      <c r="D118" s="53"/>
      <c r="E118" s="53"/>
      <c r="F118" s="59" t="str">
        <f>E15</f>
        <v>MĚSTSKÁ ČÁST PRAHA 6</v>
      </c>
      <c r="G118" s="53"/>
      <c r="H118" s="53"/>
      <c r="I118" s="50" t="s">
        <v>32</v>
      </c>
      <c r="J118" s="94" t="str">
        <f>E21</f>
        <v>QUADRA PROJECT s.r.o.</v>
      </c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15.2" customHeight="1">
      <c r="A119" s="53"/>
      <c r="B119" s="54"/>
      <c r="C119" s="50" t="s">
        <v>30</v>
      </c>
      <c r="D119" s="53"/>
      <c r="E119" s="53"/>
      <c r="F119" s="59" t="str">
        <f>IF(E18="","",E18)</f>
        <v>Vyplň údaj</v>
      </c>
      <c r="G119" s="53"/>
      <c r="H119" s="53"/>
      <c r="I119" s="50" t="s">
        <v>35</v>
      </c>
      <c r="J119" s="94" t="str">
        <f>E24</f>
        <v>Vladimír Mrázek</v>
      </c>
      <c r="K119" s="53"/>
      <c r="L119" s="55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</row>
    <row r="120" spans="1:31" s="56" customFormat="1" ht="10.35" customHeight="1">
      <c r="A120" s="53"/>
      <c r="B120" s="54"/>
      <c r="C120" s="53"/>
      <c r="D120" s="53"/>
      <c r="E120" s="53"/>
      <c r="F120" s="53"/>
      <c r="G120" s="53"/>
      <c r="H120" s="53"/>
      <c r="I120" s="53"/>
      <c r="J120" s="53"/>
      <c r="K120" s="53"/>
      <c r="L120" s="55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</row>
    <row r="121" spans="1:31" s="117" customFormat="1" ht="29.25" customHeight="1">
      <c r="A121" s="108"/>
      <c r="B121" s="109"/>
      <c r="C121" s="110" t="s">
        <v>134</v>
      </c>
      <c r="D121" s="111" t="s">
        <v>64</v>
      </c>
      <c r="E121" s="111" t="s">
        <v>60</v>
      </c>
      <c r="F121" s="111" t="s">
        <v>61</v>
      </c>
      <c r="G121" s="111" t="s">
        <v>135</v>
      </c>
      <c r="H121" s="111" t="s">
        <v>136</v>
      </c>
      <c r="I121" s="111" t="s">
        <v>137</v>
      </c>
      <c r="J121" s="111" t="s">
        <v>125</v>
      </c>
      <c r="K121" s="112" t="s">
        <v>138</v>
      </c>
      <c r="L121" s="113"/>
      <c r="M121" s="114" t="s">
        <v>1</v>
      </c>
      <c r="N121" s="115" t="s">
        <v>43</v>
      </c>
      <c r="O121" s="115" t="s">
        <v>139</v>
      </c>
      <c r="P121" s="115" t="s">
        <v>140</v>
      </c>
      <c r="Q121" s="115" t="s">
        <v>141</v>
      </c>
      <c r="R121" s="115" t="s">
        <v>142</v>
      </c>
      <c r="S121" s="115" t="s">
        <v>143</v>
      </c>
      <c r="T121" s="116" t="s">
        <v>144</v>
      </c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</row>
    <row r="122" spans="1:63" s="56" customFormat="1" ht="22.9" customHeight="1">
      <c r="A122" s="53"/>
      <c r="B122" s="54"/>
      <c r="C122" s="118" t="s">
        <v>145</v>
      </c>
      <c r="D122" s="53"/>
      <c r="E122" s="53"/>
      <c r="F122" s="53"/>
      <c r="G122" s="53"/>
      <c r="H122" s="53"/>
      <c r="I122" s="53"/>
      <c r="J122" s="119">
        <f>BK122</f>
        <v>0</v>
      </c>
      <c r="K122" s="53"/>
      <c r="L122" s="54"/>
      <c r="M122" s="120"/>
      <c r="N122" s="121"/>
      <c r="O122" s="69"/>
      <c r="P122" s="122">
        <f>P123</f>
        <v>0</v>
      </c>
      <c r="Q122" s="69"/>
      <c r="R122" s="122">
        <f>R123</f>
        <v>2.00221</v>
      </c>
      <c r="S122" s="69"/>
      <c r="T122" s="123">
        <f>T123</f>
        <v>0</v>
      </c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T122" s="44" t="s">
        <v>78</v>
      </c>
      <c r="AU122" s="44" t="s">
        <v>127</v>
      </c>
      <c r="BK122" s="124">
        <f>BK123</f>
        <v>0</v>
      </c>
    </row>
    <row r="123" spans="2:63" s="125" customFormat="1" ht="25.9" customHeight="1">
      <c r="B123" s="126"/>
      <c r="D123" s="127" t="s">
        <v>78</v>
      </c>
      <c r="E123" s="128" t="s">
        <v>704</v>
      </c>
      <c r="F123" s="128" t="s">
        <v>705</v>
      </c>
      <c r="J123" s="129">
        <f>BK123</f>
        <v>0</v>
      </c>
      <c r="L123" s="126"/>
      <c r="M123" s="130"/>
      <c r="N123" s="131"/>
      <c r="O123" s="131"/>
      <c r="P123" s="132">
        <f>P124+P148+P191+P230+P235</f>
        <v>0</v>
      </c>
      <c r="Q123" s="131"/>
      <c r="R123" s="132">
        <f>R124+R148+R191+R230+R235</f>
        <v>2.00221</v>
      </c>
      <c r="S123" s="131"/>
      <c r="T123" s="133">
        <f>T124+T148+T191+T230+T235</f>
        <v>0</v>
      </c>
      <c r="AR123" s="127" t="s">
        <v>89</v>
      </c>
      <c r="AT123" s="134" t="s">
        <v>78</v>
      </c>
      <c r="AU123" s="134" t="s">
        <v>79</v>
      </c>
      <c r="AY123" s="127" t="s">
        <v>149</v>
      </c>
      <c r="BK123" s="135">
        <f>BK124+BK148+BK191+BK230+BK235</f>
        <v>0</v>
      </c>
    </row>
    <row r="124" spans="2:63" s="125" customFormat="1" ht="22.9" customHeight="1">
      <c r="B124" s="126"/>
      <c r="D124" s="127" t="s">
        <v>78</v>
      </c>
      <c r="E124" s="136" t="s">
        <v>2710</v>
      </c>
      <c r="F124" s="136" t="s">
        <v>2711</v>
      </c>
      <c r="J124" s="137">
        <f>BK124</f>
        <v>0</v>
      </c>
      <c r="L124" s="126"/>
      <c r="M124" s="130"/>
      <c r="N124" s="131"/>
      <c r="O124" s="131"/>
      <c r="P124" s="132">
        <f>SUM(P125:P147)</f>
        <v>0</v>
      </c>
      <c r="Q124" s="131"/>
      <c r="R124" s="132">
        <f>SUM(R125:R147)</f>
        <v>0.19440000000000007</v>
      </c>
      <c r="S124" s="131"/>
      <c r="T124" s="133">
        <f>SUM(T125:T147)</f>
        <v>0</v>
      </c>
      <c r="AR124" s="127" t="s">
        <v>89</v>
      </c>
      <c r="AT124" s="134" t="s">
        <v>78</v>
      </c>
      <c r="AU124" s="134" t="s">
        <v>87</v>
      </c>
      <c r="AY124" s="127" t="s">
        <v>149</v>
      </c>
      <c r="BK124" s="135">
        <f>SUM(BK125:BK147)</f>
        <v>0</v>
      </c>
    </row>
    <row r="125" spans="1:65" s="56" customFormat="1" ht="16.5" customHeight="1">
      <c r="A125" s="53"/>
      <c r="B125" s="54"/>
      <c r="C125" s="138" t="s">
        <v>87</v>
      </c>
      <c r="D125" s="138" t="s">
        <v>152</v>
      </c>
      <c r="E125" s="139" t="s">
        <v>2712</v>
      </c>
      <c r="F125" s="140" t="s">
        <v>2713</v>
      </c>
      <c r="G125" s="141" t="s">
        <v>331</v>
      </c>
      <c r="H125" s="40">
        <v>20</v>
      </c>
      <c r="I125" s="24"/>
      <c r="J125" s="142">
        <f>ROUND(I125*H125,2)</f>
        <v>0</v>
      </c>
      <c r="K125" s="140" t="s">
        <v>257</v>
      </c>
      <c r="L125" s="54"/>
      <c r="M125" s="143" t="s">
        <v>1</v>
      </c>
      <c r="N125" s="144" t="s">
        <v>44</v>
      </c>
      <c r="O125" s="145"/>
      <c r="P125" s="146">
        <f>O125*H125</f>
        <v>0</v>
      </c>
      <c r="Q125" s="146">
        <v>0.00059</v>
      </c>
      <c r="R125" s="146">
        <f>Q125*H125</f>
        <v>0.011800000000000001</v>
      </c>
      <c r="S125" s="146">
        <v>0</v>
      </c>
      <c r="T125" s="147">
        <f>S125*H125</f>
        <v>0</v>
      </c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R125" s="148" t="s">
        <v>219</v>
      </c>
      <c r="AT125" s="148" t="s">
        <v>152</v>
      </c>
      <c r="AU125" s="148" t="s">
        <v>89</v>
      </c>
      <c r="AY125" s="44" t="s">
        <v>149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44" t="s">
        <v>87</v>
      </c>
      <c r="BK125" s="149">
        <f>ROUND(I125*H125,2)</f>
        <v>0</v>
      </c>
      <c r="BL125" s="44" t="s">
        <v>219</v>
      </c>
      <c r="BM125" s="148" t="s">
        <v>2714</v>
      </c>
    </row>
    <row r="126" spans="1:47" s="56" customFormat="1" ht="29.25">
      <c r="A126" s="53"/>
      <c r="B126" s="54"/>
      <c r="C126" s="53"/>
      <c r="D126" s="150" t="s">
        <v>158</v>
      </c>
      <c r="E126" s="53"/>
      <c r="F126" s="151" t="s">
        <v>2715</v>
      </c>
      <c r="G126" s="53"/>
      <c r="H126" s="53"/>
      <c r="I126" s="53"/>
      <c r="J126" s="53"/>
      <c r="K126" s="53"/>
      <c r="L126" s="54"/>
      <c r="M126" s="152"/>
      <c r="N126" s="153"/>
      <c r="O126" s="145"/>
      <c r="P126" s="145"/>
      <c r="Q126" s="145"/>
      <c r="R126" s="145"/>
      <c r="S126" s="145"/>
      <c r="T126" s="154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T126" s="44" t="s">
        <v>158</v>
      </c>
      <c r="AU126" s="44" t="s">
        <v>89</v>
      </c>
    </row>
    <row r="127" spans="1:65" s="56" customFormat="1" ht="16.5" customHeight="1">
      <c r="A127" s="53"/>
      <c r="B127" s="54"/>
      <c r="C127" s="138" t="s">
        <v>89</v>
      </c>
      <c r="D127" s="138" t="s">
        <v>152</v>
      </c>
      <c r="E127" s="139" t="s">
        <v>2716</v>
      </c>
      <c r="F127" s="140" t="s">
        <v>2717</v>
      </c>
      <c r="G127" s="141" t="s">
        <v>331</v>
      </c>
      <c r="H127" s="40">
        <v>65</v>
      </c>
      <c r="I127" s="24"/>
      <c r="J127" s="142">
        <f>ROUND(I127*H127,2)</f>
        <v>0</v>
      </c>
      <c r="K127" s="140" t="s">
        <v>257</v>
      </c>
      <c r="L127" s="54"/>
      <c r="M127" s="143" t="s">
        <v>1</v>
      </c>
      <c r="N127" s="144" t="s">
        <v>44</v>
      </c>
      <c r="O127" s="145"/>
      <c r="P127" s="146">
        <f>O127*H127</f>
        <v>0</v>
      </c>
      <c r="Q127" s="146">
        <v>0.00201</v>
      </c>
      <c r="R127" s="146">
        <f>Q127*H127</f>
        <v>0.13065000000000002</v>
      </c>
      <c r="S127" s="146">
        <v>0</v>
      </c>
      <c r="T127" s="147">
        <f>S127*H127</f>
        <v>0</v>
      </c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R127" s="148" t="s">
        <v>219</v>
      </c>
      <c r="AT127" s="148" t="s">
        <v>152</v>
      </c>
      <c r="AU127" s="148" t="s">
        <v>89</v>
      </c>
      <c r="AY127" s="44" t="s">
        <v>149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44" t="s">
        <v>87</v>
      </c>
      <c r="BK127" s="149">
        <f>ROUND(I127*H127,2)</f>
        <v>0</v>
      </c>
      <c r="BL127" s="44" t="s">
        <v>219</v>
      </c>
      <c r="BM127" s="148" t="s">
        <v>2718</v>
      </c>
    </row>
    <row r="128" spans="1:47" s="56" customFormat="1" ht="29.25">
      <c r="A128" s="53"/>
      <c r="B128" s="54"/>
      <c r="C128" s="53"/>
      <c r="D128" s="150" t="s">
        <v>158</v>
      </c>
      <c r="E128" s="53"/>
      <c r="F128" s="151" t="s">
        <v>2715</v>
      </c>
      <c r="G128" s="53"/>
      <c r="H128" s="53"/>
      <c r="I128" s="53"/>
      <c r="J128" s="53"/>
      <c r="K128" s="53"/>
      <c r="L128" s="54"/>
      <c r="M128" s="152"/>
      <c r="N128" s="153"/>
      <c r="O128" s="145"/>
      <c r="P128" s="145"/>
      <c r="Q128" s="145"/>
      <c r="R128" s="145"/>
      <c r="S128" s="145"/>
      <c r="T128" s="154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T128" s="44" t="s">
        <v>158</v>
      </c>
      <c r="AU128" s="44" t="s">
        <v>89</v>
      </c>
    </row>
    <row r="129" spans="1:65" s="56" customFormat="1" ht="16.5" customHeight="1">
      <c r="A129" s="53"/>
      <c r="B129" s="54"/>
      <c r="C129" s="138" t="s">
        <v>163</v>
      </c>
      <c r="D129" s="138" t="s">
        <v>152</v>
      </c>
      <c r="E129" s="139" t="s">
        <v>2719</v>
      </c>
      <c r="F129" s="140" t="s">
        <v>2720</v>
      </c>
      <c r="G129" s="141" t="s">
        <v>331</v>
      </c>
      <c r="H129" s="40">
        <v>28</v>
      </c>
      <c r="I129" s="24"/>
      <c r="J129" s="142">
        <f>ROUND(I129*H129,2)</f>
        <v>0</v>
      </c>
      <c r="K129" s="140" t="s">
        <v>1</v>
      </c>
      <c r="L129" s="54"/>
      <c r="M129" s="143" t="s">
        <v>1</v>
      </c>
      <c r="N129" s="144" t="s">
        <v>44</v>
      </c>
      <c r="O129" s="145"/>
      <c r="P129" s="146">
        <f>O129*H129</f>
        <v>0</v>
      </c>
      <c r="Q129" s="146">
        <v>0.00041</v>
      </c>
      <c r="R129" s="146">
        <f>Q129*H129</f>
        <v>0.01148</v>
      </c>
      <c r="S129" s="146">
        <v>0</v>
      </c>
      <c r="T129" s="147">
        <f>S129*H129</f>
        <v>0</v>
      </c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R129" s="148" t="s">
        <v>219</v>
      </c>
      <c r="AT129" s="148" t="s">
        <v>152</v>
      </c>
      <c r="AU129" s="148" t="s">
        <v>89</v>
      </c>
      <c r="AY129" s="44" t="s">
        <v>149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44" t="s">
        <v>87</v>
      </c>
      <c r="BK129" s="149">
        <f>ROUND(I129*H129,2)</f>
        <v>0</v>
      </c>
      <c r="BL129" s="44" t="s">
        <v>219</v>
      </c>
      <c r="BM129" s="148" t="s">
        <v>2721</v>
      </c>
    </row>
    <row r="130" spans="1:47" s="56" customFormat="1" ht="19.5">
      <c r="A130" s="53"/>
      <c r="B130" s="54"/>
      <c r="C130" s="53"/>
      <c r="D130" s="150" t="s">
        <v>158</v>
      </c>
      <c r="E130" s="53"/>
      <c r="F130" s="151" t="s">
        <v>2722</v>
      </c>
      <c r="G130" s="53"/>
      <c r="H130" s="53"/>
      <c r="I130" s="53"/>
      <c r="J130" s="53"/>
      <c r="K130" s="53"/>
      <c r="L130" s="54"/>
      <c r="M130" s="152"/>
      <c r="N130" s="153"/>
      <c r="O130" s="145"/>
      <c r="P130" s="145"/>
      <c r="Q130" s="145"/>
      <c r="R130" s="145"/>
      <c r="S130" s="145"/>
      <c r="T130" s="154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T130" s="44" t="s">
        <v>158</v>
      </c>
      <c r="AU130" s="44" t="s">
        <v>89</v>
      </c>
    </row>
    <row r="131" spans="1:65" s="56" customFormat="1" ht="16.5" customHeight="1">
      <c r="A131" s="53"/>
      <c r="B131" s="54"/>
      <c r="C131" s="138" t="s">
        <v>167</v>
      </c>
      <c r="D131" s="138" t="s">
        <v>152</v>
      </c>
      <c r="E131" s="139" t="s">
        <v>2723</v>
      </c>
      <c r="F131" s="140" t="s">
        <v>2724</v>
      </c>
      <c r="G131" s="141" t="s">
        <v>331</v>
      </c>
      <c r="H131" s="40">
        <v>40</v>
      </c>
      <c r="I131" s="24"/>
      <c r="J131" s="142">
        <f>ROUND(I131*H131,2)</f>
        <v>0</v>
      </c>
      <c r="K131" s="140" t="s">
        <v>257</v>
      </c>
      <c r="L131" s="54"/>
      <c r="M131" s="143" t="s">
        <v>1</v>
      </c>
      <c r="N131" s="144" t="s">
        <v>44</v>
      </c>
      <c r="O131" s="145"/>
      <c r="P131" s="146">
        <f>O131*H131</f>
        <v>0</v>
      </c>
      <c r="Q131" s="146">
        <v>0.00048</v>
      </c>
      <c r="R131" s="146">
        <f>Q131*H131</f>
        <v>0.019200000000000002</v>
      </c>
      <c r="S131" s="146">
        <v>0</v>
      </c>
      <c r="T131" s="147">
        <f>S131*H131</f>
        <v>0</v>
      </c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R131" s="148" t="s">
        <v>219</v>
      </c>
      <c r="AT131" s="148" t="s">
        <v>152</v>
      </c>
      <c r="AU131" s="148" t="s">
        <v>89</v>
      </c>
      <c r="AY131" s="44" t="s">
        <v>149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44" t="s">
        <v>87</v>
      </c>
      <c r="BK131" s="149">
        <f>ROUND(I131*H131,2)</f>
        <v>0</v>
      </c>
      <c r="BL131" s="44" t="s">
        <v>219</v>
      </c>
      <c r="BM131" s="148" t="s">
        <v>2725</v>
      </c>
    </row>
    <row r="132" spans="1:47" s="56" customFormat="1" ht="19.5">
      <c r="A132" s="53"/>
      <c r="B132" s="54"/>
      <c r="C132" s="53"/>
      <c r="D132" s="150" t="s">
        <v>158</v>
      </c>
      <c r="E132" s="53"/>
      <c r="F132" s="151" t="s">
        <v>2722</v>
      </c>
      <c r="G132" s="53"/>
      <c r="H132" s="53"/>
      <c r="I132" s="53"/>
      <c r="J132" s="53"/>
      <c r="K132" s="53"/>
      <c r="L132" s="54"/>
      <c r="M132" s="152"/>
      <c r="N132" s="153"/>
      <c r="O132" s="145"/>
      <c r="P132" s="145"/>
      <c r="Q132" s="145"/>
      <c r="R132" s="145"/>
      <c r="S132" s="145"/>
      <c r="T132" s="154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T132" s="44" t="s">
        <v>158</v>
      </c>
      <c r="AU132" s="44" t="s">
        <v>89</v>
      </c>
    </row>
    <row r="133" spans="1:65" s="56" customFormat="1" ht="16.5" customHeight="1">
      <c r="A133" s="53"/>
      <c r="B133" s="54"/>
      <c r="C133" s="138" t="s">
        <v>148</v>
      </c>
      <c r="D133" s="138" t="s">
        <v>152</v>
      </c>
      <c r="E133" s="139" t="s">
        <v>2726</v>
      </c>
      <c r="F133" s="140" t="s">
        <v>2727</v>
      </c>
      <c r="G133" s="141" t="s">
        <v>331</v>
      </c>
      <c r="H133" s="40">
        <v>7</v>
      </c>
      <c r="I133" s="24"/>
      <c r="J133" s="142">
        <f>ROUND(I133*H133,2)</f>
        <v>0</v>
      </c>
      <c r="K133" s="140" t="s">
        <v>257</v>
      </c>
      <c r="L133" s="54"/>
      <c r="M133" s="143" t="s">
        <v>1</v>
      </c>
      <c r="N133" s="144" t="s">
        <v>44</v>
      </c>
      <c r="O133" s="145"/>
      <c r="P133" s="146">
        <f>O133*H133</f>
        <v>0</v>
      </c>
      <c r="Q133" s="146">
        <v>0.00224</v>
      </c>
      <c r="R133" s="146">
        <f>Q133*H133</f>
        <v>0.01568</v>
      </c>
      <c r="S133" s="146">
        <v>0</v>
      </c>
      <c r="T133" s="147">
        <f>S133*H133</f>
        <v>0</v>
      </c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R133" s="148" t="s">
        <v>219</v>
      </c>
      <c r="AT133" s="148" t="s">
        <v>152</v>
      </c>
      <c r="AU133" s="148" t="s">
        <v>89</v>
      </c>
      <c r="AY133" s="44" t="s">
        <v>149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44" t="s">
        <v>87</v>
      </c>
      <c r="BK133" s="149">
        <f>ROUND(I133*H133,2)</f>
        <v>0</v>
      </c>
      <c r="BL133" s="44" t="s">
        <v>219</v>
      </c>
      <c r="BM133" s="148" t="s">
        <v>2728</v>
      </c>
    </row>
    <row r="134" spans="1:47" s="56" customFormat="1" ht="19.5">
      <c r="A134" s="53"/>
      <c r="B134" s="54"/>
      <c r="C134" s="53"/>
      <c r="D134" s="150" t="s">
        <v>158</v>
      </c>
      <c r="E134" s="53"/>
      <c r="F134" s="151" t="s">
        <v>2722</v>
      </c>
      <c r="G134" s="53"/>
      <c r="H134" s="53"/>
      <c r="I134" s="53"/>
      <c r="J134" s="53"/>
      <c r="K134" s="53"/>
      <c r="L134" s="54"/>
      <c r="M134" s="152"/>
      <c r="N134" s="153"/>
      <c r="O134" s="145"/>
      <c r="P134" s="145"/>
      <c r="Q134" s="145"/>
      <c r="R134" s="145"/>
      <c r="S134" s="145"/>
      <c r="T134" s="154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T134" s="44" t="s">
        <v>158</v>
      </c>
      <c r="AU134" s="44" t="s">
        <v>89</v>
      </c>
    </row>
    <row r="135" spans="1:65" s="56" customFormat="1" ht="16.5" customHeight="1">
      <c r="A135" s="53"/>
      <c r="B135" s="54"/>
      <c r="C135" s="138" t="s">
        <v>174</v>
      </c>
      <c r="D135" s="138" t="s">
        <v>152</v>
      </c>
      <c r="E135" s="139" t="s">
        <v>2729</v>
      </c>
      <c r="F135" s="140" t="s">
        <v>2730</v>
      </c>
      <c r="G135" s="141" t="s">
        <v>339</v>
      </c>
      <c r="H135" s="40">
        <v>20</v>
      </c>
      <c r="I135" s="24"/>
      <c r="J135" s="142">
        <f>ROUND(I135*H135,2)</f>
        <v>0</v>
      </c>
      <c r="K135" s="140" t="s">
        <v>257</v>
      </c>
      <c r="L135" s="54"/>
      <c r="M135" s="143" t="s">
        <v>1</v>
      </c>
      <c r="N135" s="144" t="s">
        <v>44</v>
      </c>
      <c r="O135" s="145"/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R135" s="148" t="s">
        <v>219</v>
      </c>
      <c r="AT135" s="148" t="s">
        <v>152</v>
      </c>
      <c r="AU135" s="148" t="s">
        <v>89</v>
      </c>
      <c r="AY135" s="44" t="s">
        <v>149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44" t="s">
        <v>87</v>
      </c>
      <c r="BK135" s="149">
        <f>ROUND(I135*H135,2)</f>
        <v>0</v>
      </c>
      <c r="BL135" s="44" t="s">
        <v>219</v>
      </c>
      <c r="BM135" s="148" t="s">
        <v>2731</v>
      </c>
    </row>
    <row r="136" spans="1:65" s="56" customFormat="1" ht="16.5" customHeight="1">
      <c r="A136" s="53"/>
      <c r="B136" s="54"/>
      <c r="C136" s="138" t="s">
        <v>178</v>
      </c>
      <c r="D136" s="138" t="s">
        <v>152</v>
      </c>
      <c r="E136" s="139" t="s">
        <v>2732</v>
      </c>
      <c r="F136" s="140" t="s">
        <v>2733</v>
      </c>
      <c r="G136" s="141" t="s">
        <v>339</v>
      </c>
      <c r="H136" s="40">
        <v>13</v>
      </c>
      <c r="I136" s="24"/>
      <c r="J136" s="142">
        <f>ROUND(I136*H136,2)</f>
        <v>0</v>
      </c>
      <c r="K136" s="140" t="s">
        <v>257</v>
      </c>
      <c r="L136" s="54"/>
      <c r="M136" s="143" t="s">
        <v>1</v>
      </c>
      <c r="N136" s="144" t="s">
        <v>44</v>
      </c>
      <c r="O136" s="145"/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219</v>
      </c>
      <c r="AT136" s="148" t="s">
        <v>152</v>
      </c>
      <c r="AU136" s="148" t="s">
        <v>89</v>
      </c>
      <c r="AY136" s="44" t="s">
        <v>149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44" t="s">
        <v>87</v>
      </c>
      <c r="BK136" s="149">
        <f>ROUND(I136*H136,2)</f>
        <v>0</v>
      </c>
      <c r="BL136" s="44" t="s">
        <v>219</v>
      </c>
      <c r="BM136" s="148" t="s">
        <v>2734</v>
      </c>
    </row>
    <row r="137" spans="1:65" s="56" customFormat="1" ht="16.5" customHeight="1">
      <c r="A137" s="53"/>
      <c r="B137" s="54"/>
      <c r="C137" s="138" t="s">
        <v>184</v>
      </c>
      <c r="D137" s="138" t="s">
        <v>152</v>
      </c>
      <c r="E137" s="139" t="s">
        <v>2735</v>
      </c>
      <c r="F137" s="140" t="s">
        <v>2736</v>
      </c>
      <c r="G137" s="141" t="s">
        <v>339</v>
      </c>
      <c r="H137" s="40">
        <v>2</v>
      </c>
      <c r="I137" s="24"/>
      <c r="J137" s="142">
        <f>ROUND(I137*H137,2)</f>
        <v>0</v>
      </c>
      <c r="K137" s="140" t="s">
        <v>1</v>
      </c>
      <c r="L137" s="54"/>
      <c r="M137" s="143" t="s">
        <v>1</v>
      </c>
      <c r="N137" s="144" t="s">
        <v>44</v>
      </c>
      <c r="O137" s="145"/>
      <c r="P137" s="146">
        <f>O137*H137</f>
        <v>0</v>
      </c>
      <c r="Q137" s="146">
        <v>0.0009</v>
      </c>
      <c r="R137" s="146">
        <f>Q137*H137</f>
        <v>0.0018</v>
      </c>
      <c r="S137" s="146">
        <v>0</v>
      </c>
      <c r="T137" s="147">
        <f>S137*H137</f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219</v>
      </c>
      <c r="AT137" s="148" t="s">
        <v>152</v>
      </c>
      <c r="AU137" s="148" t="s">
        <v>89</v>
      </c>
      <c r="AY137" s="44" t="s">
        <v>149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44" t="s">
        <v>87</v>
      </c>
      <c r="BK137" s="149">
        <f>ROUND(I137*H137,2)</f>
        <v>0</v>
      </c>
      <c r="BL137" s="44" t="s">
        <v>219</v>
      </c>
      <c r="BM137" s="148" t="s">
        <v>2737</v>
      </c>
    </row>
    <row r="138" spans="1:65" s="56" customFormat="1" ht="16.5" customHeight="1">
      <c r="A138" s="53"/>
      <c r="B138" s="54"/>
      <c r="C138" s="138" t="s">
        <v>190</v>
      </c>
      <c r="D138" s="138" t="s">
        <v>152</v>
      </c>
      <c r="E138" s="139" t="s">
        <v>2738</v>
      </c>
      <c r="F138" s="140" t="s">
        <v>2739</v>
      </c>
      <c r="G138" s="141" t="s">
        <v>339</v>
      </c>
      <c r="H138" s="40">
        <v>1</v>
      </c>
      <c r="I138" s="24"/>
      <c r="J138" s="142">
        <f>ROUND(I138*H138,2)</f>
        <v>0</v>
      </c>
      <c r="K138" s="140" t="s">
        <v>1</v>
      </c>
      <c r="L138" s="54"/>
      <c r="M138" s="143" t="s">
        <v>1</v>
      </c>
      <c r="N138" s="144" t="s">
        <v>44</v>
      </c>
      <c r="O138" s="145"/>
      <c r="P138" s="146">
        <f>O138*H138</f>
        <v>0</v>
      </c>
      <c r="Q138" s="146">
        <v>0.0009</v>
      </c>
      <c r="R138" s="146">
        <f>Q138*H138</f>
        <v>0.0009</v>
      </c>
      <c r="S138" s="146">
        <v>0</v>
      </c>
      <c r="T138" s="147">
        <f>S138*H138</f>
        <v>0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219</v>
      </c>
      <c r="AT138" s="148" t="s">
        <v>152</v>
      </c>
      <c r="AU138" s="148" t="s">
        <v>89</v>
      </c>
      <c r="AY138" s="44" t="s">
        <v>149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44" t="s">
        <v>87</v>
      </c>
      <c r="BK138" s="149">
        <f>ROUND(I138*H138,2)</f>
        <v>0</v>
      </c>
      <c r="BL138" s="44" t="s">
        <v>219</v>
      </c>
      <c r="BM138" s="148" t="s">
        <v>2740</v>
      </c>
    </row>
    <row r="139" spans="1:65" s="56" customFormat="1" ht="21.75" customHeight="1">
      <c r="A139" s="53"/>
      <c r="B139" s="54"/>
      <c r="C139" s="138" t="s">
        <v>114</v>
      </c>
      <c r="D139" s="138" t="s">
        <v>152</v>
      </c>
      <c r="E139" s="139" t="s">
        <v>2741</v>
      </c>
      <c r="F139" s="140" t="s">
        <v>2742</v>
      </c>
      <c r="G139" s="141" t="s">
        <v>339</v>
      </c>
      <c r="H139" s="40">
        <v>1</v>
      </c>
      <c r="I139" s="24"/>
      <c r="J139" s="142">
        <f>ROUND(I139*H139,2)</f>
        <v>0</v>
      </c>
      <c r="K139" s="140" t="s">
        <v>1</v>
      </c>
      <c r="L139" s="54"/>
      <c r="M139" s="143" t="s">
        <v>1</v>
      </c>
      <c r="N139" s="144" t="s">
        <v>44</v>
      </c>
      <c r="O139" s="145"/>
      <c r="P139" s="146">
        <f>O139*H139</f>
        <v>0</v>
      </c>
      <c r="Q139" s="146">
        <v>0.0009</v>
      </c>
      <c r="R139" s="146">
        <f>Q139*H139</f>
        <v>0.0009</v>
      </c>
      <c r="S139" s="146">
        <v>0</v>
      </c>
      <c r="T139" s="147">
        <f>S139*H139</f>
        <v>0</v>
      </c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R139" s="148" t="s">
        <v>219</v>
      </c>
      <c r="AT139" s="148" t="s">
        <v>152</v>
      </c>
      <c r="AU139" s="148" t="s">
        <v>89</v>
      </c>
      <c r="AY139" s="44" t="s">
        <v>149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44" t="s">
        <v>87</v>
      </c>
      <c r="BK139" s="149">
        <f>ROUND(I139*H139,2)</f>
        <v>0</v>
      </c>
      <c r="BL139" s="44" t="s">
        <v>219</v>
      </c>
      <c r="BM139" s="148" t="s">
        <v>2743</v>
      </c>
    </row>
    <row r="140" spans="1:47" s="56" customFormat="1" ht="19.5">
      <c r="A140" s="53"/>
      <c r="B140" s="54"/>
      <c r="C140" s="53"/>
      <c r="D140" s="150" t="s">
        <v>158</v>
      </c>
      <c r="E140" s="53"/>
      <c r="F140" s="151" t="s">
        <v>2744</v>
      </c>
      <c r="G140" s="53"/>
      <c r="H140" s="53"/>
      <c r="I140" s="53"/>
      <c r="J140" s="53"/>
      <c r="K140" s="53"/>
      <c r="L140" s="54"/>
      <c r="M140" s="152"/>
      <c r="N140" s="153"/>
      <c r="O140" s="145"/>
      <c r="P140" s="145"/>
      <c r="Q140" s="145"/>
      <c r="R140" s="145"/>
      <c r="S140" s="145"/>
      <c r="T140" s="154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T140" s="44" t="s">
        <v>158</v>
      </c>
      <c r="AU140" s="44" t="s">
        <v>89</v>
      </c>
    </row>
    <row r="141" spans="1:65" s="56" customFormat="1" ht="21.75" customHeight="1">
      <c r="A141" s="53"/>
      <c r="B141" s="54"/>
      <c r="C141" s="138" t="s">
        <v>117</v>
      </c>
      <c r="D141" s="138" t="s">
        <v>152</v>
      </c>
      <c r="E141" s="139" t="s">
        <v>2745</v>
      </c>
      <c r="F141" s="140" t="s">
        <v>2746</v>
      </c>
      <c r="G141" s="141" t="s">
        <v>339</v>
      </c>
      <c r="H141" s="40">
        <v>1</v>
      </c>
      <c r="I141" s="24"/>
      <c r="J141" s="142">
        <f aca="true" t="shared" si="0" ref="J141:J147">ROUND(I141*H141,2)</f>
        <v>0</v>
      </c>
      <c r="K141" s="140" t="s">
        <v>1</v>
      </c>
      <c r="L141" s="54"/>
      <c r="M141" s="143" t="s">
        <v>1</v>
      </c>
      <c r="N141" s="144" t="s">
        <v>44</v>
      </c>
      <c r="O141" s="145"/>
      <c r="P141" s="146">
        <f aca="true" t="shared" si="1" ref="P141:P147">O141*H141</f>
        <v>0</v>
      </c>
      <c r="Q141" s="146">
        <v>0.00034</v>
      </c>
      <c r="R141" s="146">
        <f aca="true" t="shared" si="2" ref="R141:R147">Q141*H141</f>
        <v>0.00034</v>
      </c>
      <c r="S141" s="146">
        <v>0</v>
      </c>
      <c r="T141" s="147">
        <f aca="true" t="shared" si="3" ref="T141:T147">S141*H141</f>
        <v>0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219</v>
      </c>
      <c r="AT141" s="148" t="s">
        <v>152</v>
      </c>
      <c r="AU141" s="148" t="s">
        <v>89</v>
      </c>
      <c r="AY141" s="44" t="s">
        <v>149</v>
      </c>
      <c r="BE141" s="149">
        <f aca="true" t="shared" si="4" ref="BE141:BE147">IF(N141="základní",J141,0)</f>
        <v>0</v>
      </c>
      <c r="BF141" s="149">
        <f aca="true" t="shared" si="5" ref="BF141:BF147">IF(N141="snížená",J141,0)</f>
        <v>0</v>
      </c>
      <c r="BG141" s="149">
        <f aca="true" t="shared" si="6" ref="BG141:BG147">IF(N141="zákl. přenesená",J141,0)</f>
        <v>0</v>
      </c>
      <c r="BH141" s="149">
        <f aca="true" t="shared" si="7" ref="BH141:BH147">IF(N141="sníž. přenesená",J141,0)</f>
        <v>0</v>
      </c>
      <c r="BI141" s="149">
        <f aca="true" t="shared" si="8" ref="BI141:BI147">IF(N141="nulová",J141,0)</f>
        <v>0</v>
      </c>
      <c r="BJ141" s="44" t="s">
        <v>87</v>
      </c>
      <c r="BK141" s="149">
        <f aca="true" t="shared" si="9" ref="BK141:BK147">ROUND(I141*H141,2)</f>
        <v>0</v>
      </c>
      <c r="BL141" s="44" t="s">
        <v>219</v>
      </c>
      <c r="BM141" s="148" t="s">
        <v>2747</v>
      </c>
    </row>
    <row r="142" spans="1:65" s="56" customFormat="1" ht="16.5" customHeight="1">
      <c r="A142" s="53"/>
      <c r="B142" s="54"/>
      <c r="C142" s="138" t="s">
        <v>201</v>
      </c>
      <c r="D142" s="138" t="s">
        <v>152</v>
      </c>
      <c r="E142" s="139" t="s">
        <v>2748</v>
      </c>
      <c r="F142" s="140" t="s">
        <v>2749</v>
      </c>
      <c r="G142" s="141" t="s">
        <v>339</v>
      </c>
      <c r="H142" s="40">
        <v>1</v>
      </c>
      <c r="I142" s="24"/>
      <c r="J142" s="142">
        <f t="shared" si="0"/>
        <v>0</v>
      </c>
      <c r="K142" s="140" t="s">
        <v>257</v>
      </c>
      <c r="L142" s="54"/>
      <c r="M142" s="143" t="s">
        <v>1</v>
      </c>
      <c r="N142" s="144" t="s">
        <v>44</v>
      </c>
      <c r="O142" s="145"/>
      <c r="P142" s="146">
        <f t="shared" si="1"/>
        <v>0</v>
      </c>
      <c r="Q142" s="146">
        <v>0.00029</v>
      </c>
      <c r="R142" s="146">
        <f t="shared" si="2"/>
        <v>0.00029</v>
      </c>
      <c r="S142" s="146">
        <v>0</v>
      </c>
      <c r="T142" s="147">
        <f t="shared" si="3"/>
        <v>0</v>
      </c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R142" s="148" t="s">
        <v>219</v>
      </c>
      <c r="AT142" s="148" t="s">
        <v>152</v>
      </c>
      <c r="AU142" s="148" t="s">
        <v>89</v>
      </c>
      <c r="AY142" s="44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44" t="s">
        <v>87</v>
      </c>
      <c r="BK142" s="149">
        <f t="shared" si="9"/>
        <v>0</v>
      </c>
      <c r="BL142" s="44" t="s">
        <v>219</v>
      </c>
      <c r="BM142" s="148" t="s">
        <v>2750</v>
      </c>
    </row>
    <row r="143" spans="1:65" s="56" customFormat="1" ht="21.75" customHeight="1">
      <c r="A143" s="53"/>
      <c r="B143" s="54"/>
      <c r="C143" s="138" t="s">
        <v>207</v>
      </c>
      <c r="D143" s="138" t="s">
        <v>152</v>
      </c>
      <c r="E143" s="139" t="s">
        <v>2751</v>
      </c>
      <c r="F143" s="140" t="s">
        <v>2752</v>
      </c>
      <c r="G143" s="141" t="s">
        <v>339</v>
      </c>
      <c r="H143" s="40">
        <v>2</v>
      </c>
      <c r="I143" s="24"/>
      <c r="J143" s="142">
        <f t="shared" si="0"/>
        <v>0</v>
      </c>
      <c r="K143" s="140" t="s">
        <v>1</v>
      </c>
      <c r="L143" s="54"/>
      <c r="M143" s="143" t="s">
        <v>1</v>
      </c>
      <c r="N143" s="144" t="s">
        <v>44</v>
      </c>
      <c r="O143" s="145"/>
      <c r="P143" s="146">
        <f t="shared" si="1"/>
        <v>0</v>
      </c>
      <c r="Q143" s="146">
        <v>0.00017</v>
      </c>
      <c r="R143" s="146">
        <f t="shared" si="2"/>
        <v>0.00034</v>
      </c>
      <c r="S143" s="146">
        <v>0</v>
      </c>
      <c r="T143" s="147">
        <f t="shared" si="3"/>
        <v>0</v>
      </c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R143" s="148" t="s">
        <v>219</v>
      </c>
      <c r="AT143" s="148" t="s">
        <v>152</v>
      </c>
      <c r="AU143" s="148" t="s">
        <v>89</v>
      </c>
      <c r="AY143" s="44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44" t="s">
        <v>87</v>
      </c>
      <c r="BK143" s="149">
        <f t="shared" si="9"/>
        <v>0</v>
      </c>
      <c r="BL143" s="44" t="s">
        <v>219</v>
      </c>
      <c r="BM143" s="148" t="s">
        <v>2753</v>
      </c>
    </row>
    <row r="144" spans="1:65" s="56" customFormat="1" ht="24.2" customHeight="1">
      <c r="A144" s="53"/>
      <c r="B144" s="54"/>
      <c r="C144" s="138" t="s">
        <v>212</v>
      </c>
      <c r="D144" s="138" t="s">
        <v>152</v>
      </c>
      <c r="E144" s="139" t="s">
        <v>2754</v>
      </c>
      <c r="F144" s="140" t="s">
        <v>2755</v>
      </c>
      <c r="G144" s="141" t="s">
        <v>339</v>
      </c>
      <c r="H144" s="40">
        <v>4</v>
      </c>
      <c r="I144" s="24"/>
      <c r="J144" s="142">
        <f t="shared" si="0"/>
        <v>0</v>
      </c>
      <c r="K144" s="140" t="s">
        <v>1</v>
      </c>
      <c r="L144" s="54"/>
      <c r="M144" s="143" t="s">
        <v>1</v>
      </c>
      <c r="N144" s="144" t="s">
        <v>44</v>
      </c>
      <c r="O144" s="145"/>
      <c r="P144" s="146">
        <f t="shared" si="1"/>
        <v>0</v>
      </c>
      <c r="Q144" s="146">
        <v>0.00017</v>
      </c>
      <c r="R144" s="146">
        <f t="shared" si="2"/>
        <v>0.00068</v>
      </c>
      <c r="S144" s="146">
        <v>0</v>
      </c>
      <c r="T144" s="147">
        <f t="shared" si="3"/>
        <v>0</v>
      </c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R144" s="148" t="s">
        <v>219</v>
      </c>
      <c r="AT144" s="148" t="s">
        <v>152</v>
      </c>
      <c r="AU144" s="148" t="s">
        <v>89</v>
      </c>
      <c r="AY144" s="44" t="s">
        <v>149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44" t="s">
        <v>87</v>
      </c>
      <c r="BK144" s="149">
        <f t="shared" si="9"/>
        <v>0</v>
      </c>
      <c r="BL144" s="44" t="s">
        <v>219</v>
      </c>
      <c r="BM144" s="148" t="s">
        <v>2756</v>
      </c>
    </row>
    <row r="145" spans="1:65" s="56" customFormat="1" ht="21.75" customHeight="1">
      <c r="A145" s="53"/>
      <c r="B145" s="54"/>
      <c r="C145" s="138" t="s">
        <v>8</v>
      </c>
      <c r="D145" s="138" t="s">
        <v>152</v>
      </c>
      <c r="E145" s="139" t="s">
        <v>2757</v>
      </c>
      <c r="F145" s="140" t="s">
        <v>2758</v>
      </c>
      <c r="G145" s="141" t="s">
        <v>339</v>
      </c>
      <c r="H145" s="40">
        <v>2</v>
      </c>
      <c r="I145" s="24"/>
      <c r="J145" s="142">
        <f t="shared" si="0"/>
        <v>0</v>
      </c>
      <c r="K145" s="140" t="s">
        <v>1</v>
      </c>
      <c r="L145" s="54"/>
      <c r="M145" s="143" t="s">
        <v>1</v>
      </c>
      <c r="N145" s="144" t="s">
        <v>44</v>
      </c>
      <c r="O145" s="145"/>
      <c r="P145" s="146">
        <f t="shared" si="1"/>
        <v>0</v>
      </c>
      <c r="Q145" s="146">
        <v>0.00017</v>
      </c>
      <c r="R145" s="146">
        <f t="shared" si="2"/>
        <v>0.00034</v>
      </c>
      <c r="S145" s="146">
        <v>0</v>
      </c>
      <c r="T145" s="147">
        <f t="shared" si="3"/>
        <v>0</v>
      </c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R145" s="148" t="s">
        <v>219</v>
      </c>
      <c r="AT145" s="148" t="s">
        <v>152</v>
      </c>
      <c r="AU145" s="148" t="s">
        <v>89</v>
      </c>
      <c r="AY145" s="44" t="s">
        <v>149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44" t="s">
        <v>87</v>
      </c>
      <c r="BK145" s="149">
        <f t="shared" si="9"/>
        <v>0</v>
      </c>
      <c r="BL145" s="44" t="s">
        <v>219</v>
      </c>
      <c r="BM145" s="148" t="s">
        <v>2759</v>
      </c>
    </row>
    <row r="146" spans="1:65" s="56" customFormat="1" ht="16.5" customHeight="1">
      <c r="A146" s="53"/>
      <c r="B146" s="54"/>
      <c r="C146" s="138" t="s">
        <v>219</v>
      </c>
      <c r="D146" s="138" t="s">
        <v>152</v>
      </c>
      <c r="E146" s="139" t="s">
        <v>2760</v>
      </c>
      <c r="F146" s="140" t="s">
        <v>2761</v>
      </c>
      <c r="G146" s="141" t="s">
        <v>331</v>
      </c>
      <c r="H146" s="40">
        <v>160</v>
      </c>
      <c r="I146" s="24"/>
      <c r="J146" s="142">
        <f t="shared" si="0"/>
        <v>0</v>
      </c>
      <c r="K146" s="140" t="s">
        <v>257</v>
      </c>
      <c r="L146" s="54"/>
      <c r="M146" s="143" t="s">
        <v>1</v>
      </c>
      <c r="N146" s="144" t="s">
        <v>44</v>
      </c>
      <c r="O146" s="145"/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219</v>
      </c>
      <c r="AT146" s="148" t="s">
        <v>152</v>
      </c>
      <c r="AU146" s="148" t="s">
        <v>89</v>
      </c>
      <c r="AY146" s="44" t="s">
        <v>149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44" t="s">
        <v>87</v>
      </c>
      <c r="BK146" s="149">
        <f t="shared" si="9"/>
        <v>0</v>
      </c>
      <c r="BL146" s="44" t="s">
        <v>219</v>
      </c>
      <c r="BM146" s="148" t="s">
        <v>2762</v>
      </c>
    </row>
    <row r="147" spans="1:65" s="56" customFormat="1" ht="16.5" customHeight="1">
      <c r="A147" s="53"/>
      <c r="B147" s="54"/>
      <c r="C147" s="138" t="s">
        <v>223</v>
      </c>
      <c r="D147" s="138" t="s">
        <v>152</v>
      </c>
      <c r="E147" s="139" t="s">
        <v>2763</v>
      </c>
      <c r="F147" s="140" t="s">
        <v>2764</v>
      </c>
      <c r="G147" s="141" t="s">
        <v>1392</v>
      </c>
      <c r="H147" s="27"/>
      <c r="I147" s="204">
        <f>SUM(J125:J146)/100</f>
        <v>0</v>
      </c>
      <c r="J147" s="142">
        <f t="shared" si="0"/>
        <v>0</v>
      </c>
      <c r="K147" s="140" t="s">
        <v>257</v>
      </c>
      <c r="L147" s="54"/>
      <c r="M147" s="143" t="s">
        <v>1</v>
      </c>
      <c r="N147" s="144" t="s">
        <v>44</v>
      </c>
      <c r="O147" s="145"/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R147" s="148" t="s">
        <v>219</v>
      </c>
      <c r="AT147" s="148" t="s">
        <v>152</v>
      </c>
      <c r="AU147" s="148" t="s">
        <v>89</v>
      </c>
      <c r="AY147" s="44" t="s">
        <v>149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44" t="s">
        <v>87</v>
      </c>
      <c r="BK147" s="149">
        <f t="shared" si="9"/>
        <v>0</v>
      </c>
      <c r="BL147" s="44" t="s">
        <v>219</v>
      </c>
      <c r="BM147" s="148" t="s">
        <v>2765</v>
      </c>
    </row>
    <row r="148" spans="2:63" s="125" customFormat="1" ht="22.9" customHeight="1">
      <c r="B148" s="126"/>
      <c r="D148" s="127" t="s">
        <v>78</v>
      </c>
      <c r="E148" s="136" t="s">
        <v>2766</v>
      </c>
      <c r="F148" s="136" t="s">
        <v>2767</v>
      </c>
      <c r="J148" s="137">
        <f>BK148</f>
        <v>0</v>
      </c>
      <c r="L148" s="126"/>
      <c r="M148" s="130"/>
      <c r="N148" s="131"/>
      <c r="O148" s="131"/>
      <c r="P148" s="132">
        <f>SUM(P149:P190)</f>
        <v>0</v>
      </c>
      <c r="Q148" s="131"/>
      <c r="R148" s="132">
        <f>SUM(R149:R190)</f>
        <v>0.43701999999999996</v>
      </c>
      <c r="S148" s="131"/>
      <c r="T148" s="133">
        <f>SUM(T149:T190)</f>
        <v>0</v>
      </c>
      <c r="AR148" s="127" t="s">
        <v>89</v>
      </c>
      <c r="AT148" s="134" t="s">
        <v>78</v>
      </c>
      <c r="AU148" s="134" t="s">
        <v>87</v>
      </c>
      <c r="AY148" s="127" t="s">
        <v>149</v>
      </c>
      <c r="BK148" s="135">
        <f>SUM(BK149:BK190)</f>
        <v>0</v>
      </c>
    </row>
    <row r="149" spans="1:65" s="56" customFormat="1" ht="16.5" customHeight="1">
      <c r="A149" s="53"/>
      <c r="B149" s="54"/>
      <c r="C149" s="138" t="s">
        <v>227</v>
      </c>
      <c r="D149" s="138" t="s">
        <v>152</v>
      </c>
      <c r="E149" s="139" t="s">
        <v>2768</v>
      </c>
      <c r="F149" s="140" t="s">
        <v>2769</v>
      </c>
      <c r="G149" s="141" t="s">
        <v>331</v>
      </c>
      <c r="H149" s="40">
        <v>5</v>
      </c>
      <c r="I149" s="24"/>
      <c r="J149" s="142">
        <f>ROUND(I149*H149,2)</f>
        <v>0</v>
      </c>
      <c r="K149" s="140" t="s">
        <v>257</v>
      </c>
      <c r="L149" s="54"/>
      <c r="M149" s="143" t="s">
        <v>1</v>
      </c>
      <c r="N149" s="144" t="s">
        <v>44</v>
      </c>
      <c r="O149" s="145"/>
      <c r="P149" s="146">
        <f>O149*H149</f>
        <v>0</v>
      </c>
      <c r="Q149" s="146">
        <v>0.00051</v>
      </c>
      <c r="R149" s="146">
        <f>Q149*H149</f>
        <v>0.00255</v>
      </c>
      <c r="S149" s="146">
        <v>0</v>
      </c>
      <c r="T149" s="147">
        <f>S149*H149</f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219</v>
      </c>
      <c r="AT149" s="148" t="s">
        <v>152</v>
      </c>
      <c r="AU149" s="148" t="s">
        <v>89</v>
      </c>
      <c r="AY149" s="44" t="s">
        <v>149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44" t="s">
        <v>87</v>
      </c>
      <c r="BK149" s="149">
        <f>ROUND(I149*H149,2)</f>
        <v>0</v>
      </c>
      <c r="BL149" s="44" t="s">
        <v>219</v>
      </c>
      <c r="BM149" s="148" t="s">
        <v>2770</v>
      </c>
    </row>
    <row r="150" spans="1:47" s="56" customFormat="1" ht="19.5">
      <c r="A150" s="53"/>
      <c r="B150" s="54"/>
      <c r="C150" s="53"/>
      <c r="D150" s="150" t="s">
        <v>158</v>
      </c>
      <c r="E150" s="53"/>
      <c r="F150" s="151" t="s">
        <v>2771</v>
      </c>
      <c r="G150" s="53"/>
      <c r="H150" s="53"/>
      <c r="I150" s="53"/>
      <c r="J150" s="53"/>
      <c r="K150" s="53"/>
      <c r="L150" s="54"/>
      <c r="M150" s="152"/>
      <c r="N150" s="153"/>
      <c r="O150" s="145"/>
      <c r="P150" s="145"/>
      <c r="Q150" s="145"/>
      <c r="R150" s="145"/>
      <c r="S150" s="145"/>
      <c r="T150" s="154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T150" s="44" t="s">
        <v>158</v>
      </c>
      <c r="AU150" s="44" t="s">
        <v>89</v>
      </c>
    </row>
    <row r="151" spans="1:65" s="56" customFormat="1" ht="16.5" customHeight="1">
      <c r="A151" s="53"/>
      <c r="B151" s="54"/>
      <c r="C151" s="138" t="s">
        <v>359</v>
      </c>
      <c r="D151" s="138" t="s">
        <v>152</v>
      </c>
      <c r="E151" s="139" t="s">
        <v>2772</v>
      </c>
      <c r="F151" s="140" t="s">
        <v>2773</v>
      </c>
      <c r="G151" s="141" t="s">
        <v>331</v>
      </c>
      <c r="H151" s="40">
        <v>150</v>
      </c>
      <c r="I151" s="24"/>
      <c r="J151" s="142">
        <f>ROUND(I151*H151,2)</f>
        <v>0</v>
      </c>
      <c r="K151" s="140" t="s">
        <v>257</v>
      </c>
      <c r="L151" s="54"/>
      <c r="M151" s="143" t="s">
        <v>1</v>
      </c>
      <c r="N151" s="144" t="s">
        <v>44</v>
      </c>
      <c r="O151" s="145"/>
      <c r="P151" s="146">
        <f>O151*H151</f>
        <v>0</v>
      </c>
      <c r="Q151" s="146">
        <v>0.00084</v>
      </c>
      <c r="R151" s="146">
        <f>Q151*H151</f>
        <v>0.126</v>
      </c>
      <c r="S151" s="146">
        <v>0</v>
      </c>
      <c r="T151" s="147">
        <f>S151*H151</f>
        <v>0</v>
      </c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R151" s="148" t="s">
        <v>219</v>
      </c>
      <c r="AT151" s="148" t="s">
        <v>152</v>
      </c>
      <c r="AU151" s="148" t="s">
        <v>89</v>
      </c>
      <c r="AY151" s="44" t="s">
        <v>149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44" t="s">
        <v>87</v>
      </c>
      <c r="BK151" s="149">
        <f>ROUND(I151*H151,2)</f>
        <v>0</v>
      </c>
      <c r="BL151" s="44" t="s">
        <v>219</v>
      </c>
      <c r="BM151" s="148" t="s">
        <v>2774</v>
      </c>
    </row>
    <row r="152" spans="1:47" s="56" customFormat="1" ht="19.5">
      <c r="A152" s="53"/>
      <c r="B152" s="54"/>
      <c r="C152" s="53"/>
      <c r="D152" s="150" t="s">
        <v>158</v>
      </c>
      <c r="E152" s="53"/>
      <c r="F152" s="151" t="s">
        <v>2771</v>
      </c>
      <c r="G152" s="53"/>
      <c r="H152" s="53"/>
      <c r="I152" s="53"/>
      <c r="J152" s="53"/>
      <c r="K152" s="53"/>
      <c r="L152" s="54"/>
      <c r="M152" s="152"/>
      <c r="N152" s="153"/>
      <c r="O152" s="145"/>
      <c r="P152" s="145"/>
      <c r="Q152" s="145"/>
      <c r="R152" s="145"/>
      <c r="S152" s="145"/>
      <c r="T152" s="154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T152" s="44" t="s">
        <v>158</v>
      </c>
      <c r="AU152" s="44" t="s">
        <v>89</v>
      </c>
    </row>
    <row r="153" spans="1:65" s="56" customFormat="1" ht="16.5" customHeight="1">
      <c r="A153" s="53"/>
      <c r="B153" s="54"/>
      <c r="C153" s="138" t="s">
        <v>363</v>
      </c>
      <c r="D153" s="138" t="s">
        <v>152</v>
      </c>
      <c r="E153" s="139" t="s">
        <v>2775</v>
      </c>
      <c r="F153" s="140" t="s">
        <v>2776</v>
      </c>
      <c r="G153" s="141" t="s">
        <v>331</v>
      </c>
      <c r="H153" s="40">
        <v>45</v>
      </c>
      <c r="I153" s="24"/>
      <c r="J153" s="142">
        <f>ROUND(I153*H153,2)</f>
        <v>0</v>
      </c>
      <c r="K153" s="140" t="s">
        <v>257</v>
      </c>
      <c r="L153" s="54"/>
      <c r="M153" s="143" t="s">
        <v>1</v>
      </c>
      <c r="N153" s="144" t="s">
        <v>44</v>
      </c>
      <c r="O153" s="145"/>
      <c r="P153" s="146">
        <f>O153*H153</f>
        <v>0</v>
      </c>
      <c r="Q153" s="146">
        <v>0.00116</v>
      </c>
      <c r="R153" s="146">
        <f>Q153*H153</f>
        <v>0.0522</v>
      </c>
      <c r="S153" s="146">
        <v>0</v>
      </c>
      <c r="T153" s="147">
        <f>S153*H153</f>
        <v>0</v>
      </c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R153" s="148" t="s">
        <v>219</v>
      </c>
      <c r="AT153" s="148" t="s">
        <v>152</v>
      </c>
      <c r="AU153" s="148" t="s">
        <v>89</v>
      </c>
      <c r="AY153" s="44" t="s">
        <v>149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44" t="s">
        <v>87</v>
      </c>
      <c r="BK153" s="149">
        <f>ROUND(I153*H153,2)</f>
        <v>0</v>
      </c>
      <c r="BL153" s="44" t="s">
        <v>219</v>
      </c>
      <c r="BM153" s="148" t="s">
        <v>2777</v>
      </c>
    </row>
    <row r="154" spans="1:47" s="56" customFormat="1" ht="19.5">
      <c r="A154" s="53"/>
      <c r="B154" s="54"/>
      <c r="C154" s="53"/>
      <c r="D154" s="150" t="s">
        <v>158</v>
      </c>
      <c r="E154" s="53"/>
      <c r="F154" s="151" t="s">
        <v>2771</v>
      </c>
      <c r="G154" s="53"/>
      <c r="H154" s="53"/>
      <c r="I154" s="53"/>
      <c r="J154" s="53"/>
      <c r="K154" s="53"/>
      <c r="L154" s="54"/>
      <c r="M154" s="152"/>
      <c r="N154" s="153"/>
      <c r="O154" s="145"/>
      <c r="P154" s="145"/>
      <c r="Q154" s="145"/>
      <c r="R154" s="145"/>
      <c r="S154" s="145"/>
      <c r="T154" s="154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T154" s="44" t="s">
        <v>158</v>
      </c>
      <c r="AU154" s="44" t="s">
        <v>89</v>
      </c>
    </row>
    <row r="155" spans="1:65" s="56" customFormat="1" ht="16.5" customHeight="1">
      <c r="A155" s="53"/>
      <c r="B155" s="54"/>
      <c r="C155" s="138" t="s">
        <v>7</v>
      </c>
      <c r="D155" s="138" t="s">
        <v>152</v>
      </c>
      <c r="E155" s="139" t="s">
        <v>2778</v>
      </c>
      <c r="F155" s="140" t="s">
        <v>2779</v>
      </c>
      <c r="G155" s="141" t="s">
        <v>331</v>
      </c>
      <c r="H155" s="40">
        <v>30</v>
      </c>
      <c r="I155" s="24"/>
      <c r="J155" s="142">
        <f>ROUND(I155*H155,2)</f>
        <v>0</v>
      </c>
      <c r="K155" s="140" t="s">
        <v>257</v>
      </c>
      <c r="L155" s="54"/>
      <c r="M155" s="143" t="s">
        <v>1</v>
      </c>
      <c r="N155" s="144" t="s">
        <v>44</v>
      </c>
      <c r="O155" s="145"/>
      <c r="P155" s="146">
        <f>O155*H155</f>
        <v>0</v>
      </c>
      <c r="Q155" s="146">
        <v>0.00144</v>
      </c>
      <c r="R155" s="146">
        <f>Q155*H155</f>
        <v>0.0432</v>
      </c>
      <c r="S155" s="146">
        <v>0</v>
      </c>
      <c r="T155" s="147">
        <f>S155*H155</f>
        <v>0</v>
      </c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R155" s="148" t="s">
        <v>219</v>
      </c>
      <c r="AT155" s="148" t="s">
        <v>152</v>
      </c>
      <c r="AU155" s="148" t="s">
        <v>89</v>
      </c>
      <c r="AY155" s="44" t="s">
        <v>149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44" t="s">
        <v>87</v>
      </c>
      <c r="BK155" s="149">
        <f>ROUND(I155*H155,2)</f>
        <v>0</v>
      </c>
      <c r="BL155" s="44" t="s">
        <v>219</v>
      </c>
      <c r="BM155" s="148" t="s">
        <v>2780</v>
      </c>
    </row>
    <row r="156" spans="1:47" s="56" customFormat="1" ht="19.5">
      <c r="A156" s="53"/>
      <c r="B156" s="54"/>
      <c r="C156" s="53"/>
      <c r="D156" s="150" t="s">
        <v>158</v>
      </c>
      <c r="E156" s="53"/>
      <c r="F156" s="151" t="s">
        <v>2771</v>
      </c>
      <c r="G156" s="53"/>
      <c r="H156" s="53"/>
      <c r="I156" s="53"/>
      <c r="J156" s="53"/>
      <c r="K156" s="53"/>
      <c r="L156" s="54"/>
      <c r="M156" s="152"/>
      <c r="N156" s="153"/>
      <c r="O156" s="145"/>
      <c r="P156" s="145"/>
      <c r="Q156" s="145"/>
      <c r="R156" s="145"/>
      <c r="S156" s="145"/>
      <c r="T156" s="154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T156" s="44" t="s">
        <v>158</v>
      </c>
      <c r="AU156" s="44" t="s">
        <v>89</v>
      </c>
    </row>
    <row r="157" spans="1:65" s="56" customFormat="1" ht="16.5" customHeight="1">
      <c r="A157" s="53"/>
      <c r="B157" s="54"/>
      <c r="C157" s="138" t="s">
        <v>370</v>
      </c>
      <c r="D157" s="138" t="s">
        <v>152</v>
      </c>
      <c r="E157" s="139" t="s">
        <v>2781</v>
      </c>
      <c r="F157" s="140" t="s">
        <v>2782</v>
      </c>
      <c r="G157" s="141" t="s">
        <v>331</v>
      </c>
      <c r="H157" s="40">
        <v>12</v>
      </c>
      <c r="I157" s="24"/>
      <c r="J157" s="142">
        <f>ROUND(I157*H157,2)</f>
        <v>0</v>
      </c>
      <c r="K157" s="140" t="s">
        <v>257</v>
      </c>
      <c r="L157" s="54"/>
      <c r="M157" s="143" t="s">
        <v>1</v>
      </c>
      <c r="N157" s="144" t="s">
        <v>44</v>
      </c>
      <c r="O157" s="145"/>
      <c r="P157" s="146">
        <f>O157*H157</f>
        <v>0</v>
      </c>
      <c r="Q157" s="146">
        <v>0.00281</v>
      </c>
      <c r="R157" s="146">
        <f>Q157*H157</f>
        <v>0.03372</v>
      </c>
      <c r="S157" s="146">
        <v>0</v>
      </c>
      <c r="T157" s="147">
        <f>S157*H157</f>
        <v>0</v>
      </c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R157" s="148" t="s">
        <v>219</v>
      </c>
      <c r="AT157" s="148" t="s">
        <v>152</v>
      </c>
      <c r="AU157" s="148" t="s">
        <v>89</v>
      </c>
      <c r="AY157" s="44" t="s">
        <v>149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44" t="s">
        <v>87</v>
      </c>
      <c r="BK157" s="149">
        <f>ROUND(I157*H157,2)</f>
        <v>0</v>
      </c>
      <c r="BL157" s="44" t="s">
        <v>219</v>
      </c>
      <c r="BM157" s="148" t="s">
        <v>2783</v>
      </c>
    </row>
    <row r="158" spans="1:47" s="56" customFormat="1" ht="19.5">
      <c r="A158" s="53"/>
      <c r="B158" s="54"/>
      <c r="C158" s="53"/>
      <c r="D158" s="150" t="s">
        <v>158</v>
      </c>
      <c r="E158" s="53"/>
      <c r="F158" s="151" t="s">
        <v>2771</v>
      </c>
      <c r="G158" s="53"/>
      <c r="H158" s="53"/>
      <c r="I158" s="53"/>
      <c r="J158" s="53"/>
      <c r="K158" s="53"/>
      <c r="L158" s="54"/>
      <c r="M158" s="152"/>
      <c r="N158" s="153"/>
      <c r="O158" s="145"/>
      <c r="P158" s="145"/>
      <c r="Q158" s="145"/>
      <c r="R158" s="145"/>
      <c r="S158" s="145"/>
      <c r="T158" s="154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T158" s="44" t="s">
        <v>158</v>
      </c>
      <c r="AU158" s="44" t="s">
        <v>89</v>
      </c>
    </row>
    <row r="159" spans="1:65" s="56" customFormat="1" ht="21.75" customHeight="1">
      <c r="A159" s="53"/>
      <c r="B159" s="54"/>
      <c r="C159" s="138" t="s">
        <v>374</v>
      </c>
      <c r="D159" s="138" t="s">
        <v>152</v>
      </c>
      <c r="E159" s="139" t="s">
        <v>2784</v>
      </c>
      <c r="F159" s="140" t="s">
        <v>2785</v>
      </c>
      <c r="G159" s="141" t="s">
        <v>331</v>
      </c>
      <c r="H159" s="40">
        <v>152</v>
      </c>
      <c r="I159" s="24"/>
      <c r="J159" s="142">
        <f>ROUND(I159*H159,2)</f>
        <v>0</v>
      </c>
      <c r="K159" s="140" t="s">
        <v>257</v>
      </c>
      <c r="L159" s="54"/>
      <c r="M159" s="143" t="s">
        <v>1</v>
      </c>
      <c r="N159" s="144" t="s">
        <v>44</v>
      </c>
      <c r="O159" s="145"/>
      <c r="P159" s="146">
        <f>O159*H159</f>
        <v>0</v>
      </c>
      <c r="Q159" s="146">
        <v>0.0002</v>
      </c>
      <c r="R159" s="146">
        <f>Q159*H159</f>
        <v>0.0304</v>
      </c>
      <c r="S159" s="146">
        <v>0</v>
      </c>
      <c r="T159" s="147">
        <f>S159*H159</f>
        <v>0</v>
      </c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R159" s="148" t="s">
        <v>219</v>
      </c>
      <c r="AT159" s="148" t="s">
        <v>152</v>
      </c>
      <c r="AU159" s="148" t="s">
        <v>89</v>
      </c>
      <c r="AY159" s="44" t="s">
        <v>149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44" t="s">
        <v>87</v>
      </c>
      <c r="BK159" s="149">
        <f>ROUND(I159*H159,2)</f>
        <v>0</v>
      </c>
      <c r="BL159" s="44" t="s">
        <v>219</v>
      </c>
      <c r="BM159" s="148" t="s">
        <v>2786</v>
      </c>
    </row>
    <row r="160" spans="1:65" s="56" customFormat="1" ht="24.2" customHeight="1">
      <c r="A160" s="53"/>
      <c r="B160" s="54"/>
      <c r="C160" s="138" t="s">
        <v>378</v>
      </c>
      <c r="D160" s="138" t="s">
        <v>152</v>
      </c>
      <c r="E160" s="139" t="s">
        <v>2787</v>
      </c>
      <c r="F160" s="140" t="s">
        <v>2788</v>
      </c>
      <c r="G160" s="141" t="s">
        <v>331</v>
      </c>
      <c r="H160" s="40">
        <v>13</v>
      </c>
      <c r="I160" s="24"/>
      <c r="J160" s="142">
        <f>ROUND(I160*H160,2)</f>
        <v>0</v>
      </c>
      <c r="K160" s="140" t="s">
        <v>257</v>
      </c>
      <c r="L160" s="54"/>
      <c r="M160" s="143" t="s">
        <v>1</v>
      </c>
      <c r="N160" s="144" t="s">
        <v>44</v>
      </c>
      <c r="O160" s="145"/>
      <c r="P160" s="146">
        <f>O160*H160</f>
        <v>0</v>
      </c>
      <c r="Q160" s="146">
        <v>0.00024</v>
      </c>
      <c r="R160" s="146">
        <f>Q160*H160</f>
        <v>0.00312</v>
      </c>
      <c r="S160" s="146">
        <v>0</v>
      </c>
      <c r="T160" s="147">
        <f>S160*H160</f>
        <v>0</v>
      </c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R160" s="148" t="s">
        <v>219</v>
      </c>
      <c r="AT160" s="148" t="s">
        <v>152</v>
      </c>
      <c r="AU160" s="148" t="s">
        <v>89</v>
      </c>
      <c r="AY160" s="44" t="s">
        <v>149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44" t="s">
        <v>87</v>
      </c>
      <c r="BK160" s="149">
        <f>ROUND(I160*H160,2)</f>
        <v>0</v>
      </c>
      <c r="BL160" s="44" t="s">
        <v>219</v>
      </c>
      <c r="BM160" s="148" t="s">
        <v>2789</v>
      </c>
    </row>
    <row r="161" spans="1:65" s="56" customFormat="1" ht="24.2" customHeight="1">
      <c r="A161" s="53"/>
      <c r="B161" s="54"/>
      <c r="C161" s="138" t="s">
        <v>382</v>
      </c>
      <c r="D161" s="138" t="s">
        <v>152</v>
      </c>
      <c r="E161" s="139" t="s">
        <v>2790</v>
      </c>
      <c r="F161" s="140" t="s">
        <v>2791</v>
      </c>
      <c r="G161" s="141" t="s">
        <v>331</v>
      </c>
      <c r="H161" s="40">
        <v>3</v>
      </c>
      <c r="I161" s="24"/>
      <c r="J161" s="142">
        <f>ROUND(I161*H161,2)</f>
        <v>0</v>
      </c>
      <c r="K161" s="140" t="s">
        <v>257</v>
      </c>
      <c r="L161" s="54"/>
      <c r="M161" s="143" t="s">
        <v>1</v>
      </c>
      <c r="N161" s="144" t="s">
        <v>44</v>
      </c>
      <c r="O161" s="145"/>
      <c r="P161" s="146">
        <f>O161*H161</f>
        <v>0</v>
      </c>
      <c r="Q161" s="146">
        <v>0.00044</v>
      </c>
      <c r="R161" s="146">
        <f>Q161*H161</f>
        <v>0.00132</v>
      </c>
      <c r="S161" s="146">
        <v>0</v>
      </c>
      <c r="T161" s="147">
        <f>S161*H161</f>
        <v>0</v>
      </c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R161" s="148" t="s">
        <v>219</v>
      </c>
      <c r="AT161" s="148" t="s">
        <v>152</v>
      </c>
      <c r="AU161" s="148" t="s">
        <v>89</v>
      </c>
      <c r="AY161" s="44" t="s">
        <v>149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44" t="s">
        <v>87</v>
      </c>
      <c r="BK161" s="149">
        <f>ROUND(I161*H161,2)</f>
        <v>0</v>
      </c>
      <c r="BL161" s="44" t="s">
        <v>219</v>
      </c>
      <c r="BM161" s="148" t="s">
        <v>2792</v>
      </c>
    </row>
    <row r="162" spans="1:47" s="56" customFormat="1" ht="19.5">
      <c r="A162" s="53"/>
      <c r="B162" s="54"/>
      <c r="C162" s="53"/>
      <c r="D162" s="150" t="s">
        <v>158</v>
      </c>
      <c r="E162" s="53"/>
      <c r="F162" s="151" t="s">
        <v>2793</v>
      </c>
      <c r="G162" s="53"/>
      <c r="H162" s="53"/>
      <c r="I162" s="53"/>
      <c r="J162" s="53"/>
      <c r="K162" s="53"/>
      <c r="L162" s="54"/>
      <c r="M162" s="152"/>
      <c r="N162" s="153"/>
      <c r="O162" s="145"/>
      <c r="P162" s="145"/>
      <c r="Q162" s="145"/>
      <c r="R162" s="145"/>
      <c r="S162" s="145"/>
      <c r="T162" s="154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T162" s="44" t="s">
        <v>158</v>
      </c>
      <c r="AU162" s="44" t="s">
        <v>89</v>
      </c>
    </row>
    <row r="163" spans="1:65" s="56" customFormat="1" ht="21.75" customHeight="1">
      <c r="A163" s="53"/>
      <c r="B163" s="54"/>
      <c r="C163" s="138" t="s">
        <v>386</v>
      </c>
      <c r="D163" s="138" t="s">
        <v>152</v>
      </c>
      <c r="E163" s="139" t="s">
        <v>2794</v>
      </c>
      <c r="F163" s="140" t="s">
        <v>2795</v>
      </c>
      <c r="G163" s="141" t="s">
        <v>331</v>
      </c>
      <c r="H163" s="40">
        <v>30</v>
      </c>
      <c r="I163" s="24"/>
      <c r="J163" s="142">
        <f aca="true" t="shared" si="10" ref="J163:J190">ROUND(I163*H163,2)</f>
        <v>0</v>
      </c>
      <c r="K163" s="140" t="s">
        <v>1</v>
      </c>
      <c r="L163" s="54"/>
      <c r="M163" s="143" t="s">
        <v>1</v>
      </c>
      <c r="N163" s="144" t="s">
        <v>44</v>
      </c>
      <c r="O163" s="145"/>
      <c r="P163" s="146">
        <f aca="true" t="shared" si="11" ref="P163:P190">O163*H163</f>
        <v>0</v>
      </c>
      <c r="Q163" s="146">
        <v>0.00044</v>
      </c>
      <c r="R163" s="146">
        <f aca="true" t="shared" si="12" ref="R163:R190">Q163*H163</f>
        <v>0.0132</v>
      </c>
      <c r="S163" s="146">
        <v>0</v>
      </c>
      <c r="T163" s="147">
        <f aca="true" t="shared" si="13" ref="T163:T190">S163*H163</f>
        <v>0</v>
      </c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R163" s="148" t="s">
        <v>219</v>
      </c>
      <c r="AT163" s="148" t="s">
        <v>152</v>
      </c>
      <c r="AU163" s="148" t="s">
        <v>89</v>
      </c>
      <c r="AY163" s="44" t="s">
        <v>149</v>
      </c>
      <c r="BE163" s="149">
        <f aca="true" t="shared" si="14" ref="BE163:BE190">IF(N163="základní",J163,0)</f>
        <v>0</v>
      </c>
      <c r="BF163" s="149">
        <f aca="true" t="shared" si="15" ref="BF163:BF190">IF(N163="snížená",J163,0)</f>
        <v>0</v>
      </c>
      <c r="BG163" s="149">
        <f aca="true" t="shared" si="16" ref="BG163:BG190">IF(N163="zákl. přenesená",J163,0)</f>
        <v>0</v>
      </c>
      <c r="BH163" s="149">
        <f aca="true" t="shared" si="17" ref="BH163:BH190">IF(N163="sníž. přenesená",J163,0)</f>
        <v>0</v>
      </c>
      <c r="BI163" s="149">
        <f aca="true" t="shared" si="18" ref="BI163:BI190">IF(N163="nulová",J163,0)</f>
        <v>0</v>
      </c>
      <c r="BJ163" s="44" t="s">
        <v>87</v>
      </c>
      <c r="BK163" s="149">
        <f aca="true" t="shared" si="19" ref="BK163:BK190">ROUND(I163*H163,2)</f>
        <v>0</v>
      </c>
      <c r="BL163" s="44" t="s">
        <v>219</v>
      </c>
      <c r="BM163" s="148" t="s">
        <v>2796</v>
      </c>
    </row>
    <row r="164" spans="1:65" s="56" customFormat="1" ht="21.75" customHeight="1">
      <c r="A164" s="53"/>
      <c r="B164" s="54"/>
      <c r="C164" s="138" t="s">
        <v>391</v>
      </c>
      <c r="D164" s="138" t="s">
        <v>152</v>
      </c>
      <c r="E164" s="139" t="s">
        <v>2797</v>
      </c>
      <c r="F164" s="140" t="s">
        <v>2798</v>
      </c>
      <c r="G164" s="141" t="s">
        <v>331</v>
      </c>
      <c r="H164" s="40">
        <v>8</v>
      </c>
      <c r="I164" s="24"/>
      <c r="J164" s="142">
        <f t="shared" si="10"/>
        <v>0</v>
      </c>
      <c r="K164" s="140" t="s">
        <v>1</v>
      </c>
      <c r="L164" s="54"/>
      <c r="M164" s="143" t="s">
        <v>1</v>
      </c>
      <c r="N164" s="144" t="s">
        <v>44</v>
      </c>
      <c r="O164" s="145"/>
      <c r="P164" s="146">
        <f t="shared" si="11"/>
        <v>0</v>
      </c>
      <c r="Q164" s="146">
        <v>0.00044</v>
      </c>
      <c r="R164" s="146">
        <f t="shared" si="12"/>
        <v>0.00352</v>
      </c>
      <c r="S164" s="146">
        <v>0</v>
      </c>
      <c r="T164" s="147">
        <f t="shared" si="13"/>
        <v>0</v>
      </c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R164" s="148" t="s">
        <v>219</v>
      </c>
      <c r="AT164" s="148" t="s">
        <v>152</v>
      </c>
      <c r="AU164" s="148" t="s">
        <v>89</v>
      </c>
      <c r="AY164" s="44" t="s">
        <v>149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44" t="s">
        <v>87</v>
      </c>
      <c r="BK164" s="149">
        <f t="shared" si="19"/>
        <v>0</v>
      </c>
      <c r="BL164" s="44" t="s">
        <v>219</v>
      </c>
      <c r="BM164" s="148" t="s">
        <v>2799</v>
      </c>
    </row>
    <row r="165" spans="1:65" s="56" customFormat="1" ht="21.75" customHeight="1">
      <c r="A165" s="53"/>
      <c r="B165" s="54"/>
      <c r="C165" s="138" t="s">
        <v>398</v>
      </c>
      <c r="D165" s="138" t="s">
        <v>152</v>
      </c>
      <c r="E165" s="139" t="s">
        <v>2800</v>
      </c>
      <c r="F165" s="140" t="s">
        <v>2801</v>
      </c>
      <c r="G165" s="141" t="s">
        <v>331</v>
      </c>
      <c r="H165" s="40">
        <v>17</v>
      </c>
      <c r="I165" s="24"/>
      <c r="J165" s="142">
        <f t="shared" si="10"/>
        <v>0</v>
      </c>
      <c r="K165" s="140" t="s">
        <v>1</v>
      </c>
      <c r="L165" s="54"/>
      <c r="M165" s="143" t="s">
        <v>1</v>
      </c>
      <c r="N165" s="144" t="s">
        <v>44</v>
      </c>
      <c r="O165" s="145"/>
      <c r="P165" s="146">
        <f t="shared" si="11"/>
        <v>0</v>
      </c>
      <c r="Q165" s="146">
        <v>0.00044</v>
      </c>
      <c r="R165" s="146">
        <f t="shared" si="12"/>
        <v>0.0074800000000000005</v>
      </c>
      <c r="S165" s="146">
        <v>0</v>
      </c>
      <c r="T165" s="147">
        <f t="shared" si="13"/>
        <v>0</v>
      </c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R165" s="148" t="s">
        <v>219</v>
      </c>
      <c r="AT165" s="148" t="s">
        <v>152</v>
      </c>
      <c r="AU165" s="148" t="s">
        <v>89</v>
      </c>
      <c r="AY165" s="44" t="s">
        <v>149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44" t="s">
        <v>87</v>
      </c>
      <c r="BK165" s="149">
        <f t="shared" si="19"/>
        <v>0</v>
      </c>
      <c r="BL165" s="44" t="s">
        <v>219</v>
      </c>
      <c r="BM165" s="148" t="s">
        <v>2802</v>
      </c>
    </row>
    <row r="166" spans="1:65" s="56" customFormat="1" ht="21.75" customHeight="1">
      <c r="A166" s="53"/>
      <c r="B166" s="54"/>
      <c r="C166" s="138" t="s">
        <v>403</v>
      </c>
      <c r="D166" s="138" t="s">
        <v>152</v>
      </c>
      <c r="E166" s="139" t="s">
        <v>2803</v>
      </c>
      <c r="F166" s="140" t="s">
        <v>2804</v>
      </c>
      <c r="G166" s="141" t="s">
        <v>331</v>
      </c>
      <c r="H166" s="40">
        <v>12</v>
      </c>
      <c r="I166" s="24"/>
      <c r="J166" s="142">
        <f t="shared" si="10"/>
        <v>0</v>
      </c>
      <c r="K166" s="140" t="s">
        <v>1</v>
      </c>
      <c r="L166" s="54"/>
      <c r="M166" s="143" t="s">
        <v>1</v>
      </c>
      <c r="N166" s="144" t="s">
        <v>44</v>
      </c>
      <c r="O166" s="145"/>
      <c r="P166" s="146">
        <f t="shared" si="11"/>
        <v>0</v>
      </c>
      <c r="Q166" s="146">
        <v>0.00044</v>
      </c>
      <c r="R166" s="146">
        <f t="shared" si="12"/>
        <v>0.00528</v>
      </c>
      <c r="S166" s="146">
        <v>0</v>
      </c>
      <c r="T166" s="147">
        <f t="shared" si="13"/>
        <v>0</v>
      </c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R166" s="148" t="s">
        <v>219</v>
      </c>
      <c r="AT166" s="148" t="s">
        <v>152</v>
      </c>
      <c r="AU166" s="148" t="s">
        <v>89</v>
      </c>
      <c r="AY166" s="44" t="s">
        <v>149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44" t="s">
        <v>87</v>
      </c>
      <c r="BK166" s="149">
        <f t="shared" si="19"/>
        <v>0</v>
      </c>
      <c r="BL166" s="44" t="s">
        <v>219</v>
      </c>
      <c r="BM166" s="148" t="s">
        <v>2805</v>
      </c>
    </row>
    <row r="167" spans="1:65" s="56" customFormat="1" ht="16.5" customHeight="1">
      <c r="A167" s="53"/>
      <c r="B167" s="54"/>
      <c r="C167" s="138" t="s">
        <v>409</v>
      </c>
      <c r="D167" s="138" t="s">
        <v>152</v>
      </c>
      <c r="E167" s="139" t="s">
        <v>2806</v>
      </c>
      <c r="F167" s="140" t="s">
        <v>2807</v>
      </c>
      <c r="G167" s="141" t="s">
        <v>339</v>
      </c>
      <c r="H167" s="40">
        <v>60</v>
      </c>
      <c r="I167" s="24"/>
      <c r="J167" s="142">
        <f t="shared" si="10"/>
        <v>0</v>
      </c>
      <c r="K167" s="140" t="s">
        <v>257</v>
      </c>
      <c r="L167" s="54"/>
      <c r="M167" s="143" t="s">
        <v>1</v>
      </c>
      <c r="N167" s="144" t="s">
        <v>44</v>
      </c>
      <c r="O167" s="145"/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R167" s="148" t="s">
        <v>219</v>
      </c>
      <c r="AT167" s="148" t="s">
        <v>152</v>
      </c>
      <c r="AU167" s="148" t="s">
        <v>89</v>
      </c>
      <c r="AY167" s="44" t="s">
        <v>149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44" t="s">
        <v>87</v>
      </c>
      <c r="BK167" s="149">
        <f t="shared" si="19"/>
        <v>0</v>
      </c>
      <c r="BL167" s="44" t="s">
        <v>219</v>
      </c>
      <c r="BM167" s="148" t="s">
        <v>2808</v>
      </c>
    </row>
    <row r="168" spans="1:65" s="56" customFormat="1" ht="16.5" customHeight="1">
      <c r="A168" s="53"/>
      <c r="B168" s="54"/>
      <c r="C168" s="138" t="s">
        <v>414</v>
      </c>
      <c r="D168" s="138" t="s">
        <v>152</v>
      </c>
      <c r="E168" s="139" t="s">
        <v>2809</v>
      </c>
      <c r="F168" s="140" t="s">
        <v>2810</v>
      </c>
      <c r="G168" s="141" t="s">
        <v>155</v>
      </c>
      <c r="H168" s="40">
        <v>3</v>
      </c>
      <c r="I168" s="24"/>
      <c r="J168" s="142">
        <f t="shared" si="10"/>
        <v>0</v>
      </c>
      <c r="K168" s="140" t="s">
        <v>257</v>
      </c>
      <c r="L168" s="54"/>
      <c r="M168" s="143" t="s">
        <v>1</v>
      </c>
      <c r="N168" s="144" t="s">
        <v>44</v>
      </c>
      <c r="O168" s="145"/>
      <c r="P168" s="146">
        <f t="shared" si="11"/>
        <v>0</v>
      </c>
      <c r="Q168" s="146">
        <v>0.00011</v>
      </c>
      <c r="R168" s="146">
        <f t="shared" si="12"/>
        <v>0.00033</v>
      </c>
      <c r="S168" s="146">
        <v>0</v>
      </c>
      <c r="T168" s="147">
        <f t="shared" si="13"/>
        <v>0</v>
      </c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R168" s="148" t="s">
        <v>219</v>
      </c>
      <c r="AT168" s="148" t="s">
        <v>152</v>
      </c>
      <c r="AU168" s="148" t="s">
        <v>89</v>
      </c>
      <c r="AY168" s="44" t="s">
        <v>149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44" t="s">
        <v>87</v>
      </c>
      <c r="BK168" s="149">
        <f t="shared" si="19"/>
        <v>0</v>
      </c>
      <c r="BL168" s="44" t="s">
        <v>219</v>
      </c>
      <c r="BM168" s="148" t="s">
        <v>2811</v>
      </c>
    </row>
    <row r="169" spans="1:65" s="56" customFormat="1" ht="16.5" customHeight="1">
      <c r="A169" s="53"/>
      <c r="B169" s="54"/>
      <c r="C169" s="138" t="s">
        <v>419</v>
      </c>
      <c r="D169" s="138" t="s">
        <v>152</v>
      </c>
      <c r="E169" s="139" t="s">
        <v>2812</v>
      </c>
      <c r="F169" s="140" t="s">
        <v>2813</v>
      </c>
      <c r="G169" s="141" t="s">
        <v>339</v>
      </c>
      <c r="H169" s="40">
        <v>7</v>
      </c>
      <c r="I169" s="24"/>
      <c r="J169" s="142">
        <f t="shared" si="10"/>
        <v>0</v>
      </c>
      <c r="K169" s="140" t="s">
        <v>257</v>
      </c>
      <c r="L169" s="54"/>
      <c r="M169" s="143" t="s">
        <v>1</v>
      </c>
      <c r="N169" s="144" t="s">
        <v>44</v>
      </c>
      <c r="O169" s="145"/>
      <c r="P169" s="146">
        <f t="shared" si="11"/>
        <v>0</v>
      </c>
      <c r="Q169" s="146">
        <v>0.00013</v>
      </c>
      <c r="R169" s="146">
        <f t="shared" si="12"/>
        <v>0.0009099999999999999</v>
      </c>
      <c r="S169" s="146">
        <v>0</v>
      </c>
      <c r="T169" s="147">
        <f t="shared" si="13"/>
        <v>0</v>
      </c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R169" s="148" t="s">
        <v>219</v>
      </c>
      <c r="AT169" s="148" t="s">
        <v>152</v>
      </c>
      <c r="AU169" s="148" t="s">
        <v>89</v>
      </c>
      <c r="AY169" s="44" t="s">
        <v>149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44" t="s">
        <v>87</v>
      </c>
      <c r="BK169" s="149">
        <f t="shared" si="19"/>
        <v>0</v>
      </c>
      <c r="BL169" s="44" t="s">
        <v>219</v>
      </c>
      <c r="BM169" s="148" t="s">
        <v>2814</v>
      </c>
    </row>
    <row r="170" spans="1:65" s="56" customFormat="1" ht="16.5" customHeight="1">
      <c r="A170" s="53"/>
      <c r="B170" s="54"/>
      <c r="C170" s="138" t="s">
        <v>425</v>
      </c>
      <c r="D170" s="138" t="s">
        <v>152</v>
      </c>
      <c r="E170" s="139" t="s">
        <v>2815</v>
      </c>
      <c r="F170" s="140" t="s">
        <v>2816</v>
      </c>
      <c r="G170" s="141" t="s">
        <v>2817</v>
      </c>
      <c r="H170" s="40">
        <v>4</v>
      </c>
      <c r="I170" s="24"/>
      <c r="J170" s="142">
        <f t="shared" si="10"/>
        <v>0</v>
      </c>
      <c r="K170" s="140" t="s">
        <v>257</v>
      </c>
      <c r="L170" s="54"/>
      <c r="M170" s="143" t="s">
        <v>1</v>
      </c>
      <c r="N170" s="144" t="s">
        <v>44</v>
      </c>
      <c r="O170" s="145"/>
      <c r="P170" s="146">
        <f t="shared" si="11"/>
        <v>0</v>
      </c>
      <c r="Q170" s="146">
        <v>0.00025</v>
      </c>
      <c r="R170" s="146">
        <f t="shared" si="12"/>
        <v>0.001</v>
      </c>
      <c r="S170" s="146">
        <v>0</v>
      </c>
      <c r="T170" s="147">
        <f t="shared" si="13"/>
        <v>0</v>
      </c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R170" s="148" t="s">
        <v>219</v>
      </c>
      <c r="AT170" s="148" t="s">
        <v>152</v>
      </c>
      <c r="AU170" s="148" t="s">
        <v>89</v>
      </c>
      <c r="AY170" s="44" t="s">
        <v>149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44" t="s">
        <v>87</v>
      </c>
      <c r="BK170" s="149">
        <f t="shared" si="19"/>
        <v>0</v>
      </c>
      <c r="BL170" s="44" t="s">
        <v>219</v>
      </c>
      <c r="BM170" s="148" t="s">
        <v>2818</v>
      </c>
    </row>
    <row r="171" spans="1:65" s="56" customFormat="1" ht="16.5" customHeight="1">
      <c r="A171" s="53"/>
      <c r="B171" s="54"/>
      <c r="C171" s="138" t="s">
        <v>432</v>
      </c>
      <c r="D171" s="138" t="s">
        <v>152</v>
      </c>
      <c r="E171" s="139" t="s">
        <v>2819</v>
      </c>
      <c r="F171" s="140" t="s">
        <v>2820</v>
      </c>
      <c r="G171" s="141" t="s">
        <v>155</v>
      </c>
      <c r="H171" s="40">
        <v>15</v>
      </c>
      <c r="I171" s="24"/>
      <c r="J171" s="142">
        <f t="shared" si="10"/>
        <v>0</v>
      </c>
      <c r="K171" s="140" t="s">
        <v>257</v>
      </c>
      <c r="L171" s="54"/>
      <c r="M171" s="143" t="s">
        <v>1</v>
      </c>
      <c r="N171" s="144" t="s">
        <v>44</v>
      </c>
      <c r="O171" s="145"/>
      <c r="P171" s="146">
        <f t="shared" si="11"/>
        <v>0</v>
      </c>
      <c r="Q171" s="146">
        <v>0.00021</v>
      </c>
      <c r="R171" s="146">
        <f t="shared" si="12"/>
        <v>0.00315</v>
      </c>
      <c r="S171" s="146">
        <v>0</v>
      </c>
      <c r="T171" s="147">
        <f t="shared" si="13"/>
        <v>0</v>
      </c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R171" s="148" t="s">
        <v>219</v>
      </c>
      <c r="AT171" s="148" t="s">
        <v>152</v>
      </c>
      <c r="AU171" s="148" t="s">
        <v>89</v>
      </c>
      <c r="AY171" s="44" t="s">
        <v>149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44" t="s">
        <v>87</v>
      </c>
      <c r="BK171" s="149">
        <f t="shared" si="19"/>
        <v>0</v>
      </c>
      <c r="BL171" s="44" t="s">
        <v>219</v>
      </c>
      <c r="BM171" s="148" t="s">
        <v>2821</v>
      </c>
    </row>
    <row r="172" spans="1:65" s="56" customFormat="1" ht="16.5" customHeight="1">
      <c r="A172" s="53"/>
      <c r="B172" s="54"/>
      <c r="C172" s="138" t="s">
        <v>437</v>
      </c>
      <c r="D172" s="138" t="s">
        <v>152</v>
      </c>
      <c r="E172" s="139" t="s">
        <v>2822</v>
      </c>
      <c r="F172" s="140" t="s">
        <v>2823</v>
      </c>
      <c r="G172" s="141" t="s">
        <v>155</v>
      </c>
      <c r="H172" s="40">
        <v>2</v>
      </c>
      <c r="I172" s="24"/>
      <c r="J172" s="142">
        <f t="shared" si="10"/>
        <v>0</v>
      </c>
      <c r="K172" s="140" t="s">
        <v>1</v>
      </c>
      <c r="L172" s="54"/>
      <c r="M172" s="143" t="s">
        <v>1</v>
      </c>
      <c r="N172" s="144" t="s">
        <v>44</v>
      </c>
      <c r="O172" s="145"/>
      <c r="P172" s="146">
        <f t="shared" si="11"/>
        <v>0</v>
      </c>
      <c r="Q172" s="146">
        <v>0.00021</v>
      </c>
      <c r="R172" s="146">
        <f t="shared" si="12"/>
        <v>0.00042</v>
      </c>
      <c r="S172" s="146">
        <v>0</v>
      </c>
      <c r="T172" s="147">
        <f t="shared" si="13"/>
        <v>0</v>
      </c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R172" s="148" t="s">
        <v>219</v>
      </c>
      <c r="AT172" s="148" t="s">
        <v>152</v>
      </c>
      <c r="AU172" s="148" t="s">
        <v>89</v>
      </c>
      <c r="AY172" s="44" t="s">
        <v>149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44" t="s">
        <v>87</v>
      </c>
      <c r="BK172" s="149">
        <f t="shared" si="19"/>
        <v>0</v>
      </c>
      <c r="BL172" s="44" t="s">
        <v>219</v>
      </c>
      <c r="BM172" s="148" t="s">
        <v>2824</v>
      </c>
    </row>
    <row r="173" spans="1:65" s="56" customFormat="1" ht="16.5" customHeight="1">
      <c r="A173" s="53"/>
      <c r="B173" s="54"/>
      <c r="C173" s="138" t="s">
        <v>445</v>
      </c>
      <c r="D173" s="138" t="s">
        <v>152</v>
      </c>
      <c r="E173" s="139" t="s">
        <v>2825</v>
      </c>
      <c r="F173" s="140" t="s">
        <v>2826</v>
      </c>
      <c r="G173" s="141" t="s">
        <v>339</v>
      </c>
      <c r="H173" s="40">
        <v>2</v>
      </c>
      <c r="I173" s="24"/>
      <c r="J173" s="142">
        <f t="shared" si="10"/>
        <v>0</v>
      </c>
      <c r="K173" s="140" t="s">
        <v>257</v>
      </c>
      <c r="L173" s="54"/>
      <c r="M173" s="143" t="s">
        <v>1</v>
      </c>
      <c r="N173" s="144" t="s">
        <v>44</v>
      </c>
      <c r="O173" s="145"/>
      <c r="P173" s="146">
        <f t="shared" si="11"/>
        <v>0</v>
      </c>
      <c r="Q173" s="146">
        <v>0.00022</v>
      </c>
      <c r="R173" s="146">
        <f t="shared" si="12"/>
        <v>0.00044</v>
      </c>
      <c r="S173" s="146">
        <v>0</v>
      </c>
      <c r="T173" s="147">
        <f t="shared" si="13"/>
        <v>0</v>
      </c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R173" s="148" t="s">
        <v>219</v>
      </c>
      <c r="AT173" s="148" t="s">
        <v>152</v>
      </c>
      <c r="AU173" s="148" t="s">
        <v>89</v>
      </c>
      <c r="AY173" s="44" t="s">
        <v>149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44" t="s">
        <v>87</v>
      </c>
      <c r="BK173" s="149">
        <f t="shared" si="19"/>
        <v>0</v>
      </c>
      <c r="BL173" s="44" t="s">
        <v>219</v>
      </c>
      <c r="BM173" s="148" t="s">
        <v>2827</v>
      </c>
    </row>
    <row r="174" spans="1:65" s="56" customFormat="1" ht="33" customHeight="1">
      <c r="A174" s="53"/>
      <c r="B174" s="54"/>
      <c r="C174" s="138" t="s">
        <v>449</v>
      </c>
      <c r="D174" s="138" t="s">
        <v>152</v>
      </c>
      <c r="E174" s="139" t="s">
        <v>2828</v>
      </c>
      <c r="F174" s="140" t="s">
        <v>2829</v>
      </c>
      <c r="G174" s="141" t="s">
        <v>339</v>
      </c>
      <c r="H174" s="40">
        <v>1</v>
      </c>
      <c r="I174" s="24"/>
      <c r="J174" s="142">
        <f t="shared" si="10"/>
        <v>0</v>
      </c>
      <c r="K174" s="140" t="s">
        <v>1</v>
      </c>
      <c r="L174" s="54"/>
      <c r="M174" s="143" t="s">
        <v>1</v>
      </c>
      <c r="N174" s="144" t="s">
        <v>44</v>
      </c>
      <c r="O174" s="145"/>
      <c r="P174" s="146">
        <f t="shared" si="11"/>
        <v>0</v>
      </c>
      <c r="Q174" s="146">
        <v>0.00022</v>
      </c>
      <c r="R174" s="146">
        <f t="shared" si="12"/>
        <v>0.00022</v>
      </c>
      <c r="S174" s="146">
        <v>0</v>
      </c>
      <c r="T174" s="147">
        <f t="shared" si="13"/>
        <v>0</v>
      </c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R174" s="148" t="s">
        <v>219</v>
      </c>
      <c r="AT174" s="148" t="s">
        <v>152</v>
      </c>
      <c r="AU174" s="148" t="s">
        <v>89</v>
      </c>
      <c r="AY174" s="44" t="s">
        <v>149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44" t="s">
        <v>87</v>
      </c>
      <c r="BK174" s="149">
        <f t="shared" si="19"/>
        <v>0</v>
      </c>
      <c r="BL174" s="44" t="s">
        <v>219</v>
      </c>
      <c r="BM174" s="148" t="s">
        <v>2830</v>
      </c>
    </row>
    <row r="175" spans="1:65" s="56" customFormat="1" ht="16.5" customHeight="1">
      <c r="A175" s="53"/>
      <c r="B175" s="54"/>
      <c r="C175" s="138" t="s">
        <v>455</v>
      </c>
      <c r="D175" s="138" t="s">
        <v>152</v>
      </c>
      <c r="E175" s="139" t="s">
        <v>2831</v>
      </c>
      <c r="F175" s="140" t="s">
        <v>2832</v>
      </c>
      <c r="G175" s="141" t="s">
        <v>339</v>
      </c>
      <c r="H175" s="40">
        <v>1</v>
      </c>
      <c r="I175" s="24"/>
      <c r="J175" s="142">
        <f t="shared" si="10"/>
        <v>0</v>
      </c>
      <c r="K175" s="140" t="s">
        <v>257</v>
      </c>
      <c r="L175" s="54"/>
      <c r="M175" s="143" t="s">
        <v>1</v>
      </c>
      <c r="N175" s="144" t="s">
        <v>44</v>
      </c>
      <c r="O175" s="145"/>
      <c r="P175" s="146">
        <f t="shared" si="11"/>
        <v>0</v>
      </c>
      <c r="Q175" s="146">
        <v>2E-05</v>
      </c>
      <c r="R175" s="146">
        <f t="shared" si="12"/>
        <v>2E-05</v>
      </c>
      <c r="S175" s="146">
        <v>0</v>
      </c>
      <c r="T175" s="147">
        <f t="shared" si="13"/>
        <v>0</v>
      </c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R175" s="148" t="s">
        <v>219</v>
      </c>
      <c r="AT175" s="148" t="s">
        <v>152</v>
      </c>
      <c r="AU175" s="148" t="s">
        <v>89</v>
      </c>
      <c r="AY175" s="44" t="s">
        <v>149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44" t="s">
        <v>87</v>
      </c>
      <c r="BK175" s="149">
        <f t="shared" si="19"/>
        <v>0</v>
      </c>
      <c r="BL175" s="44" t="s">
        <v>219</v>
      </c>
      <c r="BM175" s="148" t="s">
        <v>2833</v>
      </c>
    </row>
    <row r="176" spans="1:65" s="56" customFormat="1" ht="16.5" customHeight="1">
      <c r="A176" s="53"/>
      <c r="B176" s="54"/>
      <c r="C176" s="138" t="s">
        <v>460</v>
      </c>
      <c r="D176" s="138" t="s">
        <v>152</v>
      </c>
      <c r="E176" s="139" t="s">
        <v>2834</v>
      </c>
      <c r="F176" s="140" t="s">
        <v>2835</v>
      </c>
      <c r="G176" s="141" t="s">
        <v>339</v>
      </c>
      <c r="H176" s="40">
        <v>1</v>
      </c>
      <c r="I176" s="24"/>
      <c r="J176" s="142">
        <f t="shared" si="10"/>
        <v>0</v>
      </c>
      <c r="K176" s="140" t="s">
        <v>1</v>
      </c>
      <c r="L176" s="54"/>
      <c r="M176" s="143" t="s">
        <v>1</v>
      </c>
      <c r="N176" s="144" t="s">
        <v>44</v>
      </c>
      <c r="O176" s="145"/>
      <c r="P176" s="146">
        <f t="shared" si="11"/>
        <v>0</v>
      </c>
      <c r="Q176" s="146">
        <v>0.00035</v>
      </c>
      <c r="R176" s="146">
        <f t="shared" si="12"/>
        <v>0.00035</v>
      </c>
      <c r="S176" s="146">
        <v>0</v>
      </c>
      <c r="T176" s="147">
        <f t="shared" si="13"/>
        <v>0</v>
      </c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R176" s="148" t="s">
        <v>219</v>
      </c>
      <c r="AT176" s="148" t="s">
        <v>152</v>
      </c>
      <c r="AU176" s="148" t="s">
        <v>89</v>
      </c>
      <c r="AY176" s="44" t="s">
        <v>149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44" t="s">
        <v>87</v>
      </c>
      <c r="BK176" s="149">
        <f t="shared" si="19"/>
        <v>0</v>
      </c>
      <c r="BL176" s="44" t="s">
        <v>219</v>
      </c>
      <c r="BM176" s="148" t="s">
        <v>2836</v>
      </c>
    </row>
    <row r="177" spans="1:65" s="56" customFormat="1" ht="16.5" customHeight="1">
      <c r="A177" s="53"/>
      <c r="B177" s="54"/>
      <c r="C177" s="138" t="s">
        <v>468</v>
      </c>
      <c r="D177" s="138" t="s">
        <v>152</v>
      </c>
      <c r="E177" s="139" t="s">
        <v>2837</v>
      </c>
      <c r="F177" s="140" t="s">
        <v>2838</v>
      </c>
      <c r="G177" s="141" t="s">
        <v>339</v>
      </c>
      <c r="H177" s="40">
        <v>1</v>
      </c>
      <c r="I177" s="24"/>
      <c r="J177" s="142">
        <f t="shared" si="10"/>
        <v>0</v>
      </c>
      <c r="K177" s="140" t="s">
        <v>1</v>
      </c>
      <c r="L177" s="54"/>
      <c r="M177" s="143" t="s">
        <v>1</v>
      </c>
      <c r="N177" s="144" t="s">
        <v>44</v>
      </c>
      <c r="O177" s="145"/>
      <c r="P177" s="146">
        <f t="shared" si="11"/>
        <v>0</v>
      </c>
      <c r="Q177" s="146">
        <v>0.00035</v>
      </c>
      <c r="R177" s="146">
        <f t="shared" si="12"/>
        <v>0.00035</v>
      </c>
      <c r="S177" s="146">
        <v>0</v>
      </c>
      <c r="T177" s="147">
        <f t="shared" si="13"/>
        <v>0</v>
      </c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R177" s="148" t="s">
        <v>219</v>
      </c>
      <c r="AT177" s="148" t="s">
        <v>152</v>
      </c>
      <c r="AU177" s="148" t="s">
        <v>89</v>
      </c>
      <c r="AY177" s="44" t="s">
        <v>149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44" t="s">
        <v>87</v>
      </c>
      <c r="BK177" s="149">
        <f t="shared" si="19"/>
        <v>0</v>
      </c>
      <c r="BL177" s="44" t="s">
        <v>219</v>
      </c>
      <c r="BM177" s="148" t="s">
        <v>2839</v>
      </c>
    </row>
    <row r="178" spans="1:65" s="56" customFormat="1" ht="16.5" customHeight="1">
      <c r="A178" s="53"/>
      <c r="B178" s="54"/>
      <c r="C178" s="138" t="s">
        <v>473</v>
      </c>
      <c r="D178" s="138" t="s">
        <v>152</v>
      </c>
      <c r="E178" s="139" t="s">
        <v>2840</v>
      </c>
      <c r="F178" s="140" t="s">
        <v>2841</v>
      </c>
      <c r="G178" s="141" t="s">
        <v>339</v>
      </c>
      <c r="H178" s="40">
        <v>1</v>
      </c>
      <c r="I178" s="24"/>
      <c r="J178" s="142">
        <f t="shared" si="10"/>
        <v>0</v>
      </c>
      <c r="K178" s="140" t="s">
        <v>257</v>
      </c>
      <c r="L178" s="54"/>
      <c r="M178" s="143" t="s">
        <v>1</v>
      </c>
      <c r="N178" s="144" t="s">
        <v>44</v>
      </c>
      <c r="O178" s="145"/>
      <c r="P178" s="146">
        <f t="shared" si="11"/>
        <v>0</v>
      </c>
      <c r="Q178" s="146">
        <v>0.00012</v>
      </c>
      <c r="R178" s="146">
        <f t="shared" si="12"/>
        <v>0.00012</v>
      </c>
      <c r="S178" s="146">
        <v>0</v>
      </c>
      <c r="T178" s="147">
        <f t="shared" si="13"/>
        <v>0</v>
      </c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R178" s="148" t="s">
        <v>219</v>
      </c>
      <c r="AT178" s="148" t="s">
        <v>152</v>
      </c>
      <c r="AU178" s="148" t="s">
        <v>89</v>
      </c>
      <c r="AY178" s="44" t="s">
        <v>149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44" t="s">
        <v>87</v>
      </c>
      <c r="BK178" s="149">
        <f t="shared" si="19"/>
        <v>0</v>
      </c>
      <c r="BL178" s="44" t="s">
        <v>219</v>
      </c>
      <c r="BM178" s="148" t="s">
        <v>2842</v>
      </c>
    </row>
    <row r="179" spans="1:65" s="56" customFormat="1" ht="16.5" customHeight="1">
      <c r="A179" s="53"/>
      <c r="B179" s="54"/>
      <c r="C179" s="138" t="s">
        <v>477</v>
      </c>
      <c r="D179" s="138" t="s">
        <v>152</v>
      </c>
      <c r="E179" s="139" t="s">
        <v>2843</v>
      </c>
      <c r="F179" s="140" t="s">
        <v>2844</v>
      </c>
      <c r="G179" s="141" t="s">
        <v>339</v>
      </c>
      <c r="H179" s="40">
        <v>1</v>
      </c>
      <c r="I179" s="24"/>
      <c r="J179" s="142">
        <f t="shared" si="10"/>
        <v>0</v>
      </c>
      <c r="K179" s="140" t="s">
        <v>257</v>
      </c>
      <c r="L179" s="54"/>
      <c r="M179" s="143" t="s">
        <v>1</v>
      </c>
      <c r="N179" s="144" t="s">
        <v>44</v>
      </c>
      <c r="O179" s="145"/>
      <c r="P179" s="146">
        <f t="shared" si="11"/>
        <v>0</v>
      </c>
      <c r="Q179" s="146">
        <v>0.00052</v>
      </c>
      <c r="R179" s="146">
        <f t="shared" si="12"/>
        <v>0.00052</v>
      </c>
      <c r="S179" s="146">
        <v>0</v>
      </c>
      <c r="T179" s="147">
        <f t="shared" si="13"/>
        <v>0</v>
      </c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R179" s="148" t="s">
        <v>219</v>
      </c>
      <c r="AT179" s="148" t="s">
        <v>152</v>
      </c>
      <c r="AU179" s="148" t="s">
        <v>89</v>
      </c>
      <c r="AY179" s="44" t="s">
        <v>149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44" t="s">
        <v>87</v>
      </c>
      <c r="BK179" s="149">
        <f t="shared" si="19"/>
        <v>0</v>
      </c>
      <c r="BL179" s="44" t="s">
        <v>219</v>
      </c>
      <c r="BM179" s="148" t="s">
        <v>2845</v>
      </c>
    </row>
    <row r="180" spans="1:65" s="56" customFormat="1" ht="16.5" customHeight="1">
      <c r="A180" s="53"/>
      <c r="B180" s="54"/>
      <c r="C180" s="138" t="s">
        <v>482</v>
      </c>
      <c r="D180" s="138" t="s">
        <v>152</v>
      </c>
      <c r="E180" s="139" t="s">
        <v>2846</v>
      </c>
      <c r="F180" s="140" t="s">
        <v>2847</v>
      </c>
      <c r="G180" s="141" t="s">
        <v>339</v>
      </c>
      <c r="H180" s="40">
        <v>1</v>
      </c>
      <c r="I180" s="24"/>
      <c r="J180" s="142">
        <f t="shared" si="10"/>
        <v>0</v>
      </c>
      <c r="K180" s="140" t="s">
        <v>257</v>
      </c>
      <c r="L180" s="54"/>
      <c r="M180" s="143" t="s">
        <v>1</v>
      </c>
      <c r="N180" s="144" t="s">
        <v>44</v>
      </c>
      <c r="O180" s="145"/>
      <c r="P180" s="146">
        <f t="shared" si="11"/>
        <v>0</v>
      </c>
      <c r="Q180" s="146">
        <v>0.00082</v>
      </c>
      <c r="R180" s="146">
        <f t="shared" si="12"/>
        <v>0.00082</v>
      </c>
      <c r="S180" s="146">
        <v>0</v>
      </c>
      <c r="T180" s="147">
        <f t="shared" si="13"/>
        <v>0</v>
      </c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R180" s="148" t="s">
        <v>219</v>
      </c>
      <c r="AT180" s="148" t="s">
        <v>152</v>
      </c>
      <c r="AU180" s="148" t="s">
        <v>89</v>
      </c>
      <c r="AY180" s="44" t="s">
        <v>149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44" t="s">
        <v>87</v>
      </c>
      <c r="BK180" s="149">
        <f t="shared" si="19"/>
        <v>0</v>
      </c>
      <c r="BL180" s="44" t="s">
        <v>219</v>
      </c>
      <c r="BM180" s="148" t="s">
        <v>2848</v>
      </c>
    </row>
    <row r="181" spans="1:65" s="56" customFormat="1" ht="16.5" customHeight="1">
      <c r="A181" s="53"/>
      <c r="B181" s="54"/>
      <c r="C181" s="138" t="s">
        <v>486</v>
      </c>
      <c r="D181" s="138" t="s">
        <v>152</v>
      </c>
      <c r="E181" s="139" t="s">
        <v>2849</v>
      </c>
      <c r="F181" s="140" t="s">
        <v>2850</v>
      </c>
      <c r="G181" s="141" t="s">
        <v>339</v>
      </c>
      <c r="H181" s="40">
        <v>1</v>
      </c>
      <c r="I181" s="24"/>
      <c r="J181" s="142">
        <f t="shared" si="10"/>
        <v>0</v>
      </c>
      <c r="K181" s="140" t="s">
        <v>257</v>
      </c>
      <c r="L181" s="54"/>
      <c r="M181" s="143" t="s">
        <v>1</v>
      </c>
      <c r="N181" s="144" t="s">
        <v>44</v>
      </c>
      <c r="O181" s="145"/>
      <c r="P181" s="146">
        <f t="shared" si="11"/>
        <v>0</v>
      </c>
      <c r="Q181" s="146">
        <v>0.00023</v>
      </c>
      <c r="R181" s="146">
        <f t="shared" si="12"/>
        <v>0.00023</v>
      </c>
      <c r="S181" s="146">
        <v>0</v>
      </c>
      <c r="T181" s="147">
        <f t="shared" si="13"/>
        <v>0</v>
      </c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R181" s="148" t="s">
        <v>219</v>
      </c>
      <c r="AT181" s="148" t="s">
        <v>152</v>
      </c>
      <c r="AU181" s="148" t="s">
        <v>89</v>
      </c>
      <c r="AY181" s="44" t="s">
        <v>149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44" t="s">
        <v>87</v>
      </c>
      <c r="BK181" s="149">
        <f t="shared" si="19"/>
        <v>0</v>
      </c>
      <c r="BL181" s="44" t="s">
        <v>219</v>
      </c>
      <c r="BM181" s="148" t="s">
        <v>2851</v>
      </c>
    </row>
    <row r="182" spans="1:65" s="56" customFormat="1" ht="16.5" customHeight="1">
      <c r="A182" s="53"/>
      <c r="B182" s="54"/>
      <c r="C182" s="138" t="s">
        <v>490</v>
      </c>
      <c r="D182" s="138" t="s">
        <v>152</v>
      </c>
      <c r="E182" s="139" t="s">
        <v>2852</v>
      </c>
      <c r="F182" s="140" t="s">
        <v>2853</v>
      </c>
      <c r="G182" s="141" t="s">
        <v>339</v>
      </c>
      <c r="H182" s="40">
        <v>4</v>
      </c>
      <c r="I182" s="24"/>
      <c r="J182" s="142">
        <f t="shared" si="10"/>
        <v>0</v>
      </c>
      <c r="K182" s="140" t="s">
        <v>257</v>
      </c>
      <c r="L182" s="54"/>
      <c r="M182" s="143" t="s">
        <v>1</v>
      </c>
      <c r="N182" s="144" t="s">
        <v>44</v>
      </c>
      <c r="O182" s="145"/>
      <c r="P182" s="146">
        <f t="shared" si="11"/>
        <v>0</v>
      </c>
      <c r="Q182" s="146">
        <v>0.00035</v>
      </c>
      <c r="R182" s="146">
        <f t="shared" si="12"/>
        <v>0.0014</v>
      </c>
      <c r="S182" s="146">
        <v>0</v>
      </c>
      <c r="T182" s="147">
        <f t="shared" si="13"/>
        <v>0</v>
      </c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R182" s="148" t="s">
        <v>219</v>
      </c>
      <c r="AT182" s="148" t="s">
        <v>152</v>
      </c>
      <c r="AU182" s="148" t="s">
        <v>89</v>
      </c>
      <c r="AY182" s="44" t="s">
        <v>149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44" t="s">
        <v>87</v>
      </c>
      <c r="BK182" s="149">
        <f t="shared" si="19"/>
        <v>0</v>
      </c>
      <c r="BL182" s="44" t="s">
        <v>219</v>
      </c>
      <c r="BM182" s="148" t="s">
        <v>2854</v>
      </c>
    </row>
    <row r="183" spans="1:65" s="56" customFormat="1" ht="16.5" customHeight="1">
      <c r="A183" s="53"/>
      <c r="B183" s="54"/>
      <c r="C183" s="138" t="s">
        <v>495</v>
      </c>
      <c r="D183" s="138" t="s">
        <v>152</v>
      </c>
      <c r="E183" s="139" t="s">
        <v>2855</v>
      </c>
      <c r="F183" s="140" t="s">
        <v>2856</v>
      </c>
      <c r="G183" s="141" t="s">
        <v>339</v>
      </c>
      <c r="H183" s="40">
        <v>2</v>
      </c>
      <c r="I183" s="24"/>
      <c r="J183" s="142">
        <f t="shared" si="10"/>
        <v>0</v>
      </c>
      <c r="K183" s="140" t="s">
        <v>257</v>
      </c>
      <c r="L183" s="54"/>
      <c r="M183" s="143" t="s">
        <v>1</v>
      </c>
      <c r="N183" s="144" t="s">
        <v>44</v>
      </c>
      <c r="O183" s="145"/>
      <c r="P183" s="146">
        <f t="shared" si="11"/>
        <v>0</v>
      </c>
      <c r="Q183" s="146">
        <v>0.00055</v>
      </c>
      <c r="R183" s="146">
        <f t="shared" si="12"/>
        <v>0.0011</v>
      </c>
      <c r="S183" s="146">
        <v>0</v>
      </c>
      <c r="T183" s="147">
        <f t="shared" si="13"/>
        <v>0</v>
      </c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R183" s="148" t="s">
        <v>219</v>
      </c>
      <c r="AT183" s="148" t="s">
        <v>152</v>
      </c>
      <c r="AU183" s="148" t="s">
        <v>89</v>
      </c>
      <c r="AY183" s="44" t="s">
        <v>149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44" t="s">
        <v>87</v>
      </c>
      <c r="BK183" s="149">
        <f t="shared" si="19"/>
        <v>0</v>
      </c>
      <c r="BL183" s="44" t="s">
        <v>219</v>
      </c>
      <c r="BM183" s="148" t="s">
        <v>2857</v>
      </c>
    </row>
    <row r="184" spans="1:65" s="56" customFormat="1" ht="16.5" customHeight="1">
      <c r="A184" s="53"/>
      <c r="B184" s="54"/>
      <c r="C184" s="138" t="s">
        <v>499</v>
      </c>
      <c r="D184" s="138" t="s">
        <v>152</v>
      </c>
      <c r="E184" s="139" t="s">
        <v>2858</v>
      </c>
      <c r="F184" s="140" t="s">
        <v>2859</v>
      </c>
      <c r="G184" s="141" t="s">
        <v>339</v>
      </c>
      <c r="H184" s="40">
        <v>1</v>
      </c>
      <c r="I184" s="24"/>
      <c r="J184" s="142">
        <f t="shared" si="10"/>
        <v>0</v>
      </c>
      <c r="K184" s="140" t="s">
        <v>257</v>
      </c>
      <c r="L184" s="54"/>
      <c r="M184" s="143" t="s">
        <v>1</v>
      </c>
      <c r="N184" s="144" t="s">
        <v>44</v>
      </c>
      <c r="O184" s="145"/>
      <c r="P184" s="146">
        <f t="shared" si="11"/>
        <v>0</v>
      </c>
      <c r="Q184" s="146">
        <v>0.00015</v>
      </c>
      <c r="R184" s="146">
        <f t="shared" si="12"/>
        <v>0.00015</v>
      </c>
      <c r="S184" s="146">
        <v>0</v>
      </c>
      <c r="T184" s="147">
        <f t="shared" si="13"/>
        <v>0</v>
      </c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R184" s="148" t="s">
        <v>219</v>
      </c>
      <c r="AT184" s="148" t="s">
        <v>152</v>
      </c>
      <c r="AU184" s="148" t="s">
        <v>89</v>
      </c>
      <c r="AY184" s="44" t="s">
        <v>149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44" t="s">
        <v>87</v>
      </c>
      <c r="BK184" s="149">
        <f t="shared" si="19"/>
        <v>0</v>
      </c>
      <c r="BL184" s="44" t="s">
        <v>219</v>
      </c>
      <c r="BM184" s="148" t="s">
        <v>2860</v>
      </c>
    </row>
    <row r="185" spans="1:65" s="56" customFormat="1" ht="21.75" customHeight="1">
      <c r="A185" s="53"/>
      <c r="B185" s="54"/>
      <c r="C185" s="138" t="s">
        <v>503</v>
      </c>
      <c r="D185" s="138" t="s">
        <v>152</v>
      </c>
      <c r="E185" s="139" t="s">
        <v>2861</v>
      </c>
      <c r="F185" s="140" t="s">
        <v>2862</v>
      </c>
      <c r="G185" s="141" t="s">
        <v>331</v>
      </c>
      <c r="H185" s="40">
        <v>2</v>
      </c>
      <c r="I185" s="24"/>
      <c r="J185" s="142">
        <f t="shared" si="10"/>
        <v>0</v>
      </c>
      <c r="K185" s="140" t="s">
        <v>1</v>
      </c>
      <c r="L185" s="54"/>
      <c r="M185" s="143" t="s">
        <v>1</v>
      </c>
      <c r="N185" s="144" t="s">
        <v>44</v>
      </c>
      <c r="O185" s="145"/>
      <c r="P185" s="146">
        <f t="shared" si="11"/>
        <v>0</v>
      </c>
      <c r="Q185" s="146">
        <v>0.00037</v>
      </c>
      <c r="R185" s="146">
        <f t="shared" si="12"/>
        <v>0.00074</v>
      </c>
      <c r="S185" s="146">
        <v>0</v>
      </c>
      <c r="T185" s="147">
        <f t="shared" si="13"/>
        <v>0</v>
      </c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R185" s="148" t="s">
        <v>219</v>
      </c>
      <c r="AT185" s="148" t="s">
        <v>152</v>
      </c>
      <c r="AU185" s="148" t="s">
        <v>89</v>
      </c>
      <c r="AY185" s="44" t="s">
        <v>149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44" t="s">
        <v>87</v>
      </c>
      <c r="BK185" s="149">
        <f t="shared" si="19"/>
        <v>0</v>
      </c>
      <c r="BL185" s="44" t="s">
        <v>219</v>
      </c>
      <c r="BM185" s="148" t="s">
        <v>2863</v>
      </c>
    </row>
    <row r="186" spans="1:65" s="56" customFormat="1" ht="21.75" customHeight="1">
      <c r="A186" s="53"/>
      <c r="B186" s="54"/>
      <c r="C186" s="138" t="s">
        <v>507</v>
      </c>
      <c r="D186" s="138" t="s">
        <v>152</v>
      </c>
      <c r="E186" s="139" t="s">
        <v>2864</v>
      </c>
      <c r="F186" s="140" t="s">
        <v>2865</v>
      </c>
      <c r="G186" s="141" t="s">
        <v>339</v>
      </c>
      <c r="H186" s="40">
        <v>2</v>
      </c>
      <c r="I186" s="24"/>
      <c r="J186" s="142">
        <f t="shared" si="10"/>
        <v>0</v>
      </c>
      <c r="K186" s="140" t="s">
        <v>257</v>
      </c>
      <c r="L186" s="54"/>
      <c r="M186" s="143" t="s">
        <v>1</v>
      </c>
      <c r="N186" s="144" t="s">
        <v>44</v>
      </c>
      <c r="O186" s="145"/>
      <c r="P186" s="146">
        <f t="shared" si="11"/>
        <v>0</v>
      </c>
      <c r="Q186" s="146">
        <v>0.00118</v>
      </c>
      <c r="R186" s="146">
        <f t="shared" si="12"/>
        <v>0.00236</v>
      </c>
      <c r="S186" s="146">
        <v>0</v>
      </c>
      <c r="T186" s="147">
        <f t="shared" si="13"/>
        <v>0</v>
      </c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R186" s="148" t="s">
        <v>219</v>
      </c>
      <c r="AT186" s="148" t="s">
        <v>152</v>
      </c>
      <c r="AU186" s="148" t="s">
        <v>89</v>
      </c>
      <c r="AY186" s="44" t="s">
        <v>149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44" t="s">
        <v>87</v>
      </c>
      <c r="BK186" s="149">
        <f t="shared" si="19"/>
        <v>0</v>
      </c>
      <c r="BL186" s="44" t="s">
        <v>219</v>
      </c>
      <c r="BM186" s="148" t="s">
        <v>2866</v>
      </c>
    </row>
    <row r="187" spans="1:65" s="56" customFormat="1" ht="21.75" customHeight="1">
      <c r="A187" s="53"/>
      <c r="B187" s="54"/>
      <c r="C187" s="138" t="s">
        <v>513</v>
      </c>
      <c r="D187" s="138" t="s">
        <v>152</v>
      </c>
      <c r="E187" s="139" t="s">
        <v>2867</v>
      </c>
      <c r="F187" s="140" t="s">
        <v>2868</v>
      </c>
      <c r="G187" s="141" t="s">
        <v>339</v>
      </c>
      <c r="H187" s="40">
        <v>1</v>
      </c>
      <c r="I187" s="24"/>
      <c r="J187" s="142">
        <f t="shared" si="10"/>
        <v>0</v>
      </c>
      <c r="K187" s="140" t="s">
        <v>1</v>
      </c>
      <c r="L187" s="54"/>
      <c r="M187" s="143" t="s">
        <v>1</v>
      </c>
      <c r="N187" s="144" t="s">
        <v>44</v>
      </c>
      <c r="O187" s="145"/>
      <c r="P187" s="146">
        <f t="shared" si="11"/>
        <v>0</v>
      </c>
      <c r="Q187" s="146">
        <v>0.00118</v>
      </c>
      <c r="R187" s="146">
        <f t="shared" si="12"/>
        <v>0.00118</v>
      </c>
      <c r="S187" s="146">
        <v>0</v>
      </c>
      <c r="T187" s="147">
        <f t="shared" si="13"/>
        <v>0</v>
      </c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R187" s="148" t="s">
        <v>219</v>
      </c>
      <c r="AT187" s="148" t="s">
        <v>152</v>
      </c>
      <c r="AU187" s="148" t="s">
        <v>89</v>
      </c>
      <c r="AY187" s="44" t="s">
        <v>149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44" t="s">
        <v>87</v>
      </c>
      <c r="BK187" s="149">
        <f t="shared" si="19"/>
        <v>0</v>
      </c>
      <c r="BL187" s="44" t="s">
        <v>219</v>
      </c>
      <c r="BM187" s="148" t="s">
        <v>2869</v>
      </c>
    </row>
    <row r="188" spans="1:65" s="56" customFormat="1" ht="16.5" customHeight="1">
      <c r="A188" s="53"/>
      <c r="B188" s="54"/>
      <c r="C188" s="138" t="s">
        <v>517</v>
      </c>
      <c r="D188" s="138" t="s">
        <v>152</v>
      </c>
      <c r="E188" s="139" t="s">
        <v>2870</v>
      </c>
      <c r="F188" s="140" t="s">
        <v>2871</v>
      </c>
      <c r="G188" s="141" t="s">
        <v>331</v>
      </c>
      <c r="H188" s="40">
        <v>242</v>
      </c>
      <c r="I188" s="24"/>
      <c r="J188" s="142">
        <f t="shared" si="10"/>
        <v>0</v>
      </c>
      <c r="K188" s="140" t="s">
        <v>257</v>
      </c>
      <c r="L188" s="54"/>
      <c r="M188" s="143" t="s">
        <v>1</v>
      </c>
      <c r="N188" s="144" t="s">
        <v>44</v>
      </c>
      <c r="O188" s="145"/>
      <c r="P188" s="146">
        <f t="shared" si="11"/>
        <v>0</v>
      </c>
      <c r="Q188" s="146">
        <v>0.0004</v>
      </c>
      <c r="R188" s="146">
        <f t="shared" si="12"/>
        <v>0.09680000000000001</v>
      </c>
      <c r="S188" s="146">
        <v>0</v>
      </c>
      <c r="T188" s="147">
        <f t="shared" si="13"/>
        <v>0</v>
      </c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R188" s="148" t="s">
        <v>219</v>
      </c>
      <c r="AT188" s="148" t="s">
        <v>152</v>
      </c>
      <c r="AU188" s="148" t="s">
        <v>89</v>
      </c>
      <c r="AY188" s="44" t="s">
        <v>149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44" t="s">
        <v>87</v>
      </c>
      <c r="BK188" s="149">
        <f t="shared" si="19"/>
        <v>0</v>
      </c>
      <c r="BL188" s="44" t="s">
        <v>219</v>
      </c>
      <c r="BM188" s="148" t="s">
        <v>2872</v>
      </c>
    </row>
    <row r="189" spans="1:65" s="56" customFormat="1" ht="16.5" customHeight="1">
      <c r="A189" s="53"/>
      <c r="B189" s="54"/>
      <c r="C189" s="138" t="s">
        <v>521</v>
      </c>
      <c r="D189" s="138" t="s">
        <v>152</v>
      </c>
      <c r="E189" s="139" t="s">
        <v>2873</v>
      </c>
      <c r="F189" s="140" t="s">
        <v>2874</v>
      </c>
      <c r="G189" s="141" t="s">
        <v>331</v>
      </c>
      <c r="H189" s="40">
        <v>242</v>
      </c>
      <c r="I189" s="24"/>
      <c r="J189" s="142">
        <f t="shared" si="10"/>
        <v>0</v>
      </c>
      <c r="K189" s="140" t="s">
        <v>257</v>
      </c>
      <c r="L189" s="54"/>
      <c r="M189" s="143" t="s">
        <v>1</v>
      </c>
      <c r="N189" s="144" t="s">
        <v>44</v>
      </c>
      <c r="O189" s="145"/>
      <c r="P189" s="146">
        <f t="shared" si="11"/>
        <v>0</v>
      </c>
      <c r="Q189" s="146">
        <v>1E-05</v>
      </c>
      <c r="R189" s="146">
        <f t="shared" si="12"/>
        <v>0.0024200000000000003</v>
      </c>
      <c r="S189" s="146">
        <v>0</v>
      </c>
      <c r="T189" s="147">
        <f t="shared" si="13"/>
        <v>0</v>
      </c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R189" s="148" t="s">
        <v>219</v>
      </c>
      <c r="AT189" s="148" t="s">
        <v>152</v>
      </c>
      <c r="AU189" s="148" t="s">
        <v>89</v>
      </c>
      <c r="AY189" s="44" t="s">
        <v>149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44" t="s">
        <v>87</v>
      </c>
      <c r="BK189" s="149">
        <f t="shared" si="19"/>
        <v>0</v>
      </c>
      <c r="BL189" s="44" t="s">
        <v>219</v>
      </c>
      <c r="BM189" s="148" t="s">
        <v>2875</v>
      </c>
    </row>
    <row r="190" spans="1:65" s="56" customFormat="1" ht="16.5" customHeight="1">
      <c r="A190" s="53"/>
      <c r="B190" s="54"/>
      <c r="C190" s="138" t="s">
        <v>525</v>
      </c>
      <c r="D190" s="138" t="s">
        <v>152</v>
      </c>
      <c r="E190" s="139" t="s">
        <v>2876</v>
      </c>
      <c r="F190" s="140" t="s">
        <v>2877</v>
      </c>
      <c r="G190" s="141" t="s">
        <v>1392</v>
      </c>
      <c r="H190" s="27"/>
      <c r="I190" s="204">
        <f>SUM(J149:J189)/100</f>
        <v>0</v>
      </c>
      <c r="J190" s="142">
        <f t="shared" si="10"/>
        <v>0</v>
      </c>
      <c r="K190" s="140" t="s">
        <v>257</v>
      </c>
      <c r="L190" s="54"/>
      <c r="M190" s="143" t="s">
        <v>1</v>
      </c>
      <c r="N190" s="144" t="s">
        <v>44</v>
      </c>
      <c r="O190" s="145"/>
      <c r="P190" s="146">
        <f t="shared" si="11"/>
        <v>0</v>
      </c>
      <c r="Q190" s="146">
        <v>0</v>
      </c>
      <c r="R190" s="146">
        <f t="shared" si="12"/>
        <v>0</v>
      </c>
      <c r="S190" s="146">
        <v>0</v>
      </c>
      <c r="T190" s="147">
        <f t="shared" si="13"/>
        <v>0</v>
      </c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R190" s="148" t="s">
        <v>219</v>
      </c>
      <c r="AT190" s="148" t="s">
        <v>152</v>
      </c>
      <c r="AU190" s="148" t="s">
        <v>89</v>
      </c>
      <c r="AY190" s="44" t="s">
        <v>149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44" t="s">
        <v>87</v>
      </c>
      <c r="BK190" s="149">
        <f t="shared" si="19"/>
        <v>0</v>
      </c>
      <c r="BL190" s="44" t="s">
        <v>219</v>
      </c>
      <c r="BM190" s="148" t="s">
        <v>2878</v>
      </c>
    </row>
    <row r="191" spans="2:63" s="125" customFormat="1" ht="22.9" customHeight="1">
      <c r="B191" s="126"/>
      <c r="D191" s="127" t="s">
        <v>78</v>
      </c>
      <c r="E191" s="136" t="s">
        <v>2879</v>
      </c>
      <c r="F191" s="136" t="s">
        <v>2880</v>
      </c>
      <c r="J191" s="137">
        <f>BK191</f>
        <v>0</v>
      </c>
      <c r="L191" s="126"/>
      <c r="M191" s="130"/>
      <c r="N191" s="131"/>
      <c r="O191" s="131"/>
      <c r="P191" s="132">
        <f>SUM(P192:P229)</f>
        <v>0</v>
      </c>
      <c r="Q191" s="131"/>
      <c r="R191" s="132">
        <f>SUM(R192:R229)</f>
        <v>1.2879899999999997</v>
      </c>
      <c r="S191" s="131"/>
      <c r="T191" s="133">
        <f>SUM(T192:T229)</f>
        <v>0</v>
      </c>
      <c r="AR191" s="127" t="s">
        <v>89</v>
      </c>
      <c r="AT191" s="134" t="s">
        <v>78</v>
      </c>
      <c r="AU191" s="134" t="s">
        <v>87</v>
      </c>
      <c r="AY191" s="127" t="s">
        <v>149</v>
      </c>
      <c r="BK191" s="135">
        <f>SUM(BK192:BK229)</f>
        <v>0</v>
      </c>
    </row>
    <row r="192" spans="1:65" s="56" customFormat="1" ht="16.5" customHeight="1">
      <c r="A192" s="53"/>
      <c r="B192" s="54"/>
      <c r="C192" s="138" t="s">
        <v>529</v>
      </c>
      <c r="D192" s="138" t="s">
        <v>152</v>
      </c>
      <c r="E192" s="139" t="s">
        <v>2881</v>
      </c>
      <c r="F192" s="140" t="s">
        <v>2882</v>
      </c>
      <c r="G192" s="141" t="s">
        <v>155</v>
      </c>
      <c r="H192" s="40">
        <v>1</v>
      </c>
      <c r="I192" s="24"/>
      <c r="J192" s="142">
        <f>ROUND(I192*H192,2)</f>
        <v>0</v>
      </c>
      <c r="K192" s="140" t="s">
        <v>1</v>
      </c>
      <c r="L192" s="54"/>
      <c r="M192" s="143" t="s">
        <v>1</v>
      </c>
      <c r="N192" s="144" t="s">
        <v>44</v>
      </c>
      <c r="O192" s="145"/>
      <c r="P192" s="146">
        <f>O192*H192</f>
        <v>0</v>
      </c>
      <c r="Q192" s="146">
        <v>0.01079</v>
      </c>
      <c r="R192" s="146">
        <f>Q192*H192</f>
        <v>0.01079</v>
      </c>
      <c r="S192" s="146">
        <v>0</v>
      </c>
      <c r="T192" s="147">
        <f>S192*H192</f>
        <v>0</v>
      </c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R192" s="148" t="s">
        <v>219</v>
      </c>
      <c r="AT192" s="148" t="s">
        <v>152</v>
      </c>
      <c r="AU192" s="148" t="s">
        <v>89</v>
      </c>
      <c r="AY192" s="44" t="s">
        <v>149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44" t="s">
        <v>87</v>
      </c>
      <c r="BK192" s="149">
        <f>ROUND(I192*H192,2)</f>
        <v>0</v>
      </c>
      <c r="BL192" s="44" t="s">
        <v>219</v>
      </c>
      <c r="BM192" s="148" t="s">
        <v>2883</v>
      </c>
    </row>
    <row r="193" spans="1:65" s="56" customFormat="1" ht="16.5" customHeight="1">
      <c r="A193" s="53"/>
      <c r="B193" s="54"/>
      <c r="C193" s="195" t="s">
        <v>534</v>
      </c>
      <c r="D193" s="195" t="s">
        <v>1214</v>
      </c>
      <c r="E193" s="196" t="s">
        <v>2884</v>
      </c>
      <c r="F193" s="197" t="s">
        <v>2885</v>
      </c>
      <c r="G193" s="198" t="s">
        <v>339</v>
      </c>
      <c r="H193" s="199">
        <v>1</v>
      </c>
      <c r="I193" s="26"/>
      <c r="J193" s="200">
        <f>ROUND(I193*H193,2)</f>
        <v>0</v>
      </c>
      <c r="K193" s="197" t="s">
        <v>1</v>
      </c>
      <c r="L193" s="201"/>
      <c r="M193" s="202" t="s">
        <v>1</v>
      </c>
      <c r="N193" s="203" t="s">
        <v>44</v>
      </c>
      <c r="O193" s="145"/>
      <c r="P193" s="146">
        <f>O193*H193</f>
        <v>0</v>
      </c>
      <c r="Q193" s="146">
        <v>0.0124</v>
      </c>
      <c r="R193" s="146">
        <f>Q193*H193</f>
        <v>0.0124</v>
      </c>
      <c r="S193" s="146">
        <v>0</v>
      </c>
      <c r="T193" s="147">
        <f>S193*H193</f>
        <v>0</v>
      </c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R193" s="148" t="s">
        <v>419</v>
      </c>
      <c r="AT193" s="148" t="s">
        <v>1214</v>
      </c>
      <c r="AU193" s="148" t="s">
        <v>89</v>
      </c>
      <c r="AY193" s="44" t="s">
        <v>149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44" t="s">
        <v>87</v>
      </c>
      <c r="BK193" s="149">
        <f>ROUND(I193*H193,2)</f>
        <v>0</v>
      </c>
      <c r="BL193" s="44" t="s">
        <v>219</v>
      </c>
      <c r="BM193" s="148" t="s">
        <v>2886</v>
      </c>
    </row>
    <row r="194" spans="1:47" s="56" customFormat="1" ht="29.25">
      <c r="A194" s="53"/>
      <c r="B194" s="54"/>
      <c r="C194" s="53"/>
      <c r="D194" s="150" t="s">
        <v>158</v>
      </c>
      <c r="E194" s="53"/>
      <c r="F194" s="151" t="s">
        <v>2887</v>
      </c>
      <c r="G194" s="53"/>
      <c r="H194" s="53"/>
      <c r="I194" s="53"/>
      <c r="J194" s="53"/>
      <c r="K194" s="53"/>
      <c r="L194" s="54"/>
      <c r="M194" s="152"/>
      <c r="N194" s="153"/>
      <c r="O194" s="145"/>
      <c r="P194" s="145"/>
      <c r="Q194" s="145"/>
      <c r="R194" s="145"/>
      <c r="S194" s="145"/>
      <c r="T194" s="154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T194" s="44" t="s">
        <v>158</v>
      </c>
      <c r="AU194" s="44" t="s">
        <v>89</v>
      </c>
    </row>
    <row r="195" spans="1:65" s="56" customFormat="1" ht="16.5" customHeight="1">
      <c r="A195" s="53"/>
      <c r="B195" s="54"/>
      <c r="C195" s="195" t="s">
        <v>538</v>
      </c>
      <c r="D195" s="195" t="s">
        <v>1214</v>
      </c>
      <c r="E195" s="196" t="s">
        <v>2888</v>
      </c>
      <c r="F195" s="197" t="s">
        <v>2889</v>
      </c>
      <c r="G195" s="198" t="s">
        <v>339</v>
      </c>
      <c r="H195" s="199">
        <v>2</v>
      </c>
      <c r="I195" s="26"/>
      <c r="J195" s="200">
        <f>ROUND(I195*H195,2)</f>
        <v>0</v>
      </c>
      <c r="K195" s="197" t="s">
        <v>1</v>
      </c>
      <c r="L195" s="201"/>
      <c r="M195" s="202" t="s">
        <v>1</v>
      </c>
      <c r="N195" s="203" t="s">
        <v>44</v>
      </c>
      <c r="O195" s="145"/>
      <c r="P195" s="146">
        <f>O195*H195</f>
        <v>0</v>
      </c>
      <c r="Q195" s="146">
        <v>0.0124</v>
      </c>
      <c r="R195" s="146">
        <f>Q195*H195</f>
        <v>0.0248</v>
      </c>
      <c r="S195" s="146">
        <v>0</v>
      </c>
      <c r="T195" s="147">
        <f>S195*H195</f>
        <v>0</v>
      </c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R195" s="148" t="s">
        <v>419</v>
      </c>
      <c r="AT195" s="148" t="s">
        <v>1214</v>
      </c>
      <c r="AU195" s="148" t="s">
        <v>89</v>
      </c>
      <c r="AY195" s="44" t="s">
        <v>149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44" t="s">
        <v>87</v>
      </c>
      <c r="BK195" s="149">
        <f>ROUND(I195*H195,2)</f>
        <v>0</v>
      </c>
      <c r="BL195" s="44" t="s">
        <v>219</v>
      </c>
      <c r="BM195" s="148" t="s">
        <v>2890</v>
      </c>
    </row>
    <row r="196" spans="1:47" s="56" customFormat="1" ht="39">
      <c r="A196" s="53"/>
      <c r="B196" s="54"/>
      <c r="C196" s="53"/>
      <c r="D196" s="150" t="s">
        <v>158</v>
      </c>
      <c r="E196" s="53"/>
      <c r="F196" s="151" t="s">
        <v>2891</v>
      </c>
      <c r="G196" s="53"/>
      <c r="H196" s="53"/>
      <c r="I196" s="53"/>
      <c r="J196" s="53"/>
      <c r="K196" s="53"/>
      <c r="L196" s="54"/>
      <c r="M196" s="152"/>
      <c r="N196" s="153"/>
      <c r="O196" s="145"/>
      <c r="P196" s="145"/>
      <c r="Q196" s="145"/>
      <c r="R196" s="145"/>
      <c r="S196" s="145"/>
      <c r="T196" s="154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T196" s="44" t="s">
        <v>158</v>
      </c>
      <c r="AU196" s="44" t="s">
        <v>89</v>
      </c>
    </row>
    <row r="197" spans="1:65" s="56" customFormat="1" ht="16.5" customHeight="1">
      <c r="A197" s="53"/>
      <c r="B197" s="54"/>
      <c r="C197" s="195" t="s">
        <v>543</v>
      </c>
      <c r="D197" s="195" t="s">
        <v>1214</v>
      </c>
      <c r="E197" s="196" t="s">
        <v>2892</v>
      </c>
      <c r="F197" s="197" t="s">
        <v>2889</v>
      </c>
      <c r="G197" s="198" t="s">
        <v>339</v>
      </c>
      <c r="H197" s="199">
        <v>2</v>
      </c>
      <c r="I197" s="26"/>
      <c r="J197" s="200">
        <f>ROUND(I197*H197,2)</f>
        <v>0</v>
      </c>
      <c r="K197" s="197" t="s">
        <v>1</v>
      </c>
      <c r="L197" s="201"/>
      <c r="M197" s="202" t="s">
        <v>1</v>
      </c>
      <c r="N197" s="203" t="s">
        <v>44</v>
      </c>
      <c r="O197" s="145"/>
      <c r="P197" s="146">
        <f>O197*H197</f>
        <v>0</v>
      </c>
      <c r="Q197" s="146">
        <v>0.0124</v>
      </c>
      <c r="R197" s="146">
        <f>Q197*H197</f>
        <v>0.0248</v>
      </c>
      <c r="S197" s="146">
        <v>0</v>
      </c>
      <c r="T197" s="147">
        <f>S197*H197</f>
        <v>0</v>
      </c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R197" s="148" t="s">
        <v>419</v>
      </c>
      <c r="AT197" s="148" t="s">
        <v>1214</v>
      </c>
      <c r="AU197" s="148" t="s">
        <v>89</v>
      </c>
      <c r="AY197" s="44" t="s">
        <v>149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44" t="s">
        <v>87</v>
      </c>
      <c r="BK197" s="149">
        <f>ROUND(I197*H197,2)</f>
        <v>0</v>
      </c>
      <c r="BL197" s="44" t="s">
        <v>219</v>
      </c>
      <c r="BM197" s="148" t="s">
        <v>2893</v>
      </c>
    </row>
    <row r="198" spans="1:47" s="56" customFormat="1" ht="39">
      <c r="A198" s="53"/>
      <c r="B198" s="54"/>
      <c r="C198" s="53"/>
      <c r="D198" s="150" t="s">
        <v>158</v>
      </c>
      <c r="E198" s="53"/>
      <c r="F198" s="151" t="s">
        <v>2891</v>
      </c>
      <c r="G198" s="53"/>
      <c r="H198" s="53"/>
      <c r="I198" s="53"/>
      <c r="J198" s="53"/>
      <c r="K198" s="53"/>
      <c r="L198" s="54"/>
      <c r="M198" s="152"/>
      <c r="N198" s="153"/>
      <c r="O198" s="145"/>
      <c r="P198" s="145"/>
      <c r="Q198" s="145"/>
      <c r="R198" s="145"/>
      <c r="S198" s="145"/>
      <c r="T198" s="154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T198" s="44" t="s">
        <v>158</v>
      </c>
      <c r="AU198" s="44" t="s">
        <v>89</v>
      </c>
    </row>
    <row r="199" spans="1:65" s="56" customFormat="1" ht="16.5" customHeight="1">
      <c r="A199" s="53"/>
      <c r="B199" s="54"/>
      <c r="C199" s="195" t="s">
        <v>548</v>
      </c>
      <c r="D199" s="195" t="s">
        <v>1214</v>
      </c>
      <c r="E199" s="196" t="s">
        <v>2894</v>
      </c>
      <c r="F199" s="197" t="s">
        <v>2889</v>
      </c>
      <c r="G199" s="198" t="s">
        <v>339</v>
      </c>
      <c r="H199" s="199">
        <v>5</v>
      </c>
      <c r="I199" s="26"/>
      <c r="J199" s="200">
        <f>ROUND(I199*H199,2)</f>
        <v>0</v>
      </c>
      <c r="K199" s="197" t="s">
        <v>1</v>
      </c>
      <c r="L199" s="201"/>
      <c r="M199" s="202" t="s">
        <v>1</v>
      </c>
      <c r="N199" s="203" t="s">
        <v>44</v>
      </c>
      <c r="O199" s="145"/>
      <c r="P199" s="146">
        <f>O199*H199</f>
        <v>0</v>
      </c>
      <c r="Q199" s="146">
        <v>0.0124</v>
      </c>
      <c r="R199" s="146">
        <f>Q199*H199</f>
        <v>0.062</v>
      </c>
      <c r="S199" s="146">
        <v>0</v>
      </c>
      <c r="T199" s="147">
        <f>S199*H199</f>
        <v>0</v>
      </c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R199" s="148" t="s">
        <v>419</v>
      </c>
      <c r="AT199" s="148" t="s">
        <v>1214</v>
      </c>
      <c r="AU199" s="148" t="s">
        <v>89</v>
      </c>
      <c r="AY199" s="44" t="s">
        <v>149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44" t="s">
        <v>87</v>
      </c>
      <c r="BK199" s="149">
        <f>ROUND(I199*H199,2)</f>
        <v>0</v>
      </c>
      <c r="BL199" s="44" t="s">
        <v>219</v>
      </c>
      <c r="BM199" s="148" t="s">
        <v>2895</v>
      </c>
    </row>
    <row r="200" spans="1:47" s="56" customFormat="1" ht="48.75">
      <c r="A200" s="53"/>
      <c r="B200" s="54"/>
      <c r="C200" s="53"/>
      <c r="D200" s="150" t="s">
        <v>158</v>
      </c>
      <c r="E200" s="53"/>
      <c r="F200" s="151" t="s">
        <v>2896</v>
      </c>
      <c r="G200" s="53"/>
      <c r="H200" s="53"/>
      <c r="I200" s="53"/>
      <c r="J200" s="53"/>
      <c r="K200" s="53"/>
      <c r="L200" s="54"/>
      <c r="M200" s="152"/>
      <c r="N200" s="153"/>
      <c r="O200" s="145"/>
      <c r="P200" s="145"/>
      <c r="Q200" s="145"/>
      <c r="R200" s="145"/>
      <c r="S200" s="145"/>
      <c r="T200" s="154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T200" s="44" t="s">
        <v>158</v>
      </c>
      <c r="AU200" s="44" t="s">
        <v>89</v>
      </c>
    </row>
    <row r="201" spans="1:65" s="56" customFormat="1" ht="16.5" customHeight="1">
      <c r="A201" s="53"/>
      <c r="B201" s="54"/>
      <c r="C201" s="195" t="s">
        <v>553</v>
      </c>
      <c r="D201" s="195" t="s">
        <v>1214</v>
      </c>
      <c r="E201" s="196" t="s">
        <v>2897</v>
      </c>
      <c r="F201" s="197" t="s">
        <v>2898</v>
      </c>
      <c r="G201" s="198" t="s">
        <v>339</v>
      </c>
      <c r="H201" s="199">
        <v>3</v>
      </c>
      <c r="I201" s="26"/>
      <c r="J201" s="200">
        <f>ROUND(I201*H201,2)</f>
        <v>0</v>
      </c>
      <c r="K201" s="197" t="s">
        <v>1</v>
      </c>
      <c r="L201" s="201"/>
      <c r="M201" s="202" t="s">
        <v>1</v>
      </c>
      <c r="N201" s="203" t="s">
        <v>44</v>
      </c>
      <c r="O201" s="145"/>
      <c r="P201" s="146">
        <f>O201*H201</f>
        <v>0</v>
      </c>
      <c r="Q201" s="146">
        <v>0.0124</v>
      </c>
      <c r="R201" s="146">
        <f>Q201*H201</f>
        <v>0.0372</v>
      </c>
      <c r="S201" s="146">
        <v>0</v>
      </c>
      <c r="T201" s="147">
        <f>S201*H201</f>
        <v>0</v>
      </c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R201" s="148" t="s">
        <v>419</v>
      </c>
      <c r="AT201" s="148" t="s">
        <v>1214</v>
      </c>
      <c r="AU201" s="148" t="s">
        <v>89</v>
      </c>
      <c r="AY201" s="44" t="s">
        <v>149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44" t="s">
        <v>87</v>
      </c>
      <c r="BK201" s="149">
        <f>ROUND(I201*H201,2)</f>
        <v>0</v>
      </c>
      <c r="BL201" s="44" t="s">
        <v>219</v>
      </c>
      <c r="BM201" s="148" t="s">
        <v>2899</v>
      </c>
    </row>
    <row r="202" spans="1:47" s="56" customFormat="1" ht="39">
      <c r="A202" s="53"/>
      <c r="B202" s="54"/>
      <c r="C202" s="53"/>
      <c r="D202" s="150" t="s">
        <v>158</v>
      </c>
      <c r="E202" s="53"/>
      <c r="F202" s="151" t="s">
        <v>2900</v>
      </c>
      <c r="G202" s="53"/>
      <c r="H202" s="53"/>
      <c r="I202" s="53"/>
      <c r="J202" s="53"/>
      <c r="K202" s="53"/>
      <c r="L202" s="54"/>
      <c r="M202" s="152"/>
      <c r="N202" s="153"/>
      <c r="O202" s="145"/>
      <c r="P202" s="145"/>
      <c r="Q202" s="145"/>
      <c r="R202" s="145"/>
      <c r="S202" s="145"/>
      <c r="T202" s="154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T202" s="44" t="s">
        <v>158</v>
      </c>
      <c r="AU202" s="44" t="s">
        <v>89</v>
      </c>
    </row>
    <row r="203" spans="1:65" s="56" customFormat="1" ht="16.5" customHeight="1">
      <c r="A203" s="53"/>
      <c r="B203" s="54"/>
      <c r="C203" s="195" t="s">
        <v>568</v>
      </c>
      <c r="D203" s="195" t="s">
        <v>1214</v>
      </c>
      <c r="E203" s="196" t="s">
        <v>2901</v>
      </c>
      <c r="F203" s="197" t="s">
        <v>2902</v>
      </c>
      <c r="G203" s="198" t="s">
        <v>339</v>
      </c>
      <c r="H203" s="199">
        <v>12</v>
      </c>
      <c r="I203" s="26"/>
      <c r="J203" s="200">
        <f>ROUND(I203*H203,2)</f>
        <v>0</v>
      </c>
      <c r="K203" s="197" t="s">
        <v>1</v>
      </c>
      <c r="L203" s="201"/>
      <c r="M203" s="202" t="s">
        <v>1</v>
      </c>
      <c r="N203" s="203" t="s">
        <v>44</v>
      </c>
      <c r="O203" s="145"/>
      <c r="P203" s="146">
        <f>O203*H203</f>
        <v>0</v>
      </c>
      <c r="Q203" s="146">
        <v>0.0124</v>
      </c>
      <c r="R203" s="146">
        <f>Q203*H203</f>
        <v>0.1488</v>
      </c>
      <c r="S203" s="146">
        <v>0</v>
      </c>
      <c r="T203" s="147">
        <f>S203*H203</f>
        <v>0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R203" s="148" t="s">
        <v>419</v>
      </c>
      <c r="AT203" s="148" t="s">
        <v>1214</v>
      </c>
      <c r="AU203" s="148" t="s">
        <v>89</v>
      </c>
      <c r="AY203" s="44" t="s">
        <v>149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44" t="s">
        <v>87</v>
      </c>
      <c r="BK203" s="149">
        <f>ROUND(I203*H203,2)</f>
        <v>0</v>
      </c>
      <c r="BL203" s="44" t="s">
        <v>219</v>
      </c>
      <c r="BM203" s="148" t="s">
        <v>2903</v>
      </c>
    </row>
    <row r="204" spans="1:47" s="56" customFormat="1" ht="29.25">
      <c r="A204" s="53"/>
      <c r="B204" s="54"/>
      <c r="C204" s="53"/>
      <c r="D204" s="150" t="s">
        <v>158</v>
      </c>
      <c r="E204" s="53"/>
      <c r="F204" s="151" t="s">
        <v>2904</v>
      </c>
      <c r="G204" s="53"/>
      <c r="H204" s="53"/>
      <c r="I204" s="53"/>
      <c r="J204" s="53"/>
      <c r="K204" s="53"/>
      <c r="L204" s="54"/>
      <c r="M204" s="152"/>
      <c r="N204" s="153"/>
      <c r="O204" s="145"/>
      <c r="P204" s="145"/>
      <c r="Q204" s="145"/>
      <c r="R204" s="145"/>
      <c r="S204" s="145"/>
      <c r="T204" s="154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T204" s="44" t="s">
        <v>158</v>
      </c>
      <c r="AU204" s="44" t="s">
        <v>89</v>
      </c>
    </row>
    <row r="205" spans="1:65" s="56" customFormat="1" ht="16.5" customHeight="1">
      <c r="A205" s="53"/>
      <c r="B205" s="54"/>
      <c r="C205" s="195" t="s">
        <v>605</v>
      </c>
      <c r="D205" s="195" t="s">
        <v>1214</v>
      </c>
      <c r="E205" s="196" t="s">
        <v>2905</v>
      </c>
      <c r="F205" s="197" t="s">
        <v>2906</v>
      </c>
      <c r="G205" s="198" t="s">
        <v>339</v>
      </c>
      <c r="H205" s="199">
        <v>1</v>
      </c>
      <c r="I205" s="26"/>
      <c r="J205" s="200">
        <f>ROUND(I205*H205,2)</f>
        <v>0</v>
      </c>
      <c r="K205" s="197" t="s">
        <v>1</v>
      </c>
      <c r="L205" s="201"/>
      <c r="M205" s="202" t="s">
        <v>1</v>
      </c>
      <c r="N205" s="203" t="s">
        <v>44</v>
      </c>
      <c r="O205" s="145"/>
      <c r="P205" s="146">
        <f>O205*H205</f>
        <v>0</v>
      </c>
      <c r="Q205" s="146">
        <v>0.0124</v>
      </c>
      <c r="R205" s="146">
        <f>Q205*H205</f>
        <v>0.0124</v>
      </c>
      <c r="S205" s="146">
        <v>0</v>
      </c>
      <c r="T205" s="147">
        <f>S205*H205</f>
        <v>0</v>
      </c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R205" s="148" t="s">
        <v>419</v>
      </c>
      <c r="AT205" s="148" t="s">
        <v>1214</v>
      </c>
      <c r="AU205" s="148" t="s">
        <v>89</v>
      </c>
      <c r="AY205" s="44" t="s">
        <v>149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44" t="s">
        <v>87</v>
      </c>
      <c r="BK205" s="149">
        <f>ROUND(I205*H205,2)</f>
        <v>0</v>
      </c>
      <c r="BL205" s="44" t="s">
        <v>219</v>
      </c>
      <c r="BM205" s="148" t="s">
        <v>2907</v>
      </c>
    </row>
    <row r="206" spans="1:47" s="56" customFormat="1" ht="29.25">
      <c r="A206" s="53"/>
      <c r="B206" s="54"/>
      <c r="C206" s="53"/>
      <c r="D206" s="150" t="s">
        <v>158</v>
      </c>
      <c r="E206" s="53"/>
      <c r="F206" s="151" t="s">
        <v>2908</v>
      </c>
      <c r="G206" s="53"/>
      <c r="H206" s="53"/>
      <c r="I206" s="53"/>
      <c r="J206" s="53"/>
      <c r="K206" s="53"/>
      <c r="L206" s="54"/>
      <c r="M206" s="152"/>
      <c r="N206" s="153"/>
      <c r="O206" s="145"/>
      <c r="P206" s="145"/>
      <c r="Q206" s="145"/>
      <c r="R206" s="145"/>
      <c r="S206" s="145"/>
      <c r="T206" s="154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T206" s="44" t="s">
        <v>158</v>
      </c>
      <c r="AU206" s="44" t="s">
        <v>89</v>
      </c>
    </row>
    <row r="207" spans="1:65" s="56" customFormat="1" ht="16.5" customHeight="1">
      <c r="A207" s="53"/>
      <c r="B207" s="54"/>
      <c r="C207" s="195" t="s">
        <v>609</v>
      </c>
      <c r="D207" s="195" t="s">
        <v>1214</v>
      </c>
      <c r="E207" s="196" t="s">
        <v>2909</v>
      </c>
      <c r="F207" s="197" t="s">
        <v>2906</v>
      </c>
      <c r="G207" s="198" t="s">
        <v>339</v>
      </c>
      <c r="H207" s="199">
        <v>2</v>
      </c>
      <c r="I207" s="26"/>
      <c r="J207" s="200">
        <f>ROUND(I207*H207,2)</f>
        <v>0</v>
      </c>
      <c r="K207" s="197" t="s">
        <v>1</v>
      </c>
      <c r="L207" s="201"/>
      <c r="M207" s="202" t="s">
        <v>1</v>
      </c>
      <c r="N207" s="203" t="s">
        <v>44</v>
      </c>
      <c r="O207" s="145"/>
      <c r="P207" s="146">
        <f>O207*H207</f>
        <v>0</v>
      </c>
      <c r="Q207" s="146">
        <v>0.0124</v>
      </c>
      <c r="R207" s="146">
        <f>Q207*H207</f>
        <v>0.0248</v>
      </c>
      <c r="S207" s="146">
        <v>0</v>
      </c>
      <c r="T207" s="147">
        <f>S207*H207</f>
        <v>0</v>
      </c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R207" s="148" t="s">
        <v>419</v>
      </c>
      <c r="AT207" s="148" t="s">
        <v>1214</v>
      </c>
      <c r="AU207" s="148" t="s">
        <v>89</v>
      </c>
      <c r="AY207" s="44" t="s">
        <v>149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44" t="s">
        <v>87</v>
      </c>
      <c r="BK207" s="149">
        <f>ROUND(I207*H207,2)</f>
        <v>0</v>
      </c>
      <c r="BL207" s="44" t="s">
        <v>219</v>
      </c>
      <c r="BM207" s="148" t="s">
        <v>2910</v>
      </c>
    </row>
    <row r="208" spans="1:47" s="56" customFormat="1" ht="29.25">
      <c r="A208" s="53"/>
      <c r="B208" s="54"/>
      <c r="C208" s="53"/>
      <c r="D208" s="150" t="s">
        <v>158</v>
      </c>
      <c r="E208" s="53"/>
      <c r="F208" s="151" t="s">
        <v>2911</v>
      </c>
      <c r="G208" s="53"/>
      <c r="H208" s="53"/>
      <c r="I208" s="53"/>
      <c r="J208" s="53"/>
      <c r="K208" s="53"/>
      <c r="L208" s="54"/>
      <c r="M208" s="152"/>
      <c r="N208" s="153"/>
      <c r="O208" s="145"/>
      <c r="P208" s="145"/>
      <c r="Q208" s="145"/>
      <c r="R208" s="145"/>
      <c r="S208" s="145"/>
      <c r="T208" s="154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T208" s="44" t="s">
        <v>158</v>
      </c>
      <c r="AU208" s="44" t="s">
        <v>89</v>
      </c>
    </row>
    <row r="209" spans="1:65" s="56" customFormat="1" ht="16.5" customHeight="1">
      <c r="A209" s="53"/>
      <c r="B209" s="54"/>
      <c r="C209" s="195" t="s">
        <v>615</v>
      </c>
      <c r="D209" s="195" t="s">
        <v>1214</v>
      </c>
      <c r="E209" s="196" t="s">
        <v>2912</v>
      </c>
      <c r="F209" s="197" t="s">
        <v>2913</v>
      </c>
      <c r="G209" s="198" t="s">
        <v>339</v>
      </c>
      <c r="H209" s="199">
        <v>1</v>
      </c>
      <c r="I209" s="26"/>
      <c r="J209" s="200">
        <f>ROUND(I209*H209,2)</f>
        <v>0</v>
      </c>
      <c r="K209" s="197" t="s">
        <v>1</v>
      </c>
      <c r="L209" s="201"/>
      <c r="M209" s="202" t="s">
        <v>1</v>
      </c>
      <c r="N209" s="203" t="s">
        <v>44</v>
      </c>
      <c r="O209" s="145"/>
      <c r="P209" s="146">
        <f>O209*H209</f>
        <v>0</v>
      </c>
      <c r="Q209" s="146">
        <v>0.0124</v>
      </c>
      <c r="R209" s="146">
        <f>Q209*H209</f>
        <v>0.0124</v>
      </c>
      <c r="S209" s="146">
        <v>0</v>
      </c>
      <c r="T209" s="147">
        <f>S209*H209</f>
        <v>0</v>
      </c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R209" s="148" t="s">
        <v>419</v>
      </c>
      <c r="AT209" s="148" t="s">
        <v>1214</v>
      </c>
      <c r="AU209" s="148" t="s">
        <v>89</v>
      </c>
      <c r="AY209" s="44" t="s">
        <v>149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44" t="s">
        <v>87</v>
      </c>
      <c r="BK209" s="149">
        <f>ROUND(I209*H209,2)</f>
        <v>0</v>
      </c>
      <c r="BL209" s="44" t="s">
        <v>219</v>
      </c>
      <c r="BM209" s="148" t="s">
        <v>2914</v>
      </c>
    </row>
    <row r="210" spans="1:47" s="56" customFormat="1" ht="29.25">
      <c r="A210" s="53"/>
      <c r="B210" s="54"/>
      <c r="C210" s="53"/>
      <c r="D210" s="150" t="s">
        <v>158</v>
      </c>
      <c r="E210" s="53"/>
      <c r="F210" s="151" t="s">
        <v>2915</v>
      </c>
      <c r="G210" s="53"/>
      <c r="H210" s="53"/>
      <c r="I210" s="53"/>
      <c r="J210" s="53"/>
      <c r="K210" s="53"/>
      <c r="L210" s="54"/>
      <c r="M210" s="152"/>
      <c r="N210" s="153"/>
      <c r="O210" s="145"/>
      <c r="P210" s="145"/>
      <c r="Q210" s="145"/>
      <c r="R210" s="145"/>
      <c r="S210" s="145"/>
      <c r="T210" s="154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T210" s="44" t="s">
        <v>158</v>
      </c>
      <c r="AU210" s="44" t="s">
        <v>89</v>
      </c>
    </row>
    <row r="211" spans="1:65" s="56" customFormat="1" ht="16.5" customHeight="1">
      <c r="A211" s="53"/>
      <c r="B211" s="54"/>
      <c r="C211" s="195" t="s">
        <v>626</v>
      </c>
      <c r="D211" s="195" t="s">
        <v>1214</v>
      </c>
      <c r="E211" s="196" t="s">
        <v>2916</v>
      </c>
      <c r="F211" s="197" t="s">
        <v>2917</v>
      </c>
      <c r="G211" s="198" t="s">
        <v>339</v>
      </c>
      <c r="H211" s="199">
        <v>1</v>
      </c>
      <c r="I211" s="26"/>
      <c r="J211" s="200">
        <f>ROUND(I211*H211,2)</f>
        <v>0</v>
      </c>
      <c r="K211" s="197" t="s">
        <v>1</v>
      </c>
      <c r="L211" s="201"/>
      <c r="M211" s="202" t="s">
        <v>1</v>
      </c>
      <c r="N211" s="203" t="s">
        <v>44</v>
      </c>
      <c r="O211" s="145"/>
      <c r="P211" s="146">
        <f>O211*H211</f>
        <v>0</v>
      </c>
      <c r="Q211" s="146">
        <v>0.0124</v>
      </c>
      <c r="R211" s="146">
        <f>Q211*H211</f>
        <v>0.0124</v>
      </c>
      <c r="S211" s="146">
        <v>0</v>
      </c>
      <c r="T211" s="147">
        <f>S211*H211</f>
        <v>0</v>
      </c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R211" s="148" t="s">
        <v>419</v>
      </c>
      <c r="AT211" s="148" t="s">
        <v>1214</v>
      </c>
      <c r="AU211" s="148" t="s">
        <v>89</v>
      </c>
      <c r="AY211" s="44" t="s">
        <v>149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44" t="s">
        <v>87</v>
      </c>
      <c r="BK211" s="149">
        <f>ROUND(I211*H211,2)</f>
        <v>0</v>
      </c>
      <c r="BL211" s="44" t="s">
        <v>219</v>
      </c>
      <c r="BM211" s="148" t="s">
        <v>2918</v>
      </c>
    </row>
    <row r="212" spans="1:47" s="56" customFormat="1" ht="29.25">
      <c r="A212" s="53"/>
      <c r="B212" s="54"/>
      <c r="C212" s="53"/>
      <c r="D212" s="150" t="s">
        <v>158</v>
      </c>
      <c r="E212" s="53"/>
      <c r="F212" s="151" t="s">
        <v>2919</v>
      </c>
      <c r="G212" s="53"/>
      <c r="H212" s="53"/>
      <c r="I212" s="53"/>
      <c r="J212" s="53"/>
      <c r="K212" s="53"/>
      <c r="L212" s="54"/>
      <c r="M212" s="152"/>
      <c r="N212" s="153"/>
      <c r="O212" s="145"/>
      <c r="P212" s="145"/>
      <c r="Q212" s="145"/>
      <c r="R212" s="145"/>
      <c r="S212" s="145"/>
      <c r="T212" s="154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T212" s="44" t="s">
        <v>158</v>
      </c>
      <c r="AU212" s="44" t="s">
        <v>89</v>
      </c>
    </row>
    <row r="213" spans="1:65" s="56" customFormat="1" ht="16.5" customHeight="1">
      <c r="A213" s="53"/>
      <c r="B213" s="54"/>
      <c r="C213" s="195" t="s">
        <v>630</v>
      </c>
      <c r="D213" s="195" t="s">
        <v>1214</v>
      </c>
      <c r="E213" s="196" t="s">
        <v>2920</v>
      </c>
      <c r="F213" s="197" t="s">
        <v>2921</v>
      </c>
      <c r="G213" s="198" t="s">
        <v>339</v>
      </c>
      <c r="H213" s="199">
        <v>1</v>
      </c>
      <c r="I213" s="26"/>
      <c r="J213" s="200">
        <f>ROUND(I213*H213,2)</f>
        <v>0</v>
      </c>
      <c r="K213" s="197" t="s">
        <v>1</v>
      </c>
      <c r="L213" s="201"/>
      <c r="M213" s="202" t="s">
        <v>1</v>
      </c>
      <c r="N213" s="203" t="s">
        <v>44</v>
      </c>
      <c r="O213" s="145"/>
      <c r="P213" s="146">
        <f>O213*H213</f>
        <v>0</v>
      </c>
      <c r="Q213" s="146">
        <v>0.0124</v>
      </c>
      <c r="R213" s="146">
        <f>Q213*H213</f>
        <v>0.0124</v>
      </c>
      <c r="S213" s="146">
        <v>0</v>
      </c>
      <c r="T213" s="147">
        <f>S213*H213</f>
        <v>0</v>
      </c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R213" s="148" t="s">
        <v>419</v>
      </c>
      <c r="AT213" s="148" t="s">
        <v>1214</v>
      </c>
      <c r="AU213" s="148" t="s">
        <v>89</v>
      </c>
      <c r="AY213" s="44" t="s">
        <v>149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44" t="s">
        <v>87</v>
      </c>
      <c r="BK213" s="149">
        <f>ROUND(I213*H213,2)</f>
        <v>0</v>
      </c>
      <c r="BL213" s="44" t="s">
        <v>219</v>
      </c>
      <c r="BM213" s="148" t="s">
        <v>2922</v>
      </c>
    </row>
    <row r="214" spans="1:47" s="56" customFormat="1" ht="29.25">
      <c r="A214" s="53"/>
      <c r="B214" s="54"/>
      <c r="C214" s="53"/>
      <c r="D214" s="150" t="s">
        <v>158</v>
      </c>
      <c r="E214" s="53"/>
      <c r="F214" s="151" t="s">
        <v>2923</v>
      </c>
      <c r="G214" s="53"/>
      <c r="H214" s="53"/>
      <c r="I214" s="53"/>
      <c r="J214" s="53"/>
      <c r="K214" s="53"/>
      <c r="L214" s="54"/>
      <c r="M214" s="152"/>
      <c r="N214" s="153"/>
      <c r="O214" s="145"/>
      <c r="P214" s="145"/>
      <c r="Q214" s="145"/>
      <c r="R214" s="145"/>
      <c r="S214" s="145"/>
      <c r="T214" s="154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T214" s="44" t="s">
        <v>158</v>
      </c>
      <c r="AU214" s="44" t="s">
        <v>89</v>
      </c>
    </row>
    <row r="215" spans="1:65" s="56" customFormat="1" ht="24.2" customHeight="1">
      <c r="A215" s="53"/>
      <c r="B215" s="54"/>
      <c r="C215" s="195" t="s">
        <v>635</v>
      </c>
      <c r="D215" s="195" t="s">
        <v>1214</v>
      </c>
      <c r="E215" s="196" t="s">
        <v>2924</v>
      </c>
      <c r="F215" s="197" t="s">
        <v>2925</v>
      </c>
      <c r="G215" s="198" t="s">
        <v>339</v>
      </c>
      <c r="H215" s="199">
        <v>3</v>
      </c>
      <c r="I215" s="26"/>
      <c r="J215" s="200">
        <f>ROUND(I215*H215,2)</f>
        <v>0</v>
      </c>
      <c r="K215" s="197" t="s">
        <v>1</v>
      </c>
      <c r="L215" s="201"/>
      <c r="M215" s="202" t="s">
        <v>1</v>
      </c>
      <c r="N215" s="203" t="s">
        <v>44</v>
      </c>
      <c r="O215" s="145"/>
      <c r="P215" s="146">
        <f>O215*H215</f>
        <v>0</v>
      </c>
      <c r="Q215" s="146">
        <v>0.0124</v>
      </c>
      <c r="R215" s="146">
        <f>Q215*H215</f>
        <v>0.0372</v>
      </c>
      <c r="S215" s="146">
        <v>0</v>
      </c>
      <c r="T215" s="147">
        <f>S215*H215</f>
        <v>0</v>
      </c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R215" s="148" t="s">
        <v>419</v>
      </c>
      <c r="AT215" s="148" t="s">
        <v>1214</v>
      </c>
      <c r="AU215" s="148" t="s">
        <v>89</v>
      </c>
      <c r="AY215" s="44" t="s">
        <v>149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44" t="s">
        <v>87</v>
      </c>
      <c r="BK215" s="149">
        <f>ROUND(I215*H215,2)</f>
        <v>0</v>
      </c>
      <c r="BL215" s="44" t="s">
        <v>219</v>
      </c>
      <c r="BM215" s="148" t="s">
        <v>2926</v>
      </c>
    </row>
    <row r="216" spans="1:65" s="56" customFormat="1" ht="16.5" customHeight="1">
      <c r="A216" s="53"/>
      <c r="B216" s="54"/>
      <c r="C216" s="195" t="s">
        <v>640</v>
      </c>
      <c r="D216" s="195" t="s">
        <v>1214</v>
      </c>
      <c r="E216" s="196" t="s">
        <v>2927</v>
      </c>
      <c r="F216" s="197" t="s">
        <v>2928</v>
      </c>
      <c r="G216" s="198" t="s">
        <v>339</v>
      </c>
      <c r="H216" s="199">
        <v>1</v>
      </c>
      <c r="I216" s="26"/>
      <c r="J216" s="200">
        <f>ROUND(I216*H216,2)</f>
        <v>0</v>
      </c>
      <c r="K216" s="197" t="s">
        <v>1</v>
      </c>
      <c r="L216" s="201"/>
      <c r="M216" s="202" t="s">
        <v>1</v>
      </c>
      <c r="N216" s="203" t="s">
        <v>44</v>
      </c>
      <c r="O216" s="145"/>
      <c r="P216" s="146">
        <f>O216*H216</f>
        <v>0</v>
      </c>
      <c r="Q216" s="146">
        <v>0.0124</v>
      </c>
      <c r="R216" s="146">
        <f>Q216*H216</f>
        <v>0.0124</v>
      </c>
      <c r="S216" s="146">
        <v>0</v>
      </c>
      <c r="T216" s="147">
        <f>S216*H216</f>
        <v>0</v>
      </c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R216" s="148" t="s">
        <v>419</v>
      </c>
      <c r="AT216" s="148" t="s">
        <v>1214</v>
      </c>
      <c r="AU216" s="148" t="s">
        <v>89</v>
      </c>
      <c r="AY216" s="44" t="s">
        <v>149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44" t="s">
        <v>87</v>
      </c>
      <c r="BK216" s="149">
        <f>ROUND(I216*H216,2)</f>
        <v>0</v>
      </c>
      <c r="BL216" s="44" t="s">
        <v>219</v>
      </c>
      <c r="BM216" s="148" t="s">
        <v>2929</v>
      </c>
    </row>
    <row r="217" spans="1:47" s="56" customFormat="1" ht="29.25">
      <c r="A217" s="53"/>
      <c r="B217" s="54"/>
      <c r="C217" s="53"/>
      <c r="D217" s="150" t="s">
        <v>158</v>
      </c>
      <c r="E217" s="53"/>
      <c r="F217" s="151" t="s">
        <v>2930</v>
      </c>
      <c r="G217" s="53"/>
      <c r="H217" s="53"/>
      <c r="I217" s="53"/>
      <c r="J217" s="53"/>
      <c r="K217" s="53"/>
      <c r="L217" s="54"/>
      <c r="M217" s="152"/>
      <c r="N217" s="153"/>
      <c r="O217" s="145"/>
      <c r="P217" s="145"/>
      <c r="Q217" s="145"/>
      <c r="R217" s="145"/>
      <c r="S217" s="145"/>
      <c r="T217" s="154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T217" s="44" t="s">
        <v>158</v>
      </c>
      <c r="AU217" s="44" t="s">
        <v>89</v>
      </c>
    </row>
    <row r="218" spans="1:65" s="56" customFormat="1" ht="24.2" customHeight="1">
      <c r="A218" s="53"/>
      <c r="B218" s="54"/>
      <c r="C218" s="195" t="s">
        <v>645</v>
      </c>
      <c r="D218" s="195" t="s">
        <v>1214</v>
      </c>
      <c r="E218" s="196" t="s">
        <v>2931</v>
      </c>
      <c r="F218" s="197" t="s">
        <v>2932</v>
      </c>
      <c r="G218" s="198" t="s">
        <v>339</v>
      </c>
      <c r="H218" s="199">
        <v>2</v>
      </c>
      <c r="I218" s="26"/>
      <c r="J218" s="200">
        <f aca="true" t="shared" si="20" ref="J218:J229">ROUND(I218*H218,2)</f>
        <v>0</v>
      </c>
      <c r="K218" s="197" t="s">
        <v>1</v>
      </c>
      <c r="L218" s="201"/>
      <c r="M218" s="202" t="s">
        <v>1</v>
      </c>
      <c r="N218" s="203" t="s">
        <v>44</v>
      </c>
      <c r="O218" s="145"/>
      <c r="P218" s="146">
        <f aca="true" t="shared" si="21" ref="P218:P229">O218*H218</f>
        <v>0</v>
      </c>
      <c r="Q218" s="146">
        <v>0.0124</v>
      </c>
      <c r="R218" s="146">
        <f aca="true" t="shared" si="22" ref="R218:R229">Q218*H218</f>
        <v>0.0248</v>
      </c>
      <c r="S218" s="146">
        <v>0</v>
      </c>
      <c r="T218" s="147">
        <f aca="true" t="shared" si="23" ref="T218:T229">S218*H218</f>
        <v>0</v>
      </c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R218" s="148" t="s">
        <v>419</v>
      </c>
      <c r="AT218" s="148" t="s">
        <v>1214</v>
      </c>
      <c r="AU218" s="148" t="s">
        <v>89</v>
      </c>
      <c r="AY218" s="44" t="s">
        <v>149</v>
      </c>
      <c r="BE218" s="149">
        <f aca="true" t="shared" si="24" ref="BE218:BE229">IF(N218="základní",J218,0)</f>
        <v>0</v>
      </c>
      <c r="BF218" s="149">
        <f aca="true" t="shared" si="25" ref="BF218:BF229">IF(N218="snížená",J218,0)</f>
        <v>0</v>
      </c>
      <c r="BG218" s="149">
        <f aca="true" t="shared" si="26" ref="BG218:BG229">IF(N218="zákl. přenesená",J218,0)</f>
        <v>0</v>
      </c>
      <c r="BH218" s="149">
        <f aca="true" t="shared" si="27" ref="BH218:BH229">IF(N218="sníž. přenesená",J218,0)</f>
        <v>0</v>
      </c>
      <c r="BI218" s="149">
        <f aca="true" t="shared" si="28" ref="BI218:BI229">IF(N218="nulová",J218,0)</f>
        <v>0</v>
      </c>
      <c r="BJ218" s="44" t="s">
        <v>87</v>
      </c>
      <c r="BK218" s="149">
        <f aca="true" t="shared" si="29" ref="BK218:BK229">ROUND(I218*H218,2)</f>
        <v>0</v>
      </c>
      <c r="BL218" s="44" t="s">
        <v>219</v>
      </c>
      <c r="BM218" s="148" t="s">
        <v>2933</v>
      </c>
    </row>
    <row r="219" spans="1:65" s="56" customFormat="1" ht="16.5" customHeight="1">
      <c r="A219" s="53"/>
      <c r="B219" s="54"/>
      <c r="C219" s="195" t="s">
        <v>652</v>
      </c>
      <c r="D219" s="195" t="s">
        <v>1214</v>
      </c>
      <c r="E219" s="196" t="s">
        <v>2934</v>
      </c>
      <c r="F219" s="197" t="s">
        <v>2935</v>
      </c>
      <c r="G219" s="198" t="s">
        <v>339</v>
      </c>
      <c r="H219" s="199">
        <v>1</v>
      </c>
      <c r="I219" s="26"/>
      <c r="J219" s="200">
        <f t="shared" si="20"/>
        <v>0</v>
      </c>
      <c r="K219" s="197" t="s">
        <v>1</v>
      </c>
      <c r="L219" s="201"/>
      <c r="M219" s="202" t="s">
        <v>1</v>
      </c>
      <c r="N219" s="203" t="s">
        <v>44</v>
      </c>
      <c r="O219" s="145"/>
      <c r="P219" s="146">
        <f t="shared" si="21"/>
        <v>0</v>
      </c>
      <c r="Q219" s="146">
        <v>0.0124</v>
      </c>
      <c r="R219" s="146">
        <f t="shared" si="22"/>
        <v>0.0124</v>
      </c>
      <c r="S219" s="146">
        <v>0</v>
      </c>
      <c r="T219" s="147">
        <f t="shared" si="23"/>
        <v>0</v>
      </c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R219" s="148" t="s">
        <v>419</v>
      </c>
      <c r="AT219" s="148" t="s">
        <v>1214</v>
      </c>
      <c r="AU219" s="148" t="s">
        <v>89</v>
      </c>
      <c r="AY219" s="44" t="s">
        <v>149</v>
      </c>
      <c r="BE219" s="149">
        <f t="shared" si="24"/>
        <v>0</v>
      </c>
      <c r="BF219" s="149">
        <f t="shared" si="25"/>
        <v>0</v>
      </c>
      <c r="BG219" s="149">
        <f t="shared" si="26"/>
        <v>0</v>
      </c>
      <c r="BH219" s="149">
        <f t="shared" si="27"/>
        <v>0</v>
      </c>
      <c r="BI219" s="149">
        <f t="shared" si="28"/>
        <v>0</v>
      </c>
      <c r="BJ219" s="44" t="s">
        <v>87</v>
      </c>
      <c r="BK219" s="149">
        <f t="shared" si="29"/>
        <v>0</v>
      </c>
      <c r="BL219" s="44" t="s">
        <v>219</v>
      </c>
      <c r="BM219" s="148" t="s">
        <v>2936</v>
      </c>
    </row>
    <row r="220" spans="1:65" s="56" customFormat="1" ht="16.5" customHeight="1">
      <c r="A220" s="53"/>
      <c r="B220" s="54"/>
      <c r="C220" s="195" t="s">
        <v>657</v>
      </c>
      <c r="D220" s="195" t="s">
        <v>1214</v>
      </c>
      <c r="E220" s="196" t="s">
        <v>2937</v>
      </c>
      <c r="F220" s="197" t="s">
        <v>2938</v>
      </c>
      <c r="G220" s="198" t="s">
        <v>339</v>
      </c>
      <c r="H220" s="199">
        <v>38</v>
      </c>
      <c r="I220" s="26"/>
      <c r="J220" s="200">
        <f t="shared" si="20"/>
        <v>0</v>
      </c>
      <c r="K220" s="197" t="s">
        <v>1</v>
      </c>
      <c r="L220" s="201"/>
      <c r="M220" s="202" t="s">
        <v>1</v>
      </c>
      <c r="N220" s="203" t="s">
        <v>44</v>
      </c>
      <c r="O220" s="145"/>
      <c r="P220" s="146">
        <f t="shared" si="21"/>
        <v>0</v>
      </c>
      <c r="Q220" s="146">
        <v>0.0124</v>
      </c>
      <c r="R220" s="146">
        <f t="shared" si="22"/>
        <v>0.4712</v>
      </c>
      <c r="S220" s="146">
        <v>0</v>
      </c>
      <c r="T220" s="147">
        <f t="shared" si="23"/>
        <v>0</v>
      </c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R220" s="148" t="s">
        <v>419</v>
      </c>
      <c r="AT220" s="148" t="s">
        <v>1214</v>
      </c>
      <c r="AU220" s="148" t="s">
        <v>89</v>
      </c>
      <c r="AY220" s="44" t="s">
        <v>149</v>
      </c>
      <c r="BE220" s="149">
        <f t="shared" si="24"/>
        <v>0</v>
      </c>
      <c r="BF220" s="149">
        <f t="shared" si="25"/>
        <v>0</v>
      </c>
      <c r="BG220" s="149">
        <f t="shared" si="26"/>
        <v>0</v>
      </c>
      <c r="BH220" s="149">
        <f t="shared" si="27"/>
        <v>0</v>
      </c>
      <c r="BI220" s="149">
        <f t="shared" si="28"/>
        <v>0</v>
      </c>
      <c r="BJ220" s="44" t="s">
        <v>87</v>
      </c>
      <c r="BK220" s="149">
        <f t="shared" si="29"/>
        <v>0</v>
      </c>
      <c r="BL220" s="44" t="s">
        <v>219</v>
      </c>
      <c r="BM220" s="148" t="s">
        <v>2939</v>
      </c>
    </row>
    <row r="221" spans="1:65" s="56" customFormat="1" ht="16.5" customHeight="1">
      <c r="A221" s="53"/>
      <c r="B221" s="54"/>
      <c r="C221" s="195" t="s">
        <v>661</v>
      </c>
      <c r="D221" s="195" t="s">
        <v>1214</v>
      </c>
      <c r="E221" s="196" t="s">
        <v>2940</v>
      </c>
      <c r="F221" s="197" t="s">
        <v>2941</v>
      </c>
      <c r="G221" s="198" t="s">
        <v>339</v>
      </c>
      <c r="H221" s="199">
        <v>1</v>
      </c>
      <c r="I221" s="26"/>
      <c r="J221" s="200">
        <f t="shared" si="20"/>
        <v>0</v>
      </c>
      <c r="K221" s="197" t="s">
        <v>1</v>
      </c>
      <c r="L221" s="201"/>
      <c r="M221" s="202" t="s">
        <v>1</v>
      </c>
      <c r="N221" s="203" t="s">
        <v>44</v>
      </c>
      <c r="O221" s="145"/>
      <c r="P221" s="146">
        <f t="shared" si="21"/>
        <v>0</v>
      </c>
      <c r="Q221" s="146">
        <v>0.0124</v>
      </c>
      <c r="R221" s="146">
        <f t="shared" si="22"/>
        <v>0.0124</v>
      </c>
      <c r="S221" s="146">
        <v>0</v>
      </c>
      <c r="T221" s="147">
        <f t="shared" si="23"/>
        <v>0</v>
      </c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R221" s="148" t="s">
        <v>419</v>
      </c>
      <c r="AT221" s="148" t="s">
        <v>1214</v>
      </c>
      <c r="AU221" s="148" t="s">
        <v>89</v>
      </c>
      <c r="AY221" s="44" t="s">
        <v>149</v>
      </c>
      <c r="BE221" s="149">
        <f t="shared" si="24"/>
        <v>0</v>
      </c>
      <c r="BF221" s="149">
        <f t="shared" si="25"/>
        <v>0</v>
      </c>
      <c r="BG221" s="149">
        <f t="shared" si="26"/>
        <v>0</v>
      </c>
      <c r="BH221" s="149">
        <f t="shared" si="27"/>
        <v>0</v>
      </c>
      <c r="BI221" s="149">
        <f t="shared" si="28"/>
        <v>0</v>
      </c>
      <c r="BJ221" s="44" t="s">
        <v>87</v>
      </c>
      <c r="BK221" s="149">
        <f t="shared" si="29"/>
        <v>0</v>
      </c>
      <c r="BL221" s="44" t="s">
        <v>219</v>
      </c>
      <c r="BM221" s="148" t="s">
        <v>2942</v>
      </c>
    </row>
    <row r="222" spans="1:65" s="56" customFormat="1" ht="16.5" customHeight="1">
      <c r="A222" s="53"/>
      <c r="B222" s="54"/>
      <c r="C222" s="195" t="s">
        <v>666</v>
      </c>
      <c r="D222" s="195" t="s">
        <v>1214</v>
      </c>
      <c r="E222" s="196" t="s">
        <v>2943</v>
      </c>
      <c r="F222" s="197" t="s">
        <v>2944</v>
      </c>
      <c r="G222" s="198" t="s">
        <v>339</v>
      </c>
      <c r="H222" s="199">
        <v>1</v>
      </c>
      <c r="I222" s="26"/>
      <c r="J222" s="200">
        <f t="shared" si="20"/>
        <v>0</v>
      </c>
      <c r="K222" s="197" t="s">
        <v>1</v>
      </c>
      <c r="L222" s="201"/>
      <c r="M222" s="202" t="s">
        <v>1</v>
      </c>
      <c r="N222" s="203" t="s">
        <v>44</v>
      </c>
      <c r="O222" s="145"/>
      <c r="P222" s="146">
        <f t="shared" si="21"/>
        <v>0</v>
      </c>
      <c r="Q222" s="146">
        <v>0.0124</v>
      </c>
      <c r="R222" s="146">
        <f t="shared" si="22"/>
        <v>0.0124</v>
      </c>
      <c r="S222" s="146">
        <v>0</v>
      </c>
      <c r="T222" s="147">
        <f t="shared" si="23"/>
        <v>0</v>
      </c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R222" s="148" t="s">
        <v>419</v>
      </c>
      <c r="AT222" s="148" t="s">
        <v>1214</v>
      </c>
      <c r="AU222" s="148" t="s">
        <v>89</v>
      </c>
      <c r="AY222" s="44" t="s">
        <v>149</v>
      </c>
      <c r="BE222" s="149">
        <f t="shared" si="24"/>
        <v>0</v>
      </c>
      <c r="BF222" s="149">
        <f t="shared" si="25"/>
        <v>0</v>
      </c>
      <c r="BG222" s="149">
        <f t="shared" si="26"/>
        <v>0</v>
      </c>
      <c r="BH222" s="149">
        <f t="shared" si="27"/>
        <v>0</v>
      </c>
      <c r="BI222" s="149">
        <f t="shared" si="28"/>
        <v>0</v>
      </c>
      <c r="BJ222" s="44" t="s">
        <v>87</v>
      </c>
      <c r="BK222" s="149">
        <f t="shared" si="29"/>
        <v>0</v>
      </c>
      <c r="BL222" s="44" t="s">
        <v>219</v>
      </c>
      <c r="BM222" s="148" t="s">
        <v>2945</v>
      </c>
    </row>
    <row r="223" spans="1:65" s="56" customFormat="1" ht="24.2" customHeight="1">
      <c r="A223" s="53"/>
      <c r="B223" s="54"/>
      <c r="C223" s="195" t="s">
        <v>670</v>
      </c>
      <c r="D223" s="195" t="s">
        <v>1214</v>
      </c>
      <c r="E223" s="196" t="s">
        <v>2946</v>
      </c>
      <c r="F223" s="197" t="s">
        <v>2947</v>
      </c>
      <c r="G223" s="198" t="s">
        <v>339</v>
      </c>
      <c r="H223" s="199">
        <v>3</v>
      </c>
      <c r="I223" s="26"/>
      <c r="J223" s="200">
        <f t="shared" si="20"/>
        <v>0</v>
      </c>
      <c r="K223" s="197" t="s">
        <v>1</v>
      </c>
      <c r="L223" s="201"/>
      <c r="M223" s="202" t="s">
        <v>1</v>
      </c>
      <c r="N223" s="203" t="s">
        <v>44</v>
      </c>
      <c r="O223" s="145"/>
      <c r="P223" s="146">
        <f t="shared" si="21"/>
        <v>0</v>
      </c>
      <c r="Q223" s="146">
        <v>0.0124</v>
      </c>
      <c r="R223" s="146">
        <f t="shared" si="22"/>
        <v>0.0372</v>
      </c>
      <c r="S223" s="146">
        <v>0</v>
      </c>
      <c r="T223" s="147">
        <f t="shared" si="23"/>
        <v>0</v>
      </c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R223" s="148" t="s">
        <v>419</v>
      </c>
      <c r="AT223" s="148" t="s">
        <v>1214</v>
      </c>
      <c r="AU223" s="148" t="s">
        <v>89</v>
      </c>
      <c r="AY223" s="44" t="s">
        <v>149</v>
      </c>
      <c r="BE223" s="149">
        <f t="shared" si="24"/>
        <v>0</v>
      </c>
      <c r="BF223" s="149">
        <f t="shared" si="25"/>
        <v>0</v>
      </c>
      <c r="BG223" s="149">
        <f t="shared" si="26"/>
        <v>0</v>
      </c>
      <c r="BH223" s="149">
        <f t="shared" si="27"/>
        <v>0</v>
      </c>
      <c r="BI223" s="149">
        <f t="shared" si="28"/>
        <v>0</v>
      </c>
      <c r="BJ223" s="44" t="s">
        <v>87</v>
      </c>
      <c r="BK223" s="149">
        <f t="shared" si="29"/>
        <v>0</v>
      </c>
      <c r="BL223" s="44" t="s">
        <v>219</v>
      </c>
      <c r="BM223" s="148" t="s">
        <v>2948</v>
      </c>
    </row>
    <row r="224" spans="1:65" s="56" customFormat="1" ht="21.75" customHeight="1">
      <c r="A224" s="53"/>
      <c r="B224" s="54"/>
      <c r="C224" s="195" t="s">
        <v>674</v>
      </c>
      <c r="D224" s="195" t="s">
        <v>1214</v>
      </c>
      <c r="E224" s="196" t="s">
        <v>2949</v>
      </c>
      <c r="F224" s="197" t="s">
        <v>2950</v>
      </c>
      <c r="G224" s="198" t="s">
        <v>339</v>
      </c>
      <c r="H224" s="199">
        <v>3</v>
      </c>
      <c r="I224" s="26"/>
      <c r="J224" s="200">
        <f t="shared" si="20"/>
        <v>0</v>
      </c>
      <c r="K224" s="197" t="s">
        <v>1</v>
      </c>
      <c r="L224" s="201"/>
      <c r="M224" s="202" t="s">
        <v>1</v>
      </c>
      <c r="N224" s="203" t="s">
        <v>44</v>
      </c>
      <c r="O224" s="145"/>
      <c r="P224" s="146">
        <f t="shared" si="21"/>
        <v>0</v>
      </c>
      <c r="Q224" s="146">
        <v>0.0124</v>
      </c>
      <c r="R224" s="146">
        <f t="shared" si="22"/>
        <v>0.0372</v>
      </c>
      <c r="S224" s="146">
        <v>0</v>
      </c>
      <c r="T224" s="147">
        <f t="shared" si="23"/>
        <v>0</v>
      </c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R224" s="148" t="s">
        <v>419</v>
      </c>
      <c r="AT224" s="148" t="s">
        <v>1214</v>
      </c>
      <c r="AU224" s="148" t="s">
        <v>89</v>
      </c>
      <c r="AY224" s="44" t="s">
        <v>149</v>
      </c>
      <c r="BE224" s="149">
        <f t="shared" si="24"/>
        <v>0</v>
      </c>
      <c r="BF224" s="149">
        <f t="shared" si="25"/>
        <v>0</v>
      </c>
      <c r="BG224" s="149">
        <f t="shared" si="26"/>
        <v>0</v>
      </c>
      <c r="BH224" s="149">
        <f t="shared" si="27"/>
        <v>0</v>
      </c>
      <c r="BI224" s="149">
        <f t="shared" si="28"/>
        <v>0</v>
      </c>
      <c r="BJ224" s="44" t="s">
        <v>87</v>
      </c>
      <c r="BK224" s="149">
        <f t="shared" si="29"/>
        <v>0</v>
      </c>
      <c r="BL224" s="44" t="s">
        <v>219</v>
      </c>
      <c r="BM224" s="148" t="s">
        <v>2951</v>
      </c>
    </row>
    <row r="225" spans="1:65" s="56" customFormat="1" ht="16.5" customHeight="1">
      <c r="A225" s="53"/>
      <c r="B225" s="54"/>
      <c r="C225" s="195" t="s">
        <v>678</v>
      </c>
      <c r="D225" s="195" t="s">
        <v>1214</v>
      </c>
      <c r="E225" s="196" t="s">
        <v>2952</v>
      </c>
      <c r="F225" s="197" t="s">
        <v>2953</v>
      </c>
      <c r="G225" s="198" t="s">
        <v>339</v>
      </c>
      <c r="H225" s="199">
        <v>15</v>
      </c>
      <c r="I225" s="26"/>
      <c r="J225" s="200">
        <f t="shared" si="20"/>
        <v>0</v>
      </c>
      <c r="K225" s="197" t="s">
        <v>1</v>
      </c>
      <c r="L225" s="201"/>
      <c r="M225" s="202" t="s">
        <v>1</v>
      </c>
      <c r="N225" s="203" t="s">
        <v>44</v>
      </c>
      <c r="O225" s="145"/>
      <c r="P225" s="146">
        <f t="shared" si="21"/>
        <v>0</v>
      </c>
      <c r="Q225" s="146">
        <v>0.0124</v>
      </c>
      <c r="R225" s="146">
        <f t="shared" si="22"/>
        <v>0.186</v>
      </c>
      <c r="S225" s="146">
        <v>0</v>
      </c>
      <c r="T225" s="147">
        <f t="shared" si="23"/>
        <v>0</v>
      </c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R225" s="148" t="s">
        <v>419</v>
      </c>
      <c r="AT225" s="148" t="s">
        <v>1214</v>
      </c>
      <c r="AU225" s="148" t="s">
        <v>89</v>
      </c>
      <c r="AY225" s="44" t="s">
        <v>149</v>
      </c>
      <c r="BE225" s="149">
        <f t="shared" si="24"/>
        <v>0</v>
      </c>
      <c r="BF225" s="149">
        <f t="shared" si="25"/>
        <v>0</v>
      </c>
      <c r="BG225" s="149">
        <f t="shared" si="26"/>
        <v>0</v>
      </c>
      <c r="BH225" s="149">
        <f t="shared" si="27"/>
        <v>0</v>
      </c>
      <c r="BI225" s="149">
        <f t="shared" si="28"/>
        <v>0</v>
      </c>
      <c r="BJ225" s="44" t="s">
        <v>87</v>
      </c>
      <c r="BK225" s="149">
        <f t="shared" si="29"/>
        <v>0</v>
      </c>
      <c r="BL225" s="44" t="s">
        <v>219</v>
      </c>
      <c r="BM225" s="148" t="s">
        <v>2954</v>
      </c>
    </row>
    <row r="226" spans="1:65" s="56" customFormat="1" ht="24.2" customHeight="1">
      <c r="A226" s="53"/>
      <c r="B226" s="54"/>
      <c r="C226" s="195" t="s">
        <v>682</v>
      </c>
      <c r="D226" s="195" t="s">
        <v>1214</v>
      </c>
      <c r="E226" s="196" t="s">
        <v>2955</v>
      </c>
      <c r="F226" s="197" t="s">
        <v>2956</v>
      </c>
      <c r="G226" s="198" t="s">
        <v>339</v>
      </c>
      <c r="H226" s="199">
        <v>1</v>
      </c>
      <c r="I226" s="26"/>
      <c r="J226" s="200">
        <f t="shared" si="20"/>
        <v>0</v>
      </c>
      <c r="K226" s="197" t="s">
        <v>1</v>
      </c>
      <c r="L226" s="201"/>
      <c r="M226" s="202" t="s">
        <v>1</v>
      </c>
      <c r="N226" s="203" t="s">
        <v>44</v>
      </c>
      <c r="O226" s="145"/>
      <c r="P226" s="146">
        <f t="shared" si="21"/>
        <v>0</v>
      </c>
      <c r="Q226" s="146">
        <v>0.0124</v>
      </c>
      <c r="R226" s="146">
        <f t="shared" si="22"/>
        <v>0.0124</v>
      </c>
      <c r="S226" s="146">
        <v>0</v>
      </c>
      <c r="T226" s="147">
        <f t="shared" si="23"/>
        <v>0</v>
      </c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R226" s="148" t="s">
        <v>419</v>
      </c>
      <c r="AT226" s="148" t="s">
        <v>1214</v>
      </c>
      <c r="AU226" s="148" t="s">
        <v>89</v>
      </c>
      <c r="AY226" s="44" t="s">
        <v>149</v>
      </c>
      <c r="BE226" s="149">
        <f t="shared" si="24"/>
        <v>0</v>
      </c>
      <c r="BF226" s="149">
        <f t="shared" si="25"/>
        <v>0</v>
      </c>
      <c r="BG226" s="149">
        <f t="shared" si="26"/>
        <v>0</v>
      </c>
      <c r="BH226" s="149">
        <f t="shared" si="27"/>
        <v>0</v>
      </c>
      <c r="BI226" s="149">
        <f t="shared" si="28"/>
        <v>0</v>
      </c>
      <c r="BJ226" s="44" t="s">
        <v>87</v>
      </c>
      <c r="BK226" s="149">
        <f t="shared" si="29"/>
        <v>0</v>
      </c>
      <c r="BL226" s="44" t="s">
        <v>219</v>
      </c>
      <c r="BM226" s="148" t="s">
        <v>2957</v>
      </c>
    </row>
    <row r="227" spans="1:65" s="56" customFormat="1" ht="24.2" customHeight="1">
      <c r="A227" s="53"/>
      <c r="B227" s="54"/>
      <c r="C227" s="195" t="s">
        <v>686</v>
      </c>
      <c r="D227" s="195" t="s">
        <v>1214</v>
      </c>
      <c r="E227" s="196" t="s">
        <v>2958</v>
      </c>
      <c r="F227" s="197" t="s">
        <v>2959</v>
      </c>
      <c r="G227" s="198" t="s">
        <v>339</v>
      </c>
      <c r="H227" s="199">
        <v>1</v>
      </c>
      <c r="I227" s="26"/>
      <c r="J227" s="200">
        <f t="shared" si="20"/>
        <v>0</v>
      </c>
      <c r="K227" s="197" t="s">
        <v>1</v>
      </c>
      <c r="L227" s="201"/>
      <c r="M227" s="202" t="s">
        <v>1</v>
      </c>
      <c r="N227" s="203" t="s">
        <v>44</v>
      </c>
      <c r="O227" s="145"/>
      <c r="P227" s="146">
        <f t="shared" si="21"/>
        <v>0</v>
      </c>
      <c r="Q227" s="146">
        <v>0.0124</v>
      </c>
      <c r="R227" s="146">
        <f t="shared" si="22"/>
        <v>0.0124</v>
      </c>
      <c r="S227" s="146">
        <v>0</v>
      </c>
      <c r="T227" s="147">
        <f t="shared" si="23"/>
        <v>0</v>
      </c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R227" s="148" t="s">
        <v>419</v>
      </c>
      <c r="AT227" s="148" t="s">
        <v>1214</v>
      </c>
      <c r="AU227" s="148" t="s">
        <v>89</v>
      </c>
      <c r="AY227" s="44" t="s">
        <v>149</v>
      </c>
      <c r="BE227" s="149">
        <f t="shared" si="24"/>
        <v>0</v>
      </c>
      <c r="BF227" s="149">
        <f t="shared" si="25"/>
        <v>0</v>
      </c>
      <c r="BG227" s="149">
        <f t="shared" si="26"/>
        <v>0</v>
      </c>
      <c r="BH227" s="149">
        <f t="shared" si="27"/>
        <v>0</v>
      </c>
      <c r="BI227" s="149">
        <f t="shared" si="28"/>
        <v>0</v>
      </c>
      <c r="BJ227" s="44" t="s">
        <v>87</v>
      </c>
      <c r="BK227" s="149">
        <f t="shared" si="29"/>
        <v>0</v>
      </c>
      <c r="BL227" s="44" t="s">
        <v>219</v>
      </c>
      <c r="BM227" s="148" t="s">
        <v>2960</v>
      </c>
    </row>
    <row r="228" spans="1:65" s="56" customFormat="1" ht="37.9" customHeight="1">
      <c r="A228" s="53"/>
      <c r="B228" s="54"/>
      <c r="C228" s="195" t="s">
        <v>690</v>
      </c>
      <c r="D228" s="195" t="s">
        <v>1214</v>
      </c>
      <c r="E228" s="196" t="s">
        <v>2961</v>
      </c>
      <c r="F228" s="197" t="s">
        <v>2962</v>
      </c>
      <c r="G228" s="198" t="s">
        <v>339</v>
      </c>
      <c r="H228" s="199">
        <v>2</v>
      </c>
      <c r="I228" s="26"/>
      <c r="J228" s="200">
        <f t="shared" si="20"/>
        <v>0</v>
      </c>
      <c r="K228" s="197" t="s">
        <v>1</v>
      </c>
      <c r="L228" s="201"/>
      <c r="M228" s="202" t="s">
        <v>1</v>
      </c>
      <c r="N228" s="203" t="s">
        <v>44</v>
      </c>
      <c r="O228" s="145"/>
      <c r="P228" s="146">
        <f t="shared" si="21"/>
        <v>0</v>
      </c>
      <c r="Q228" s="146">
        <v>0.0124</v>
      </c>
      <c r="R228" s="146">
        <f t="shared" si="22"/>
        <v>0.0248</v>
      </c>
      <c r="S228" s="146">
        <v>0</v>
      </c>
      <c r="T228" s="147">
        <f t="shared" si="23"/>
        <v>0</v>
      </c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R228" s="148" t="s">
        <v>419</v>
      </c>
      <c r="AT228" s="148" t="s">
        <v>1214</v>
      </c>
      <c r="AU228" s="148" t="s">
        <v>89</v>
      </c>
      <c r="AY228" s="44" t="s">
        <v>149</v>
      </c>
      <c r="BE228" s="149">
        <f t="shared" si="24"/>
        <v>0</v>
      </c>
      <c r="BF228" s="149">
        <f t="shared" si="25"/>
        <v>0</v>
      </c>
      <c r="BG228" s="149">
        <f t="shared" si="26"/>
        <v>0</v>
      </c>
      <c r="BH228" s="149">
        <f t="shared" si="27"/>
        <v>0</v>
      </c>
      <c r="BI228" s="149">
        <f t="shared" si="28"/>
        <v>0</v>
      </c>
      <c r="BJ228" s="44" t="s">
        <v>87</v>
      </c>
      <c r="BK228" s="149">
        <f t="shared" si="29"/>
        <v>0</v>
      </c>
      <c r="BL228" s="44" t="s">
        <v>219</v>
      </c>
      <c r="BM228" s="148" t="s">
        <v>2963</v>
      </c>
    </row>
    <row r="229" spans="1:65" s="56" customFormat="1" ht="16.5" customHeight="1">
      <c r="A229" s="53"/>
      <c r="B229" s="54"/>
      <c r="C229" s="138" t="s">
        <v>694</v>
      </c>
      <c r="D229" s="138" t="s">
        <v>152</v>
      </c>
      <c r="E229" s="139" t="s">
        <v>2964</v>
      </c>
      <c r="F229" s="140" t="s">
        <v>2965</v>
      </c>
      <c r="G229" s="141" t="s">
        <v>1392</v>
      </c>
      <c r="H229" s="27"/>
      <c r="I229" s="204">
        <f>SUM(J192:J228)/100</f>
        <v>0</v>
      </c>
      <c r="J229" s="142">
        <f t="shared" si="20"/>
        <v>0</v>
      </c>
      <c r="K229" s="140" t="s">
        <v>257</v>
      </c>
      <c r="L229" s="54"/>
      <c r="M229" s="143" t="s">
        <v>1</v>
      </c>
      <c r="N229" s="144" t="s">
        <v>44</v>
      </c>
      <c r="O229" s="145"/>
      <c r="P229" s="146">
        <f t="shared" si="21"/>
        <v>0</v>
      </c>
      <c r="Q229" s="146">
        <v>0</v>
      </c>
      <c r="R229" s="146">
        <f t="shared" si="22"/>
        <v>0</v>
      </c>
      <c r="S229" s="146">
        <v>0</v>
      </c>
      <c r="T229" s="147">
        <f t="shared" si="23"/>
        <v>0</v>
      </c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R229" s="148" t="s">
        <v>219</v>
      </c>
      <c r="AT229" s="148" t="s">
        <v>152</v>
      </c>
      <c r="AU229" s="148" t="s">
        <v>89</v>
      </c>
      <c r="AY229" s="44" t="s">
        <v>149</v>
      </c>
      <c r="BE229" s="149">
        <f t="shared" si="24"/>
        <v>0</v>
      </c>
      <c r="BF229" s="149">
        <f t="shared" si="25"/>
        <v>0</v>
      </c>
      <c r="BG229" s="149">
        <f t="shared" si="26"/>
        <v>0</v>
      </c>
      <c r="BH229" s="149">
        <f t="shared" si="27"/>
        <v>0</v>
      </c>
      <c r="BI229" s="149">
        <f t="shared" si="28"/>
        <v>0</v>
      </c>
      <c r="BJ229" s="44" t="s">
        <v>87</v>
      </c>
      <c r="BK229" s="149">
        <f t="shared" si="29"/>
        <v>0</v>
      </c>
      <c r="BL229" s="44" t="s">
        <v>219</v>
      </c>
      <c r="BM229" s="148" t="s">
        <v>2966</v>
      </c>
    </row>
    <row r="230" spans="2:63" s="125" customFormat="1" ht="22.9" customHeight="1">
      <c r="B230" s="126"/>
      <c r="D230" s="127" t="s">
        <v>78</v>
      </c>
      <c r="E230" s="136" t="s">
        <v>2967</v>
      </c>
      <c r="F230" s="136" t="s">
        <v>2968</v>
      </c>
      <c r="J230" s="137">
        <f>BK230</f>
        <v>0</v>
      </c>
      <c r="L230" s="126"/>
      <c r="M230" s="130"/>
      <c r="N230" s="131"/>
      <c r="O230" s="131"/>
      <c r="P230" s="132">
        <f>SUM(P231:P234)</f>
        <v>0</v>
      </c>
      <c r="Q230" s="131"/>
      <c r="R230" s="132">
        <f>SUM(R231:R234)</f>
        <v>0.0828</v>
      </c>
      <c r="S230" s="131"/>
      <c r="T230" s="133">
        <f>SUM(T231:T234)</f>
        <v>0</v>
      </c>
      <c r="AR230" s="127" t="s">
        <v>89</v>
      </c>
      <c r="AT230" s="134" t="s">
        <v>78</v>
      </c>
      <c r="AU230" s="134" t="s">
        <v>87</v>
      </c>
      <c r="AY230" s="127" t="s">
        <v>149</v>
      </c>
      <c r="BK230" s="135">
        <f>SUM(BK231:BK234)</f>
        <v>0</v>
      </c>
    </row>
    <row r="231" spans="1:65" s="56" customFormat="1" ht="16.5" customHeight="1">
      <c r="A231" s="53"/>
      <c r="B231" s="54"/>
      <c r="C231" s="138" t="s">
        <v>698</v>
      </c>
      <c r="D231" s="138" t="s">
        <v>152</v>
      </c>
      <c r="E231" s="139" t="s">
        <v>2969</v>
      </c>
      <c r="F231" s="140" t="s">
        <v>2970</v>
      </c>
      <c r="G231" s="141" t="s">
        <v>155</v>
      </c>
      <c r="H231" s="40">
        <v>7</v>
      </c>
      <c r="I231" s="24"/>
      <c r="J231" s="142">
        <f>ROUND(I231*H231,2)</f>
        <v>0</v>
      </c>
      <c r="K231" s="140" t="s">
        <v>257</v>
      </c>
      <c r="L231" s="54"/>
      <c r="M231" s="143" t="s">
        <v>1</v>
      </c>
      <c r="N231" s="144" t="s">
        <v>44</v>
      </c>
      <c r="O231" s="145"/>
      <c r="P231" s="146">
        <f>O231*H231</f>
        <v>0</v>
      </c>
      <c r="Q231" s="146">
        <v>0.0092</v>
      </c>
      <c r="R231" s="146">
        <f>Q231*H231</f>
        <v>0.0644</v>
      </c>
      <c r="S231" s="146">
        <v>0</v>
      </c>
      <c r="T231" s="147">
        <f>S231*H231</f>
        <v>0</v>
      </c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R231" s="148" t="s">
        <v>219</v>
      </c>
      <c r="AT231" s="148" t="s">
        <v>152</v>
      </c>
      <c r="AU231" s="148" t="s">
        <v>89</v>
      </c>
      <c r="AY231" s="44" t="s">
        <v>149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44" t="s">
        <v>87</v>
      </c>
      <c r="BK231" s="149">
        <f>ROUND(I231*H231,2)</f>
        <v>0</v>
      </c>
      <c r="BL231" s="44" t="s">
        <v>219</v>
      </c>
      <c r="BM231" s="148" t="s">
        <v>2971</v>
      </c>
    </row>
    <row r="232" spans="1:47" s="56" customFormat="1" ht="19.5">
      <c r="A232" s="53"/>
      <c r="B232" s="54"/>
      <c r="C232" s="53"/>
      <c r="D232" s="150" t="s">
        <v>158</v>
      </c>
      <c r="E232" s="53"/>
      <c r="F232" s="151" t="s">
        <v>2972</v>
      </c>
      <c r="G232" s="53"/>
      <c r="H232" s="53"/>
      <c r="I232" s="53"/>
      <c r="J232" s="53"/>
      <c r="K232" s="53"/>
      <c r="L232" s="54"/>
      <c r="M232" s="152"/>
      <c r="N232" s="153"/>
      <c r="O232" s="145"/>
      <c r="P232" s="145"/>
      <c r="Q232" s="145"/>
      <c r="R232" s="145"/>
      <c r="S232" s="145"/>
      <c r="T232" s="154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T232" s="44" t="s">
        <v>158</v>
      </c>
      <c r="AU232" s="44" t="s">
        <v>89</v>
      </c>
    </row>
    <row r="233" spans="1:65" s="56" customFormat="1" ht="24.2" customHeight="1">
      <c r="A233" s="53"/>
      <c r="B233" s="54"/>
      <c r="C233" s="138" t="s">
        <v>708</v>
      </c>
      <c r="D233" s="138" t="s">
        <v>152</v>
      </c>
      <c r="E233" s="139" t="s">
        <v>2973</v>
      </c>
      <c r="F233" s="140" t="s">
        <v>2974</v>
      </c>
      <c r="G233" s="141" t="s">
        <v>155</v>
      </c>
      <c r="H233" s="40">
        <v>2</v>
      </c>
      <c r="I233" s="24"/>
      <c r="J233" s="142">
        <f>ROUND(I233*H233,2)</f>
        <v>0</v>
      </c>
      <c r="K233" s="140" t="s">
        <v>1</v>
      </c>
      <c r="L233" s="54"/>
      <c r="M233" s="143" t="s">
        <v>1</v>
      </c>
      <c r="N233" s="144" t="s">
        <v>44</v>
      </c>
      <c r="O233" s="145"/>
      <c r="P233" s="146">
        <f>O233*H233</f>
        <v>0</v>
      </c>
      <c r="Q233" s="146">
        <v>0.0092</v>
      </c>
      <c r="R233" s="146">
        <f>Q233*H233</f>
        <v>0.0184</v>
      </c>
      <c r="S233" s="146">
        <v>0</v>
      </c>
      <c r="T233" s="147">
        <f>S233*H233</f>
        <v>0</v>
      </c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R233" s="148" t="s">
        <v>219</v>
      </c>
      <c r="AT233" s="148" t="s">
        <v>152</v>
      </c>
      <c r="AU233" s="148" t="s">
        <v>89</v>
      </c>
      <c r="AY233" s="44" t="s">
        <v>149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44" t="s">
        <v>87</v>
      </c>
      <c r="BK233" s="149">
        <f>ROUND(I233*H233,2)</f>
        <v>0</v>
      </c>
      <c r="BL233" s="44" t="s">
        <v>219</v>
      </c>
      <c r="BM233" s="148" t="s">
        <v>2975</v>
      </c>
    </row>
    <row r="234" spans="1:65" s="56" customFormat="1" ht="16.5" customHeight="1">
      <c r="A234" s="53"/>
      <c r="B234" s="54"/>
      <c r="C234" s="138" t="s">
        <v>716</v>
      </c>
      <c r="D234" s="138" t="s">
        <v>152</v>
      </c>
      <c r="E234" s="139" t="s">
        <v>2976</v>
      </c>
      <c r="F234" s="140" t="s">
        <v>2977</v>
      </c>
      <c r="G234" s="141" t="s">
        <v>1392</v>
      </c>
      <c r="H234" s="27"/>
      <c r="I234" s="204">
        <f>SUM(J231:J233)/100</f>
        <v>0</v>
      </c>
      <c r="J234" s="142">
        <f>ROUND(I234*H234,2)</f>
        <v>0</v>
      </c>
      <c r="K234" s="140" t="s">
        <v>257</v>
      </c>
      <c r="L234" s="54"/>
      <c r="M234" s="143" t="s">
        <v>1</v>
      </c>
      <c r="N234" s="144" t="s">
        <v>44</v>
      </c>
      <c r="O234" s="145"/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R234" s="148" t="s">
        <v>219</v>
      </c>
      <c r="AT234" s="148" t="s">
        <v>152</v>
      </c>
      <c r="AU234" s="148" t="s">
        <v>89</v>
      </c>
      <c r="AY234" s="44" t="s">
        <v>149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44" t="s">
        <v>87</v>
      </c>
      <c r="BK234" s="149">
        <f>ROUND(I234*H234,2)</f>
        <v>0</v>
      </c>
      <c r="BL234" s="44" t="s">
        <v>219</v>
      </c>
      <c r="BM234" s="148" t="s">
        <v>2978</v>
      </c>
    </row>
    <row r="235" spans="2:63" s="125" customFormat="1" ht="22.9" customHeight="1">
      <c r="B235" s="126"/>
      <c r="D235" s="127" t="s">
        <v>78</v>
      </c>
      <c r="E235" s="136" t="s">
        <v>2979</v>
      </c>
      <c r="F235" s="136" t="s">
        <v>2980</v>
      </c>
      <c r="J235" s="137">
        <f>BK235</f>
        <v>0</v>
      </c>
      <c r="L235" s="126"/>
      <c r="M235" s="130"/>
      <c r="N235" s="131"/>
      <c r="O235" s="131"/>
      <c r="P235" s="132">
        <f>SUM(P236:P245)</f>
        <v>0</v>
      </c>
      <c r="Q235" s="131"/>
      <c r="R235" s="132">
        <f>SUM(R236:R245)</f>
        <v>0</v>
      </c>
      <c r="S235" s="131"/>
      <c r="T235" s="133">
        <f>SUM(T236:T245)</f>
        <v>0</v>
      </c>
      <c r="AR235" s="127" t="s">
        <v>89</v>
      </c>
      <c r="AT235" s="134" t="s">
        <v>78</v>
      </c>
      <c r="AU235" s="134" t="s">
        <v>87</v>
      </c>
      <c r="AY235" s="127" t="s">
        <v>149</v>
      </c>
      <c r="BK235" s="135">
        <f>SUM(BK236:BK245)</f>
        <v>0</v>
      </c>
    </row>
    <row r="236" spans="1:65" s="56" customFormat="1" ht="16.5" customHeight="1">
      <c r="A236" s="53"/>
      <c r="B236" s="54"/>
      <c r="C236" s="138" t="s">
        <v>722</v>
      </c>
      <c r="D236" s="138" t="s">
        <v>152</v>
      </c>
      <c r="E236" s="139" t="s">
        <v>2981</v>
      </c>
      <c r="F236" s="140" t="s">
        <v>2982</v>
      </c>
      <c r="G236" s="141" t="s">
        <v>339</v>
      </c>
      <c r="H236" s="40">
        <v>1</v>
      </c>
      <c r="I236" s="24"/>
      <c r="J236" s="142">
        <f>ROUND(I236*H236,2)</f>
        <v>0</v>
      </c>
      <c r="K236" s="140" t="s">
        <v>1</v>
      </c>
      <c r="L236" s="54"/>
      <c r="M236" s="143" t="s">
        <v>1</v>
      </c>
      <c r="N236" s="144" t="s">
        <v>44</v>
      </c>
      <c r="O236" s="145"/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R236" s="148" t="s">
        <v>219</v>
      </c>
      <c r="AT236" s="148" t="s">
        <v>152</v>
      </c>
      <c r="AU236" s="148" t="s">
        <v>89</v>
      </c>
      <c r="AY236" s="44" t="s">
        <v>149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44" t="s">
        <v>87</v>
      </c>
      <c r="BK236" s="149">
        <f>ROUND(I236*H236,2)</f>
        <v>0</v>
      </c>
      <c r="BL236" s="44" t="s">
        <v>219</v>
      </c>
      <c r="BM236" s="148" t="s">
        <v>2983</v>
      </c>
    </row>
    <row r="237" spans="1:47" s="56" customFormat="1" ht="29.25">
      <c r="A237" s="53"/>
      <c r="B237" s="54"/>
      <c r="C237" s="53"/>
      <c r="D237" s="150" t="s">
        <v>158</v>
      </c>
      <c r="E237" s="53"/>
      <c r="F237" s="151" t="s">
        <v>2984</v>
      </c>
      <c r="G237" s="53"/>
      <c r="H237" s="53"/>
      <c r="I237" s="53"/>
      <c r="J237" s="53"/>
      <c r="K237" s="53"/>
      <c r="L237" s="54"/>
      <c r="M237" s="152"/>
      <c r="N237" s="153"/>
      <c r="O237" s="145"/>
      <c r="P237" s="145"/>
      <c r="Q237" s="145"/>
      <c r="R237" s="145"/>
      <c r="S237" s="145"/>
      <c r="T237" s="154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T237" s="44" t="s">
        <v>158</v>
      </c>
      <c r="AU237" s="44" t="s">
        <v>89</v>
      </c>
    </row>
    <row r="238" spans="1:65" s="56" customFormat="1" ht="24.2" customHeight="1">
      <c r="A238" s="53"/>
      <c r="B238" s="54"/>
      <c r="C238" s="138" t="s">
        <v>726</v>
      </c>
      <c r="D238" s="138" t="s">
        <v>152</v>
      </c>
      <c r="E238" s="139" t="s">
        <v>2985</v>
      </c>
      <c r="F238" s="140" t="s">
        <v>2986</v>
      </c>
      <c r="G238" s="141" t="s">
        <v>339</v>
      </c>
      <c r="H238" s="40">
        <v>1</v>
      </c>
      <c r="I238" s="24"/>
      <c r="J238" s="142">
        <f>ROUND(I238*H238,2)</f>
        <v>0</v>
      </c>
      <c r="K238" s="140" t="s">
        <v>1</v>
      </c>
      <c r="L238" s="54"/>
      <c r="M238" s="143" t="s">
        <v>1</v>
      </c>
      <c r="N238" s="144" t="s">
        <v>44</v>
      </c>
      <c r="O238" s="145"/>
      <c r="P238" s="146">
        <f>O238*H238</f>
        <v>0</v>
      </c>
      <c r="Q238" s="146">
        <v>0</v>
      </c>
      <c r="R238" s="146">
        <f>Q238*H238</f>
        <v>0</v>
      </c>
      <c r="S238" s="146">
        <v>0</v>
      </c>
      <c r="T238" s="147">
        <f>S238*H238</f>
        <v>0</v>
      </c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R238" s="148" t="s">
        <v>219</v>
      </c>
      <c r="AT238" s="148" t="s">
        <v>152</v>
      </c>
      <c r="AU238" s="148" t="s">
        <v>89</v>
      </c>
      <c r="AY238" s="44" t="s">
        <v>149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44" t="s">
        <v>87</v>
      </c>
      <c r="BK238" s="149">
        <f>ROUND(I238*H238,2)</f>
        <v>0</v>
      </c>
      <c r="BL238" s="44" t="s">
        <v>219</v>
      </c>
      <c r="BM238" s="148" t="s">
        <v>2987</v>
      </c>
    </row>
    <row r="239" spans="1:65" s="56" customFormat="1" ht="16.5" customHeight="1">
      <c r="A239" s="53"/>
      <c r="B239" s="54"/>
      <c r="C239" s="138" t="s">
        <v>731</v>
      </c>
      <c r="D239" s="138" t="s">
        <v>152</v>
      </c>
      <c r="E239" s="139" t="s">
        <v>2988</v>
      </c>
      <c r="F239" s="140" t="s">
        <v>2989</v>
      </c>
      <c r="G239" s="141" t="s">
        <v>339</v>
      </c>
      <c r="H239" s="40">
        <v>1</v>
      </c>
      <c r="I239" s="24"/>
      <c r="J239" s="142">
        <f>ROUND(I239*H239,2)</f>
        <v>0</v>
      </c>
      <c r="K239" s="140" t="s">
        <v>1</v>
      </c>
      <c r="L239" s="54"/>
      <c r="M239" s="143" t="s">
        <v>1</v>
      </c>
      <c r="N239" s="144" t="s">
        <v>44</v>
      </c>
      <c r="O239" s="145"/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R239" s="148" t="s">
        <v>219</v>
      </c>
      <c r="AT239" s="148" t="s">
        <v>152</v>
      </c>
      <c r="AU239" s="148" t="s">
        <v>89</v>
      </c>
      <c r="AY239" s="44" t="s">
        <v>149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44" t="s">
        <v>87</v>
      </c>
      <c r="BK239" s="149">
        <f>ROUND(I239*H239,2)</f>
        <v>0</v>
      </c>
      <c r="BL239" s="44" t="s">
        <v>219</v>
      </c>
      <c r="BM239" s="148" t="s">
        <v>2990</v>
      </c>
    </row>
    <row r="240" spans="1:47" s="56" customFormat="1" ht="39">
      <c r="A240" s="53"/>
      <c r="B240" s="54"/>
      <c r="C240" s="53"/>
      <c r="D240" s="150" t="s">
        <v>158</v>
      </c>
      <c r="E240" s="53"/>
      <c r="F240" s="151" t="s">
        <v>2991</v>
      </c>
      <c r="G240" s="53"/>
      <c r="H240" s="53"/>
      <c r="I240" s="53"/>
      <c r="J240" s="53"/>
      <c r="K240" s="53"/>
      <c r="L240" s="54"/>
      <c r="M240" s="152"/>
      <c r="N240" s="153"/>
      <c r="O240" s="145"/>
      <c r="P240" s="145"/>
      <c r="Q240" s="145"/>
      <c r="R240" s="145"/>
      <c r="S240" s="145"/>
      <c r="T240" s="154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T240" s="44" t="s">
        <v>158</v>
      </c>
      <c r="AU240" s="44" t="s">
        <v>89</v>
      </c>
    </row>
    <row r="241" spans="1:65" s="56" customFormat="1" ht="24.2" customHeight="1">
      <c r="A241" s="53"/>
      <c r="B241" s="54"/>
      <c r="C241" s="138" t="s">
        <v>738</v>
      </c>
      <c r="D241" s="138" t="s">
        <v>152</v>
      </c>
      <c r="E241" s="139" t="s">
        <v>2992</v>
      </c>
      <c r="F241" s="140" t="s">
        <v>2993</v>
      </c>
      <c r="G241" s="141" t="s">
        <v>339</v>
      </c>
      <c r="H241" s="40">
        <v>1</v>
      </c>
      <c r="I241" s="24"/>
      <c r="J241" s="142">
        <f>ROUND(I241*H241,2)</f>
        <v>0</v>
      </c>
      <c r="K241" s="140" t="s">
        <v>1</v>
      </c>
      <c r="L241" s="54"/>
      <c r="M241" s="143" t="s">
        <v>1</v>
      </c>
      <c r="N241" s="144" t="s">
        <v>44</v>
      </c>
      <c r="O241" s="145"/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R241" s="148" t="s">
        <v>219</v>
      </c>
      <c r="AT241" s="148" t="s">
        <v>152</v>
      </c>
      <c r="AU241" s="148" t="s">
        <v>89</v>
      </c>
      <c r="AY241" s="44" t="s">
        <v>149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44" t="s">
        <v>87</v>
      </c>
      <c r="BK241" s="149">
        <f>ROUND(I241*H241,2)</f>
        <v>0</v>
      </c>
      <c r="BL241" s="44" t="s">
        <v>219</v>
      </c>
      <c r="BM241" s="148" t="s">
        <v>2994</v>
      </c>
    </row>
    <row r="242" spans="1:65" s="56" customFormat="1" ht="16.5" customHeight="1">
      <c r="A242" s="53"/>
      <c r="B242" s="54"/>
      <c r="C242" s="138" t="s">
        <v>743</v>
      </c>
      <c r="D242" s="138" t="s">
        <v>152</v>
      </c>
      <c r="E242" s="139" t="s">
        <v>2995</v>
      </c>
      <c r="F242" s="140" t="s">
        <v>2996</v>
      </c>
      <c r="G242" s="141" t="s">
        <v>339</v>
      </c>
      <c r="H242" s="40">
        <v>4</v>
      </c>
      <c r="I242" s="24"/>
      <c r="J242" s="142">
        <f>ROUND(I242*H242,2)</f>
        <v>0</v>
      </c>
      <c r="K242" s="140" t="s">
        <v>1</v>
      </c>
      <c r="L242" s="54"/>
      <c r="M242" s="143" t="s">
        <v>1</v>
      </c>
      <c r="N242" s="144" t="s">
        <v>44</v>
      </c>
      <c r="O242" s="145"/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R242" s="148" t="s">
        <v>219</v>
      </c>
      <c r="AT242" s="148" t="s">
        <v>152</v>
      </c>
      <c r="AU242" s="148" t="s">
        <v>89</v>
      </c>
      <c r="AY242" s="44" t="s">
        <v>149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44" t="s">
        <v>87</v>
      </c>
      <c r="BK242" s="149">
        <f>ROUND(I242*H242,2)</f>
        <v>0</v>
      </c>
      <c r="BL242" s="44" t="s">
        <v>219</v>
      </c>
      <c r="BM242" s="148" t="s">
        <v>2997</v>
      </c>
    </row>
    <row r="243" spans="1:65" s="56" customFormat="1" ht="16.5" customHeight="1">
      <c r="A243" s="53"/>
      <c r="B243" s="54"/>
      <c r="C243" s="138" t="s">
        <v>747</v>
      </c>
      <c r="D243" s="138" t="s">
        <v>152</v>
      </c>
      <c r="E243" s="139" t="s">
        <v>2998</v>
      </c>
      <c r="F243" s="140" t="s">
        <v>2999</v>
      </c>
      <c r="G243" s="141" t="s">
        <v>155</v>
      </c>
      <c r="H243" s="40">
        <v>1</v>
      </c>
      <c r="I243" s="24"/>
      <c r="J243" s="142">
        <f>ROUND(I243*H243,2)</f>
        <v>0</v>
      </c>
      <c r="K243" s="140" t="s">
        <v>1</v>
      </c>
      <c r="L243" s="54"/>
      <c r="M243" s="143" t="s">
        <v>1</v>
      </c>
      <c r="N243" s="144" t="s">
        <v>44</v>
      </c>
      <c r="O243" s="145"/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R243" s="148" t="s">
        <v>219</v>
      </c>
      <c r="AT243" s="148" t="s">
        <v>152</v>
      </c>
      <c r="AU243" s="148" t="s">
        <v>89</v>
      </c>
      <c r="AY243" s="44" t="s">
        <v>149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44" t="s">
        <v>87</v>
      </c>
      <c r="BK243" s="149">
        <f>ROUND(I243*H243,2)</f>
        <v>0</v>
      </c>
      <c r="BL243" s="44" t="s">
        <v>219</v>
      </c>
      <c r="BM243" s="148" t="s">
        <v>3000</v>
      </c>
    </row>
    <row r="244" spans="1:47" s="56" customFormat="1" ht="29.25">
      <c r="A244" s="53"/>
      <c r="B244" s="54"/>
      <c r="C244" s="53"/>
      <c r="D244" s="150" t="s">
        <v>158</v>
      </c>
      <c r="E244" s="53"/>
      <c r="F244" s="151" t="s">
        <v>3001</v>
      </c>
      <c r="G244" s="53"/>
      <c r="H244" s="53"/>
      <c r="I244" s="53"/>
      <c r="J244" s="53"/>
      <c r="K244" s="53"/>
      <c r="L244" s="54"/>
      <c r="M244" s="152"/>
      <c r="N244" s="153"/>
      <c r="O244" s="145"/>
      <c r="P244" s="145"/>
      <c r="Q244" s="145"/>
      <c r="R244" s="145"/>
      <c r="S244" s="145"/>
      <c r="T244" s="154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T244" s="44" t="s">
        <v>158</v>
      </c>
      <c r="AU244" s="44" t="s">
        <v>89</v>
      </c>
    </row>
    <row r="245" spans="1:65" s="56" customFormat="1" ht="16.5" customHeight="1">
      <c r="A245" s="53"/>
      <c r="B245" s="54"/>
      <c r="C245" s="138" t="s">
        <v>754</v>
      </c>
      <c r="D245" s="138" t="s">
        <v>152</v>
      </c>
      <c r="E245" s="139" t="s">
        <v>3002</v>
      </c>
      <c r="F245" s="140" t="s">
        <v>3003</v>
      </c>
      <c r="G245" s="141" t="s">
        <v>155</v>
      </c>
      <c r="H245" s="40">
        <v>1</v>
      </c>
      <c r="I245" s="24"/>
      <c r="J245" s="142">
        <f>ROUND(I245*H245,2)</f>
        <v>0</v>
      </c>
      <c r="K245" s="140" t="s">
        <v>1</v>
      </c>
      <c r="L245" s="54"/>
      <c r="M245" s="155" t="s">
        <v>1</v>
      </c>
      <c r="N245" s="156" t="s">
        <v>44</v>
      </c>
      <c r="O245" s="157"/>
      <c r="P245" s="158">
        <f>O245*H245</f>
        <v>0</v>
      </c>
      <c r="Q245" s="158">
        <v>0</v>
      </c>
      <c r="R245" s="158">
        <f>Q245*H245</f>
        <v>0</v>
      </c>
      <c r="S245" s="158">
        <v>0</v>
      </c>
      <c r="T245" s="159">
        <f>S245*H245</f>
        <v>0</v>
      </c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R245" s="148" t="s">
        <v>219</v>
      </c>
      <c r="AT245" s="148" t="s">
        <v>152</v>
      </c>
      <c r="AU245" s="148" t="s">
        <v>89</v>
      </c>
      <c r="AY245" s="44" t="s">
        <v>149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44" t="s">
        <v>87</v>
      </c>
      <c r="BK245" s="149">
        <f>ROUND(I245*H245,2)</f>
        <v>0</v>
      </c>
      <c r="BL245" s="44" t="s">
        <v>219</v>
      </c>
      <c r="BM245" s="148" t="s">
        <v>3004</v>
      </c>
    </row>
    <row r="246" spans="1:31" s="56" customFormat="1" ht="6.95" customHeight="1">
      <c r="A246" s="53"/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54"/>
      <c r="M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</row>
  </sheetData>
  <sheetProtection algorithmName="SHA-512" hashValue="VF/ssteCQTsuYN6vSC1lNXuHgiP9hKaleCLKC7KBogTP7b5LQpGP+EwGvFOEY9rzNmazz6aCpHbCTjhvf1TY4w==" saltValue="jHyxPZY+4fu6B9DTXgEqJA==" spinCount="100000" sheet="1" objects="1" scenarios="1" selectLockedCells="1"/>
  <autoFilter ref="C121:K24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zoomScale="85" zoomScaleNormal="85" workbookViewId="0" topLeftCell="A4">
      <selection activeCell="I121" sqref="I121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101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3005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ROUND(J118,2)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ROUND((SUM(BE118:BE126)),2)</f>
        <v>0</v>
      </c>
      <c r="G33" s="53"/>
      <c r="H33" s="53"/>
      <c r="I33" s="75">
        <v>0.21</v>
      </c>
      <c r="J33" s="74">
        <f>ROUND(((SUM(BE118:BE126))*I33),2)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ROUND((SUM(BF118:BF126)),2)</f>
        <v>0</v>
      </c>
      <c r="G34" s="53"/>
      <c r="H34" s="53"/>
      <c r="I34" s="75">
        <v>0.15</v>
      </c>
      <c r="J34" s="74">
        <f>ROUND(((SUM(BF118:BF126))*I34),2)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ROUND((SUM(BG118:BG126)),2)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ROUND((SUM(BH118:BH126)),2)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ROUND((SUM(BI118:BI126)),2)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05 - PLYN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J118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237</v>
      </c>
      <c r="E97" s="101"/>
      <c r="F97" s="101"/>
      <c r="G97" s="101"/>
      <c r="H97" s="101"/>
      <c r="I97" s="101"/>
      <c r="J97" s="102">
        <f>J119</f>
        <v>0</v>
      </c>
      <c r="L97" s="99"/>
    </row>
    <row r="98" spans="2:12" s="103" customFormat="1" ht="19.9" customHeight="1">
      <c r="B98" s="104"/>
      <c r="D98" s="105" t="s">
        <v>3006</v>
      </c>
      <c r="E98" s="106"/>
      <c r="F98" s="106"/>
      <c r="G98" s="106"/>
      <c r="H98" s="106"/>
      <c r="I98" s="106"/>
      <c r="J98" s="107">
        <f>J120</f>
        <v>0</v>
      </c>
      <c r="L98" s="104"/>
    </row>
    <row r="99" spans="1:31" s="56" customFormat="1" ht="21.75" customHeight="1">
      <c r="A99" s="53"/>
      <c r="B99" s="54"/>
      <c r="C99" s="53"/>
      <c r="D99" s="53"/>
      <c r="E99" s="53"/>
      <c r="F99" s="53"/>
      <c r="G99" s="53"/>
      <c r="H99" s="53"/>
      <c r="I99" s="53"/>
      <c r="J99" s="53"/>
      <c r="K99" s="53"/>
      <c r="L99" s="55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</row>
    <row r="100" spans="1:31" s="56" customFormat="1" ht="6.95" customHeight="1">
      <c r="A100" s="53"/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55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</row>
    <row r="104" spans="1:31" s="56" customFormat="1" ht="6.95" customHeight="1">
      <c r="A104" s="53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55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</row>
    <row r="105" spans="1:31" s="56" customFormat="1" ht="24.95" customHeight="1">
      <c r="A105" s="53"/>
      <c r="B105" s="54"/>
      <c r="C105" s="48" t="s">
        <v>133</v>
      </c>
      <c r="D105" s="53"/>
      <c r="E105" s="53"/>
      <c r="F105" s="53"/>
      <c r="G105" s="53"/>
      <c r="H105" s="53"/>
      <c r="I105" s="53"/>
      <c r="J105" s="53"/>
      <c r="K105" s="53"/>
      <c r="L105" s="55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</row>
    <row r="106" spans="1:31" s="56" customFormat="1" ht="6.95" customHeight="1">
      <c r="A106" s="53"/>
      <c r="B106" s="54"/>
      <c r="C106" s="53"/>
      <c r="D106" s="53"/>
      <c r="E106" s="53"/>
      <c r="F106" s="53"/>
      <c r="G106" s="53"/>
      <c r="H106" s="53"/>
      <c r="I106" s="53"/>
      <c r="J106" s="53"/>
      <c r="K106" s="53"/>
      <c r="L106" s="55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07" spans="1:31" s="56" customFormat="1" ht="12" customHeight="1">
      <c r="A107" s="53"/>
      <c r="B107" s="54"/>
      <c r="C107" s="50" t="s">
        <v>16</v>
      </c>
      <c r="D107" s="53"/>
      <c r="E107" s="53"/>
      <c r="F107" s="53"/>
      <c r="G107" s="53"/>
      <c r="H107" s="53"/>
      <c r="I107" s="53"/>
      <c r="J107" s="53"/>
      <c r="K107" s="53"/>
      <c r="L107" s="55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</row>
    <row r="108" spans="1:31" s="56" customFormat="1" ht="16.5" customHeight="1">
      <c r="A108" s="53"/>
      <c r="B108" s="54"/>
      <c r="C108" s="53"/>
      <c r="D108" s="53"/>
      <c r="E108" s="51" t="str">
        <f>E7</f>
        <v>ZŠ T.G.MASARYKA NAVÝŠENÍ KAPACITY O 2 TŘÍDY (vila Pamela)</v>
      </c>
      <c r="F108" s="52"/>
      <c r="G108" s="52"/>
      <c r="H108" s="52"/>
      <c r="I108" s="53"/>
      <c r="J108" s="53"/>
      <c r="K108" s="53"/>
      <c r="L108" s="55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</row>
    <row r="109" spans="1:31" s="56" customFormat="1" ht="12" customHeight="1">
      <c r="A109" s="53"/>
      <c r="B109" s="54"/>
      <c r="C109" s="50" t="s">
        <v>121</v>
      </c>
      <c r="D109" s="53"/>
      <c r="E109" s="53"/>
      <c r="F109" s="53"/>
      <c r="G109" s="53"/>
      <c r="H109" s="53"/>
      <c r="I109" s="53"/>
      <c r="J109" s="53"/>
      <c r="K109" s="53"/>
      <c r="L109" s="55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</row>
    <row r="110" spans="1:31" s="56" customFormat="1" ht="16.5" customHeight="1">
      <c r="A110" s="53"/>
      <c r="B110" s="54"/>
      <c r="C110" s="53"/>
      <c r="D110" s="53"/>
      <c r="E110" s="57" t="str">
        <f>E9</f>
        <v>05 - PLYN</v>
      </c>
      <c r="F110" s="58"/>
      <c r="G110" s="58"/>
      <c r="H110" s="58"/>
      <c r="I110" s="53"/>
      <c r="J110" s="53"/>
      <c r="K110" s="53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1" spans="1:31" s="56" customFormat="1" ht="6.95" customHeight="1">
      <c r="A111" s="53"/>
      <c r="B111" s="54"/>
      <c r="C111" s="53"/>
      <c r="D111" s="53"/>
      <c r="E111" s="53"/>
      <c r="F111" s="53"/>
      <c r="G111" s="53"/>
      <c r="H111" s="53"/>
      <c r="I111" s="53"/>
      <c r="J111" s="53"/>
      <c r="K111" s="5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12" customHeight="1">
      <c r="A112" s="53"/>
      <c r="B112" s="54"/>
      <c r="C112" s="50" t="s">
        <v>22</v>
      </c>
      <c r="D112" s="53"/>
      <c r="E112" s="53"/>
      <c r="F112" s="59" t="str">
        <f>F12</f>
        <v>Ruzyňská 26/253, Praha 6 - Ruzyně</v>
      </c>
      <c r="G112" s="53"/>
      <c r="H112" s="53"/>
      <c r="I112" s="50" t="s">
        <v>24</v>
      </c>
      <c r="J112" s="60" t="str">
        <f>IF(J12="","",J12)</f>
        <v>2. 11. 2021</v>
      </c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6.95" customHeight="1">
      <c r="A113" s="53"/>
      <c r="B113" s="54"/>
      <c r="C113" s="53"/>
      <c r="D113" s="53"/>
      <c r="E113" s="53"/>
      <c r="F113" s="53"/>
      <c r="G113" s="53"/>
      <c r="H113" s="53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25.7" customHeight="1">
      <c r="A114" s="53"/>
      <c r="B114" s="54"/>
      <c r="C114" s="50" t="s">
        <v>26</v>
      </c>
      <c r="D114" s="53"/>
      <c r="E114" s="53"/>
      <c r="F114" s="59" t="str">
        <f>E15</f>
        <v>MĚSTSKÁ ČÁST PRAHA 6</v>
      </c>
      <c r="G114" s="53"/>
      <c r="H114" s="53"/>
      <c r="I114" s="50" t="s">
        <v>32</v>
      </c>
      <c r="J114" s="94" t="str">
        <f>E21</f>
        <v>QUADRA PROJECT s.r.o.</v>
      </c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15.2" customHeight="1">
      <c r="A115" s="53"/>
      <c r="B115" s="54"/>
      <c r="C115" s="50" t="s">
        <v>30</v>
      </c>
      <c r="D115" s="53"/>
      <c r="E115" s="53"/>
      <c r="F115" s="59" t="str">
        <f>IF(E18="","",E18)</f>
        <v>Vyplň údaj</v>
      </c>
      <c r="G115" s="53"/>
      <c r="H115" s="53"/>
      <c r="I115" s="50" t="s">
        <v>35</v>
      </c>
      <c r="J115" s="94" t="str">
        <f>E24</f>
        <v>Vladimír Mrázek</v>
      </c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10.35" customHeight="1">
      <c r="A116" s="53"/>
      <c r="B116" s="54"/>
      <c r="C116" s="53"/>
      <c r="D116" s="53"/>
      <c r="E116" s="53"/>
      <c r="F116" s="53"/>
      <c r="G116" s="53"/>
      <c r="H116" s="53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117" customFormat="1" ht="29.25" customHeight="1">
      <c r="A117" s="108"/>
      <c r="B117" s="109"/>
      <c r="C117" s="110" t="s">
        <v>134</v>
      </c>
      <c r="D117" s="111" t="s">
        <v>64</v>
      </c>
      <c r="E117" s="111" t="s">
        <v>60</v>
      </c>
      <c r="F117" s="111" t="s">
        <v>61</v>
      </c>
      <c r="G117" s="111" t="s">
        <v>135</v>
      </c>
      <c r="H117" s="111" t="s">
        <v>136</v>
      </c>
      <c r="I117" s="111" t="s">
        <v>137</v>
      </c>
      <c r="J117" s="111" t="s">
        <v>125</v>
      </c>
      <c r="K117" s="112" t="s">
        <v>138</v>
      </c>
      <c r="L117" s="113"/>
      <c r="M117" s="114" t="s">
        <v>1</v>
      </c>
      <c r="N117" s="115" t="s">
        <v>43</v>
      </c>
      <c r="O117" s="115" t="s">
        <v>139</v>
      </c>
      <c r="P117" s="115" t="s">
        <v>140</v>
      </c>
      <c r="Q117" s="115" t="s">
        <v>141</v>
      </c>
      <c r="R117" s="115" t="s">
        <v>142</v>
      </c>
      <c r="S117" s="115" t="s">
        <v>143</v>
      </c>
      <c r="T117" s="116" t="s">
        <v>144</v>
      </c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</row>
    <row r="118" spans="1:63" s="56" customFormat="1" ht="22.9" customHeight="1">
      <c r="A118" s="53"/>
      <c r="B118" s="54"/>
      <c r="C118" s="118" t="s">
        <v>145</v>
      </c>
      <c r="D118" s="53"/>
      <c r="E118" s="53"/>
      <c r="F118" s="53"/>
      <c r="G118" s="53"/>
      <c r="H118" s="53"/>
      <c r="I118" s="53"/>
      <c r="J118" s="119">
        <f>BK118</f>
        <v>0</v>
      </c>
      <c r="K118" s="53"/>
      <c r="L118" s="54"/>
      <c r="M118" s="120"/>
      <c r="N118" s="121"/>
      <c r="O118" s="69"/>
      <c r="P118" s="122">
        <f>P119</f>
        <v>0</v>
      </c>
      <c r="Q118" s="69"/>
      <c r="R118" s="122">
        <f>R119</f>
        <v>0.00882</v>
      </c>
      <c r="S118" s="69"/>
      <c r="T118" s="123">
        <f>T119</f>
        <v>0</v>
      </c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T118" s="44" t="s">
        <v>78</v>
      </c>
      <c r="AU118" s="44" t="s">
        <v>127</v>
      </c>
      <c r="BK118" s="124">
        <f>BK119</f>
        <v>0</v>
      </c>
    </row>
    <row r="119" spans="2:63" s="125" customFormat="1" ht="25.9" customHeight="1">
      <c r="B119" s="126"/>
      <c r="D119" s="127" t="s">
        <v>78</v>
      </c>
      <c r="E119" s="128" t="s">
        <v>704</v>
      </c>
      <c r="F119" s="128" t="s">
        <v>705</v>
      </c>
      <c r="J119" s="129">
        <f>BK119</f>
        <v>0</v>
      </c>
      <c r="L119" s="126"/>
      <c r="M119" s="130"/>
      <c r="N119" s="131"/>
      <c r="O119" s="131"/>
      <c r="P119" s="132">
        <f>P120</f>
        <v>0</v>
      </c>
      <c r="Q119" s="131"/>
      <c r="R119" s="132">
        <f>R120</f>
        <v>0.00882</v>
      </c>
      <c r="S119" s="131"/>
      <c r="T119" s="133">
        <f>T120</f>
        <v>0</v>
      </c>
      <c r="AR119" s="127" t="s">
        <v>89</v>
      </c>
      <c r="AT119" s="134" t="s">
        <v>78</v>
      </c>
      <c r="AU119" s="134" t="s">
        <v>79</v>
      </c>
      <c r="AY119" s="127" t="s">
        <v>149</v>
      </c>
      <c r="BK119" s="135">
        <f>BK120</f>
        <v>0</v>
      </c>
    </row>
    <row r="120" spans="2:63" s="125" customFormat="1" ht="22.9" customHeight="1">
      <c r="B120" s="126"/>
      <c r="D120" s="127" t="s">
        <v>78</v>
      </c>
      <c r="E120" s="136" t="s">
        <v>3007</v>
      </c>
      <c r="F120" s="136" t="s">
        <v>3008</v>
      </c>
      <c r="J120" s="137">
        <f>BK120</f>
        <v>0</v>
      </c>
      <c r="L120" s="126"/>
      <c r="M120" s="130"/>
      <c r="N120" s="131"/>
      <c r="O120" s="131"/>
      <c r="P120" s="132">
        <f>SUM(P121:P126)</f>
        <v>0</v>
      </c>
      <c r="Q120" s="131"/>
      <c r="R120" s="132">
        <f>SUM(R121:R126)</f>
        <v>0.00882</v>
      </c>
      <c r="S120" s="131"/>
      <c r="T120" s="133">
        <f>SUM(T121:T126)</f>
        <v>0</v>
      </c>
      <c r="AR120" s="127" t="s">
        <v>89</v>
      </c>
      <c r="AT120" s="134" t="s">
        <v>78</v>
      </c>
      <c r="AU120" s="134" t="s">
        <v>87</v>
      </c>
      <c r="AY120" s="127" t="s">
        <v>149</v>
      </c>
      <c r="BK120" s="135">
        <f>SUM(BK121:BK126)</f>
        <v>0</v>
      </c>
    </row>
    <row r="121" spans="1:65" s="56" customFormat="1" ht="24.2" customHeight="1">
      <c r="A121" s="53"/>
      <c r="B121" s="54"/>
      <c r="C121" s="138" t="s">
        <v>87</v>
      </c>
      <c r="D121" s="138" t="s">
        <v>152</v>
      </c>
      <c r="E121" s="139" t="s">
        <v>3009</v>
      </c>
      <c r="F121" s="140" t="s">
        <v>3010</v>
      </c>
      <c r="G121" s="141" t="s">
        <v>155</v>
      </c>
      <c r="H121" s="40">
        <v>1</v>
      </c>
      <c r="I121" s="24"/>
      <c r="J121" s="142">
        <f aca="true" t="shared" si="0" ref="J121:J126">ROUND(I121*H121,2)</f>
        <v>0</v>
      </c>
      <c r="K121" s="140" t="s">
        <v>1</v>
      </c>
      <c r="L121" s="54"/>
      <c r="M121" s="143" t="s">
        <v>1</v>
      </c>
      <c r="N121" s="144" t="s">
        <v>44</v>
      </c>
      <c r="O121" s="145"/>
      <c r="P121" s="146">
        <f aca="true" t="shared" si="1" ref="P121:P126">O121*H121</f>
        <v>0</v>
      </c>
      <c r="Q121" s="146">
        <v>0.00147</v>
      </c>
      <c r="R121" s="146">
        <f aca="true" t="shared" si="2" ref="R121:R126">Q121*H121</f>
        <v>0.00147</v>
      </c>
      <c r="S121" s="146">
        <v>0</v>
      </c>
      <c r="T121" s="147">
        <f aca="true" t="shared" si="3" ref="T121:T126">S121*H121</f>
        <v>0</v>
      </c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R121" s="148" t="s">
        <v>219</v>
      </c>
      <c r="AT121" s="148" t="s">
        <v>152</v>
      </c>
      <c r="AU121" s="148" t="s">
        <v>89</v>
      </c>
      <c r="AY121" s="44" t="s">
        <v>149</v>
      </c>
      <c r="BE121" s="149">
        <f aca="true" t="shared" si="4" ref="BE121:BE126">IF(N121="základní",J121,0)</f>
        <v>0</v>
      </c>
      <c r="BF121" s="149">
        <f aca="true" t="shared" si="5" ref="BF121:BF126">IF(N121="snížená",J121,0)</f>
        <v>0</v>
      </c>
      <c r="BG121" s="149">
        <f aca="true" t="shared" si="6" ref="BG121:BG126">IF(N121="zákl. přenesená",J121,0)</f>
        <v>0</v>
      </c>
      <c r="BH121" s="149">
        <f aca="true" t="shared" si="7" ref="BH121:BH126">IF(N121="sníž. přenesená",J121,0)</f>
        <v>0</v>
      </c>
      <c r="BI121" s="149">
        <f aca="true" t="shared" si="8" ref="BI121:BI126">IF(N121="nulová",J121,0)</f>
        <v>0</v>
      </c>
      <c r="BJ121" s="44" t="s">
        <v>87</v>
      </c>
      <c r="BK121" s="149">
        <f aca="true" t="shared" si="9" ref="BK121:BK126">ROUND(I121*H121,2)</f>
        <v>0</v>
      </c>
      <c r="BL121" s="44" t="s">
        <v>219</v>
      </c>
      <c r="BM121" s="148" t="s">
        <v>3011</v>
      </c>
    </row>
    <row r="122" spans="1:65" s="56" customFormat="1" ht="24.2" customHeight="1">
      <c r="A122" s="53"/>
      <c r="B122" s="54"/>
      <c r="C122" s="138" t="s">
        <v>89</v>
      </c>
      <c r="D122" s="138" t="s">
        <v>152</v>
      </c>
      <c r="E122" s="139" t="s">
        <v>3012</v>
      </c>
      <c r="F122" s="140" t="s">
        <v>3013</v>
      </c>
      <c r="G122" s="141" t="s">
        <v>155</v>
      </c>
      <c r="H122" s="40">
        <v>1</v>
      </c>
      <c r="I122" s="24"/>
      <c r="J122" s="142">
        <f t="shared" si="0"/>
        <v>0</v>
      </c>
      <c r="K122" s="140" t="s">
        <v>1</v>
      </c>
      <c r="L122" s="54"/>
      <c r="M122" s="143" t="s">
        <v>1</v>
      </c>
      <c r="N122" s="144" t="s">
        <v>44</v>
      </c>
      <c r="O122" s="145"/>
      <c r="P122" s="146">
        <f t="shared" si="1"/>
        <v>0</v>
      </c>
      <c r="Q122" s="146">
        <v>0.00147</v>
      </c>
      <c r="R122" s="146">
        <f t="shared" si="2"/>
        <v>0.00147</v>
      </c>
      <c r="S122" s="146">
        <v>0</v>
      </c>
      <c r="T122" s="147">
        <f t="shared" si="3"/>
        <v>0</v>
      </c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R122" s="148" t="s">
        <v>219</v>
      </c>
      <c r="AT122" s="148" t="s">
        <v>152</v>
      </c>
      <c r="AU122" s="148" t="s">
        <v>89</v>
      </c>
      <c r="AY122" s="44" t="s">
        <v>149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44" t="s">
        <v>87</v>
      </c>
      <c r="BK122" s="149">
        <f t="shared" si="9"/>
        <v>0</v>
      </c>
      <c r="BL122" s="44" t="s">
        <v>219</v>
      </c>
      <c r="BM122" s="148" t="s">
        <v>3014</v>
      </c>
    </row>
    <row r="123" spans="1:65" s="56" customFormat="1" ht="21.75" customHeight="1">
      <c r="A123" s="53"/>
      <c r="B123" s="54"/>
      <c r="C123" s="138" t="s">
        <v>163</v>
      </c>
      <c r="D123" s="138" t="s">
        <v>152</v>
      </c>
      <c r="E123" s="139" t="s">
        <v>3015</v>
      </c>
      <c r="F123" s="140" t="s">
        <v>3016</v>
      </c>
      <c r="G123" s="141" t="s">
        <v>155</v>
      </c>
      <c r="H123" s="40">
        <v>1</v>
      </c>
      <c r="I123" s="24"/>
      <c r="J123" s="142">
        <f t="shared" si="0"/>
        <v>0</v>
      </c>
      <c r="K123" s="140" t="s">
        <v>1</v>
      </c>
      <c r="L123" s="54"/>
      <c r="M123" s="143" t="s">
        <v>1</v>
      </c>
      <c r="N123" s="144" t="s">
        <v>44</v>
      </c>
      <c r="O123" s="145"/>
      <c r="P123" s="146">
        <f t="shared" si="1"/>
        <v>0</v>
      </c>
      <c r="Q123" s="146">
        <v>0.00147</v>
      </c>
      <c r="R123" s="146">
        <f t="shared" si="2"/>
        <v>0.00147</v>
      </c>
      <c r="S123" s="146">
        <v>0</v>
      </c>
      <c r="T123" s="147">
        <f t="shared" si="3"/>
        <v>0</v>
      </c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R123" s="148" t="s">
        <v>219</v>
      </c>
      <c r="AT123" s="148" t="s">
        <v>152</v>
      </c>
      <c r="AU123" s="148" t="s">
        <v>89</v>
      </c>
      <c r="AY123" s="44" t="s">
        <v>149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44" t="s">
        <v>87</v>
      </c>
      <c r="BK123" s="149">
        <f t="shared" si="9"/>
        <v>0</v>
      </c>
      <c r="BL123" s="44" t="s">
        <v>219</v>
      </c>
      <c r="BM123" s="148" t="s">
        <v>3017</v>
      </c>
    </row>
    <row r="124" spans="1:65" s="56" customFormat="1" ht="16.5" customHeight="1">
      <c r="A124" s="53"/>
      <c r="B124" s="54"/>
      <c r="C124" s="138" t="s">
        <v>167</v>
      </c>
      <c r="D124" s="138" t="s">
        <v>152</v>
      </c>
      <c r="E124" s="139" t="s">
        <v>3018</v>
      </c>
      <c r="F124" s="140" t="s">
        <v>3019</v>
      </c>
      <c r="G124" s="141" t="s">
        <v>155</v>
      </c>
      <c r="H124" s="40">
        <v>1</v>
      </c>
      <c r="I124" s="24"/>
      <c r="J124" s="142">
        <f t="shared" si="0"/>
        <v>0</v>
      </c>
      <c r="K124" s="140" t="s">
        <v>1</v>
      </c>
      <c r="L124" s="54"/>
      <c r="M124" s="143" t="s">
        <v>1</v>
      </c>
      <c r="N124" s="144" t="s">
        <v>44</v>
      </c>
      <c r="O124" s="145"/>
      <c r="P124" s="146">
        <f t="shared" si="1"/>
        <v>0</v>
      </c>
      <c r="Q124" s="146">
        <v>0.00147</v>
      </c>
      <c r="R124" s="146">
        <f t="shared" si="2"/>
        <v>0.00147</v>
      </c>
      <c r="S124" s="146">
        <v>0</v>
      </c>
      <c r="T124" s="147">
        <f t="shared" si="3"/>
        <v>0</v>
      </c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R124" s="148" t="s">
        <v>219</v>
      </c>
      <c r="AT124" s="148" t="s">
        <v>152</v>
      </c>
      <c r="AU124" s="148" t="s">
        <v>89</v>
      </c>
      <c r="AY124" s="44" t="s">
        <v>149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44" t="s">
        <v>87</v>
      </c>
      <c r="BK124" s="149">
        <f t="shared" si="9"/>
        <v>0</v>
      </c>
      <c r="BL124" s="44" t="s">
        <v>219</v>
      </c>
      <c r="BM124" s="148" t="s">
        <v>3020</v>
      </c>
    </row>
    <row r="125" spans="1:65" s="56" customFormat="1" ht="16.5" customHeight="1">
      <c r="A125" s="53"/>
      <c r="B125" s="54"/>
      <c r="C125" s="138" t="s">
        <v>148</v>
      </c>
      <c r="D125" s="138" t="s">
        <v>152</v>
      </c>
      <c r="E125" s="139" t="s">
        <v>3021</v>
      </c>
      <c r="F125" s="140" t="s">
        <v>3022</v>
      </c>
      <c r="G125" s="141" t="s">
        <v>155</v>
      </c>
      <c r="H125" s="40">
        <v>1</v>
      </c>
      <c r="I125" s="24"/>
      <c r="J125" s="142">
        <f t="shared" si="0"/>
        <v>0</v>
      </c>
      <c r="K125" s="140" t="s">
        <v>1</v>
      </c>
      <c r="L125" s="54"/>
      <c r="M125" s="143" t="s">
        <v>1</v>
      </c>
      <c r="N125" s="144" t="s">
        <v>44</v>
      </c>
      <c r="O125" s="145"/>
      <c r="P125" s="146">
        <f t="shared" si="1"/>
        <v>0</v>
      </c>
      <c r="Q125" s="146">
        <v>0.00147</v>
      </c>
      <c r="R125" s="146">
        <f t="shared" si="2"/>
        <v>0.00147</v>
      </c>
      <c r="S125" s="146">
        <v>0</v>
      </c>
      <c r="T125" s="147">
        <f t="shared" si="3"/>
        <v>0</v>
      </c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R125" s="148" t="s">
        <v>219</v>
      </c>
      <c r="AT125" s="148" t="s">
        <v>152</v>
      </c>
      <c r="AU125" s="148" t="s">
        <v>89</v>
      </c>
      <c r="AY125" s="44" t="s">
        <v>149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44" t="s">
        <v>87</v>
      </c>
      <c r="BK125" s="149">
        <f t="shared" si="9"/>
        <v>0</v>
      </c>
      <c r="BL125" s="44" t="s">
        <v>219</v>
      </c>
      <c r="BM125" s="148" t="s">
        <v>3023</v>
      </c>
    </row>
    <row r="126" spans="1:65" s="56" customFormat="1" ht="16.5" customHeight="1">
      <c r="A126" s="53"/>
      <c r="B126" s="54"/>
      <c r="C126" s="138" t="s">
        <v>174</v>
      </c>
      <c r="D126" s="138" t="s">
        <v>152</v>
      </c>
      <c r="E126" s="139" t="s">
        <v>3024</v>
      </c>
      <c r="F126" s="140" t="s">
        <v>3025</v>
      </c>
      <c r="G126" s="141" t="s">
        <v>155</v>
      </c>
      <c r="H126" s="40">
        <v>1</v>
      </c>
      <c r="I126" s="24"/>
      <c r="J126" s="142">
        <f t="shared" si="0"/>
        <v>0</v>
      </c>
      <c r="K126" s="140" t="s">
        <v>1</v>
      </c>
      <c r="L126" s="54"/>
      <c r="M126" s="155" t="s">
        <v>1</v>
      </c>
      <c r="N126" s="156" t="s">
        <v>44</v>
      </c>
      <c r="O126" s="157"/>
      <c r="P126" s="158">
        <f t="shared" si="1"/>
        <v>0</v>
      </c>
      <c r="Q126" s="158">
        <v>0.00147</v>
      </c>
      <c r="R126" s="158">
        <f t="shared" si="2"/>
        <v>0.00147</v>
      </c>
      <c r="S126" s="158">
        <v>0</v>
      </c>
      <c r="T126" s="159">
        <f t="shared" si="3"/>
        <v>0</v>
      </c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R126" s="148" t="s">
        <v>219</v>
      </c>
      <c r="AT126" s="148" t="s">
        <v>152</v>
      </c>
      <c r="AU126" s="148" t="s">
        <v>89</v>
      </c>
      <c r="AY126" s="44" t="s">
        <v>149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44" t="s">
        <v>87</v>
      </c>
      <c r="BK126" s="149">
        <f t="shared" si="9"/>
        <v>0</v>
      </c>
      <c r="BL126" s="44" t="s">
        <v>219</v>
      </c>
      <c r="BM126" s="148" t="s">
        <v>3026</v>
      </c>
    </row>
    <row r="127" spans="1:31" s="56" customFormat="1" ht="6.95" customHeight="1">
      <c r="A127" s="53"/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54"/>
      <c r="M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</row>
  </sheetData>
  <sheetProtection algorithmName="SHA-512" hashValue="mSmn4gLl5WvSkXWe+ZcWuiQDVj1pcXqNeoaPYlQF7bgXhxHdtMNT0VoQaF9kyIfYi6v+qL1Zt1d7W1vj5frcfw==" saltValue="+jT5StOjAwo2W48N93j3Ug==" spinCount="100000" sheet="1" objects="1" scenarios="1" selectLockedCells="1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zoomScale="70" zoomScaleNormal="70" workbookViewId="0" topLeftCell="A205">
      <selection activeCell="I238" sqref="I238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104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3027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ROUND(J124,2)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ROUND((SUM(BE124:BE242)),2)</f>
        <v>0</v>
      </c>
      <c r="G33" s="53"/>
      <c r="H33" s="53"/>
      <c r="I33" s="75">
        <v>0.21</v>
      </c>
      <c r="J33" s="74">
        <f>ROUND(((SUM(BE124:BE242))*I33),2)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ROUND((SUM(BF124:BF242)),2)</f>
        <v>0</v>
      </c>
      <c r="G34" s="53"/>
      <c r="H34" s="53"/>
      <c r="I34" s="75">
        <v>0.15</v>
      </c>
      <c r="J34" s="74">
        <f>ROUND(((SUM(BF124:BF242))*I34),2)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>
      <c r="A35" s="53"/>
      <c r="B35" s="54"/>
      <c r="C35" s="53"/>
      <c r="D35" s="53"/>
      <c r="E35" s="50" t="s">
        <v>46</v>
      </c>
      <c r="F35" s="74">
        <f>ROUND((SUM(BG124:BG242)),2)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>
      <c r="A36" s="53"/>
      <c r="B36" s="54"/>
      <c r="C36" s="53"/>
      <c r="D36" s="53"/>
      <c r="E36" s="50" t="s">
        <v>47</v>
      </c>
      <c r="F36" s="74">
        <f>ROUND((SUM(BH124:BH242)),2)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>
      <c r="A37" s="53"/>
      <c r="B37" s="54"/>
      <c r="C37" s="53"/>
      <c r="D37" s="53"/>
      <c r="E37" s="50" t="s">
        <v>48</v>
      </c>
      <c r="F37" s="74">
        <f>ROUND((SUM(BI124:BI242)),2)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06 - VYTÁPĚNÍ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J124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237</v>
      </c>
      <c r="E97" s="101"/>
      <c r="F97" s="101"/>
      <c r="G97" s="101"/>
      <c r="H97" s="101"/>
      <c r="I97" s="101"/>
      <c r="J97" s="102">
        <f>J125</f>
        <v>0</v>
      </c>
      <c r="L97" s="99"/>
    </row>
    <row r="98" spans="2:12" s="103" customFormat="1" ht="19.9" customHeight="1">
      <c r="B98" s="104"/>
      <c r="D98" s="105" t="s">
        <v>239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103" customFormat="1" ht="19.9" customHeight="1">
      <c r="B99" s="104"/>
      <c r="D99" s="105" t="s">
        <v>3028</v>
      </c>
      <c r="E99" s="106"/>
      <c r="F99" s="106"/>
      <c r="G99" s="106"/>
      <c r="H99" s="106"/>
      <c r="I99" s="106"/>
      <c r="J99" s="107">
        <f>J139</f>
        <v>0</v>
      </c>
      <c r="L99" s="104"/>
    </row>
    <row r="100" spans="2:12" s="103" customFormat="1" ht="19.9" customHeight="1">
      <c r="B100" s="104"/>
      <c r="D100" s="105" t="s">
        <v>3029</v>
      </c>
      <c r="E100" s="106"/>
      <c r="F100" s="106"/>
      <c r="G100" s="106"/>
      <c r="H100" s="106"/>
      <c r="I100" s="106"/>
      <c r="J100" s="107">
        <f>J153</f>
        <v>0</v>
      </c>
      <c r="L100" s="104"/>
    </row>
    <row r="101" spans="2:12" s="103" customFormat="1" ht="19.9" customHeight="1">
      <c r="B101" s="104"/>
      <c r="D101" s="105" t="s">
        <v>3030</v>
      </c>
      <c r="E101" s="106"/>
      <c r="F101" s="106"/>
      <c r="G101" s="106"/>
      <c r="H101" s="106"/>
      <c r="I101" s="106"/>
      <c r="J101" s="107">
        <f>J158</f>
        <v>0</v>
      </c>
      <c r="L101" s="104"/>
    </row>
    <row r="102" spans="2:12" s="103" customFormat="1" ht="19.9" customHeight="1">
      <c r="B102" s="104"/>
      <c r="D102" s="105" t="s">
        <v>3031</v>
      </c>
      <c r="E102" s="106"/>
      <c r="F102" s="106"/>
      <c r="G102" s="106"/>
      <c r="H102" s="106"/>
      <c r="I102" s="106"/>
      <c r="J102" s="107">
        <f>J172</f>
        <v>0</v>
      </c>
      <c r="L102" s="104"/>
    </row>
    <row r="103" spans="2:12" s="103" customFormat="1" ht="19.9" customHeight="1">
      <c r="B103" s="104"/>
      <c r="D103" s="105" t="s">
        <v>3032</v>
      </c>
      <c r="E103" s="106"/>
      <c r="F103" s="106"/>
      <c r="G103" s="106"/>
      <c r="H103" s="106"/>
      <c r="I103" s="106"/>
      <c r="J103" s="107">
        <f>J206</f>
        <v>0</v>
      </c>
      <c r="L103" s="104"/>
    </row>
    <row r="104" spans="2:12" s="103" customFormat="1" ht="19.9" customHeight="1">
      <c r="B104" s="104"/>
      <c r="D104" s="105" t="s">
        <v>3033</v>
      </c>
      <c r="E104" s="106"/>
      <c r="F104" s="106"/>
      <c r="G104" s="106"/>
      <c r="H104" s="106"/>
      <c r="I104" s="106"/>
      <c r="J104" s="107">
        <f>J237</f>
        <v>0</v>
      </c>
      <c r="L104" s="104"/>
    </row>
    <row r="105" spans="1:31" s="56" customFormat="1" ht="21.75" customHeight="1">
      <c r="A105" s="53"/>
      <c r="B105" s="54"/>
      <c r="C105" s="53"/>
      <c r="D105" s="53"/>
      <c r="E105" s="53"/>
      <c r="F105" s="53"/>
      <c r="G105" s="53"/>
      <c r="H105" s="53"/>
      <c r="I105" s="53"/>
      <c r="J105" s="53"/>
      <c r="K105" s="53"/>
      <c r="L105" s="55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</row>
    <row r="106" spans="1:31" s="56" customFormat="1" ht="6.95" customHeight="1">
      <c r="A106" s="53"/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55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10" spans="1:31" s="56" customFormat="1" ht="6.95" customHeight="1">
      <c r="A110" s="53"/>
      <c r="B110" s="92"/>
      <c r="C110" s="93"/>
      <c r="D110" s="93"/>
      <c r="E110" s="93"/>
      <c r="F110" s="93"/>
      <c r="G110" s="93"/>
      <c r="H110" s="93"/>
      <c r="I110" s="93"/>
      <c r="J110" s="93"/>
      <c r="K110" s="93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1" spans="1:31" s="56" customFormat="1" ht="24.95" customHeight="1">
      <c r="A111" s="53"/>
      <c r="B111" s="54"/>
      <c r="C111" s="48" t="s">
        <v>133</v>
      </c>
      <c r="D111" s="53"/>
      <c r="E111" s="53"/>
      <c r="F111" s="53"/>
      <c r="G111" s="53"/>
      <c r="H111" s="53"/>
      <c r="I111" s="53"/>
      <c r="J111" s="53"/>
      <c r="K111" s="5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6.95" customHeight="1">
      <c r="A112" s="53"/>
      <c r="B112" s="54"/>
      <c r="C112" s="53"/>
      <c r="D112" s="53"/>
      <c r="E112" s="53"/>
      <c r="F112" s="53"/>
      <c r="G112" s="53"/>
      <c r="H112" s="53"/>
      <c r="I112" s="53"/>
      <c r="J112" s="53"/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12" customHeight="1">
      <c r="A113" s="53"/>
      <c r="B113" s="54"/>
      <c r="C113" s="50" t="s">
        <v>16</v>
      </c>
      <c r="D113" s="53"/>
      <c r="E113" s="53"/>
      <c r="F113" s="53"/>
      <c r="G113" s="53"/>
      <c r="H113" s="53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16.5" customHeight="1">
      <c r="A114" s="53"/>
      <c r="B114" s="54"/>
      <c r="C114" s="53"/>
      <c r="D114" s="53"/>
      <c r="E114" s="51" t="str">
        <f>E7</f>
        <v>ZŠ T.G.MASARYKA NAVÝŠENÍ KAPACITY O 2 TŘÍDY (vila Pamela)</v>
      </c>
      <c r="F114" s="52"/>
      <c r="G114" s="52"/>
      <c r="H114" s="52"/>
      <c r="I114" s="53"/>
      <c r="J114" s="53"/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12" customHeight="1">
      <c r="A115" s="53"/>
      <c r="B115" s="54"/>
      <c r="C115" s="50" t="s">
        <v>121</v>
      </c>
      <c r="D115" s="53"/>
      <c r="E115" s="53"/>
      <c r="F115" s="53"/>
      <c r="G115" s="53"/>
      <c r="H115" s="53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16.5" customHeight="1">
      <c r="A116" s="53"/>
      <c r="B116" s="54"/>
      <c r="C116" s="53"/>
      <c r="D116" s="53"/>
      <c r="E116" s="57" t="str">
        <f>E9</f>
        <v>06 - VYTÁPĚNÍ</v>
      </c>
      <c r="F116" s="58"/>
      <c r="G116" s="58"/>
      <c r="H116" s="58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6.95" customHeight="1">
      <c r="A117" s="53"/>
      <c r="B117" s="54"/>
      <c r="C117" s="53"/>
      <c r="D117" s="53"/>
      <c r="E117" s="53"/>
      <c r="F117" s="53"/>
      <c r="G117" s="53"/>
      <c r="H117" s="53"/>
      <c r="I117" s="53"/>
      <c r="J117" s="53"/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12" customHeight="1">
      <c r="A118" s="53"/>
      <c r="B118" s="54"/>
      <c r="C118" s="50" t="s">
        <v>22</v>
      </c>
      <c r="D118" s="53"/>
      <c r="E118" s="53"/>
      <c r="F118" s="59" t="str">
        <f>F12</f>
        <v>Ruzyňská 26/253, Praha 6 - Ruzyně</v>
      </c>
      <c r="G118" s="53"/>
      <c r="H118" s="53"/>
      <c r="I118" s="50" t="s">
        <v>24</v>
      </c>
      <c r="J118" s="60" t="str">
        <f>IF(J12="","",J12)</f>
        <v>2. 11. 2021</v>
      </c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6.95" customHeight="1">
      <c r="A119" s="53"/>
      <c r="B119" s="54"/>
      <c r="C119" s="53"/>
      <c r="D119" s="53"/>
      <c r="E119" s="53"/>
      <c r="F119" s="53"/>
      <c r="G119" s="53"/>
      <c r="H119" s="53"/>
      <c r="I119" s="53"/>
      <c r="J119" s="53"/>
      <c r="K119" s="53"/>
      <c r="L119" s="55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</row>
    <row r="120" spans="1:31" s="56" customFormat="1" ht="25.7" customHeight="1">
      <c r="A120" s="53"/>
      <c r="B120" s="54"/>
      <c r="C120" s="50" t="s">
        <v>26</v>
      </c>
      <c r="D120" s="53"/>
      <c r="E120" s="53"/>
      <c r="F120" s="59" t="str">
        <f>E15</f>
        <v>MĚSTSKÁ ČÁST PRAHA 6</v>
      </c>
      <c r="G120" s="53"/>
      <c r="H120" s="53"/>
      <c r="I120" s="50" t="s">
        <v>32</v>
      </c>
      <c r="J120" s="94" t="str">
        <f>E21</f>
        <v>QUADRA PROJECT s.r.o.</v>
      </c>
      <c r="K120" s="53"/>
      <c r="L120" s="55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</row>
    <row r="121" spans="1:31" s="56" customFormat="1" ht="15.2" customHeight="1">
      <c r="A121" s="53"/>
      <c r="B121" s="54"/>
      <c r="C121" s="50" t="s">
        <v>30</v>
      </c>
      <c r="D121" s="53"/>
      <c r="E121" s="53"/>
      <c r="F121" s="59" t="str">
        <f>IF(E18="","",E18)</f>
        <v>Vyplň údaj</v>
      </c>
      <c r="G121" s="53"/>
      <c r="H121" s="53"/>
      <c r="I121" s="50" t="s">
        <v>35</v>
      </c>
      <c r="J121" s="94" t="str">
        <f>E24</f>
        <v>Vladimír Mrázek</v>
      </c>
      <c r="K121" s="53"/>
      <c r="L121" s="55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</row>
    <row r="122" spans="1:31" s="56" customFormat="1" ht="10.35" customHeight="1">
      <c r="A122" s="53"/>
      <c r="B122" s="54"/>
      <c r="C122" s="53"/>
      <c r="D122" s="53"/>
      <c r="E122" s="53"/>
      <c r="F122" s="53"/>
      <c r="G122" s="53"/>
      <c r="H122" s="53"/>
      <c r="I122" s="53"/>
      <c r="J122" s="53"/>
      <c r="K122" s="53"/>
      <c r="L122" s="55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</row>
    <row r="123" spans="1:31" s="117" customFormat="1" ht="29.25" customHeight="1">
      <c r="A123" s="108"/>
      <c r="B123" s="109"/>
      <c r="C123" s="110" t="s">
        <v>134</v>
      </c>
      <c r="D123" s="111" t="s">
        <v>64</v>
      </c>
      <c r="E123" s="111" t="s">
        <v>60</v>
      </c>
      <c r="F123" s="111" t="s">
        <v>61</v>
      </c>
      <c r="G123" s="111" t="s">
        <v>135</v>
      </c>
      <c r="H123" s="111" t="s">
        <v>136</v>
      </c>
      <c r="I123" s="111" t="s">
        <v>137</v>
      </c>
      <c r="J123" s="111" t="s">
        <v>125</v>
      </c>
      <c r="K123" s="112" t="s">
        <v>138</v>
      </c>
      <c r="L123" s="113"/>
      <c r="M123" s="114" t="s">
        <v>1</v>
      </c>
      <c r="N123" s="115" t="s">
        <v>43</v>
      </c>
      <c r="O123" s="115" t="s">
        <v>139</v>
      </c>
      <c r="P123" s="115" t="s">
        <v>140</v>
      </c>
      <c r="Q123" s="115" t="s">
        <v>141</v>
      </c>
      <c r="R123" s="115" t="s">
        <v>142</v>
      </c>
      <c r="S123" s="115" t="s">
        <v>143</v>
      </c>
      <c r="T123" s="116" t="s">
        <v>144</v>
      </c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</row>
    <row r="124" spans="1:63" s="56" customFormat="1" ht="22.9" customHeight="1">
      <c r="A124" s="53"/>
      <c r="B124" s="54"/>
      <c r="C124" s="118" t="s">
        <v>145</v>
      </c>
      <c r="D124" s="53"/>
      <c r="E124" s="53"/>
      <c r="F124" s="53"/>
      <c r="G124" s="53"/>
      <c r="H124" s="53"/>
      <c r="I124" s="53"/>
      <c r="J124" s="119">
        <f>BK124</f>
        <v>0</v>
      </c>
      <c r="K124" s="53"/>
      <c r="L124" s="54"/>
      <c r="M124" s="120"/>
      <c r="N124" s="121"/>
      <c r="O124" s="69"/>
      <c r="P124" s="122">
        <f>P125</f>
        <v>0</v>
      </c>
      <c r="Q124" s="69"/>
      <c r="R124" s="122">
        <f>R125</f>
        <v>4.390149999999998</v>
      </c>
      <c r="S124" s="69"/>
      <c r="T124" s="123">
        <f>T125</f>
        <v>0</v>
      </c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T124" s="44" t="s">
        <v>78</v>
      </c>
      <c r="AU124" s="44" t="s">
        <v>127</v>
      </c>
      <c r="BK124" s="124">
        <f>BK125</f>
        <v>0</v>
      </c>
    </row>
    <row r="125" spans="2:63" s="125" customFormat="1" ht="25.9" customHeight="1">
      <c r="B125" s="126"/>
      <c r="D125" s="127" t="s">
        <v>78</v>
      </c>
      <c r="E125" s="128" t="s">
        <v>704</v>
      </c>
      <c r="F125" s="128" t="s">
        <v>705</v>
      </c>
      <c r="J125" s="129">
        <f>BK125</f>
        <v>0</v>
      </c>
      <c r="L125" s="126"/>
      <c r="M125" s="130"/>
      <c r="N125" s="131"/>
      <c r="O125" s="131"/>
      <c r="P125" s="132">
        <f>P126+P139+P153+P158+P172+P206+P237</f>
        <v>0</v>
      </c>
      <c r="Q125" s="131"/>
      <c r="R125" s="132">
        <f>R126+R139+R153+R158+R172+R206+R237</f>
        <v>4.390149999999998</v>
      </c>
      <c r="S125" s="131"/>
      <c r="T125" s="133">
        <f>T126+T139+T153+T158+T172+T206+T237</f>
        <v>0</v>
      </c>
      <c r="AR125" s="127" t="s">
        <v>89</v>
      </c>
      <c r="AT125" s="134" t="s">
        <v>78</v>
      </c>
      <c r="AU125" s="134" t="s">
        <v>79</v>
      </c>
      <c r="AY125" s="127" t="s">
        <v>149</v>
      </c>
      <c r="BK125" s="135">
        <f>BK126+BK139+BK153+BK158+BK172+BK206+BK237</f>
        <v>0</v>
      </c>
    </row>
    <row r="126" spans="2:63" s="125" customFormat="1" ht="22.9" customHeight="1">
      <c r="B126" s="126"/>
      <c r="D126" s="127" t="s">
        <v>78</v>
      </c>
      <c r="E126" s="136" t="s">
        <v>720</v>
      </c>
      <c r="F126" s="136" t="s">
        <v>721</v>
      </c>
      <c r="J126" s="137">
        <f>BK126</f>
        <v>0</v>
      </c>
      <c r="L126" s="126"/>
      <c r="M126" s="130"/>
      <c r="N126" s="131"/>
      <c r="O126" s="131"/>
      <c r="P126" s="132">
        <f>SUM(P127:P138)</f>
        <v>0</v>
      </c>
      <c r="Q126" s="131"/>
      <c r="R126" s="132">
        <f>SUM(R127:R138)</f>
        <v>0.03170999999999999</v>
      </c>
      <c r="S126" s="131"/>
      <c r="T126" s="133">
        <f>SUM(T127:T138)</f>
        <v>0</v>
      </c>
      <c r="AR126" s="127" t="s">
        <v>89</v>
      </c>
      <c r="AT126" s="134" t="s">
        <v>78</v>
      </c>
      <c r="AU126" s="134" t="s">
        <v>87</v>
      </c>
      <c r="AY126" s="127" t="s">
        <v>149</v>
      </c>
      <c r="BK126" s="135">
        <f>SUM(BK127:BK138)</f>
        <v>0</v>
      </c>
    </row>
    <row r="127" spans="1:65" s="56" customFormat="1" ht="16.5" customHeight="1">
      <c r="A127" s="53"/>
      <c r="B127" s="54"/>
      <c r="C127" s="138" t="s">
        <v>87</v>
      </c>
      <c r="D127" s="138" t="s">
        <v>152</v>
      </c>
      <c r="E127" s="139" t="s">
        <v>3034</v>
      </c>
      <c r="F127" s="140" t="s">
        <v>3035</v>
      </c>
      <c r="G127" s="141" t="s">
        <v>331</v>
      </c>
      <c r="H127" s="40">
        <v>452</v>
      </c>
      <c r="I127" s="24"/>
      <c r="J127" s="142">
        <f aca="true" t="shared" si="0" ref="J127:J138">ROUND(I127*H127,2)</f>
        <v>0</v>
      </c>
      <c r="K127" s="140" t="s">
        <v>1</v>
      </c>
      <c r="L127" s="54"/>
      <c r="M127" s="143" t="s">
        <v>1</v>
      </c>
      <c r="N127" s="144" t="s">
        <v>44</v>
      </c>
      <c r="O127" s="145"/>
      <c r="P127" s="146">
        <f aca="true" t="shared" si="1" ref="P127:P138">O127*H127</f>
        <v>0</v>
      </c>
      <c r="Q127" s="146">
        <v>0</v>
      </c>
      <c r="R127" s="146">
        <f aca="true" t="shared" si="2" ref="R127:R138">Q127*H127</f>
        <v>0</v>
      </c>
      <c r="S127" s="146">
        <v>0</v>
      </c>
      <c r="T127" s="147">
        <f aca="true" t="shared" si="3" ref="T127:T138">S127*H127</f>
        <v>0</v>
      </c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R127" s="148" t="s">
        <v>219</v>
      </c>
      <c r="AT127" s="148" t="s">
        <v>152</v>
      </c>
      <c r="AU127" s="148" t="s">
        <v>89</v>
      </c>
      <c r="AY127" s="44" t="s">
        <v>149</v>
      </c>
      <c r="BE127" s="149">
        <f aca="true" t="shared" si="4" ref="BE127:BE138">IF(N127="základní",J127,0)</f>
        <v>0</v>
      </c>
      <c r="BF127" s="149">
        <f aca="true" t="shared" si="5" ref="BF127:BF138">IF(N127="snížená",J127,0)</f>
        <v>0</v>
      </c>
      <c r="BG127" s="149">
        <f aca="true" t="shared" si="6" ref="BG127:BG138">IF(N127="zákl. přenesená",J127,0)</f>
        <v>0</v>
      </c>
      <c r="BH127" s="149">
        <f aca="true" t="shared" si="7" ref="BH127:BH138">IF(N127="sníž. přenesená",J127,0)</f>
        <v>0</v>
      </c>
      <c r="BI127" s="149">
        <f aca="true" t="shared" si="8" ref="BI127:BI138">IF(N127="nulová",J127,0)</f>
        <v>0</v>
      </c>
      <c r="BJ127" s="44" t="s">
        <v>87</v>
      </c>
      <c r="BK127" s="149">
        <f aca="true" t="shared" si="9" ref="BK127:BK138">ROUND(I127*H127,2)</f>
        <v>0</v>
      </c>
      <c r="BL127" s="44" t="s">
        <v>219</v>
      </c>
      <c r="BM127" s="148" t="s">
        <v>3036</v>
      </c>
    </row>
    <row r="128" spans="1:65" s="56" customFormat="1" ht="16.5" customHeight="1">
      <c r="A128" s="53"/>
      <c r="B128" s="54"/>
      <c r="C128" s="195" t="s">
        <v>89</v>
      </c>
      <c r="D128" s="195" t="s">
        <v>1214</v>
      </c>
      <c r="E128" s="196" t="s">
        <v>3037</v>
      </c>
      <c r="F128" s="197" t="s">
        <v>3038</v>
      </c>
      <c r="G128" s="198" t="s">
        <v>331</v>
      </c>
      <c r="H128" s="199">
        <v>252</v>
      </c>
      <c r="I128" s="26"/>
      <c r="J128" s="200">
        <f t="shared" si="0"/>
        <v>0</v>
      </c>
      <c r="K128" s="197" t="s">
        <v>1</v>
      </c>
      <c r="L128" s="201"/>
      <c r="M128" s="202" t="s">
        <v>1</v>
      </c>
      <c r="N128" s="203" t="s">
        <v>44</v>
      </c>
      <c r="O128" s="145"/>
      <c r="P128" s="146">
        <f t="shared" si="1"/>
        <v>0</v>
      </c>
      <c r="Q128" s="146">
        <v>7E-05</v>
      </c>
      <c r="R128" s="146">
        <f t="shared" si="2"/>
        <v>0.01764</v>
      </c>
      <c r="S128" s="146">
        <v>0</v>
      </c>
      <c r="T128" s="147">
        <f t="shared" si="3"/>
        <v>0</v>
      </c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R128" s="148" t="s">
        <v>419</v>
      </c>
      <c r="AT128" s="148" t="s">
        <v>1214</v>
      </c>
      <c r="AU128" s="148" t="s">
        <v>89</v>
      </c>
      <c r="AY128" s="44" t="s">
        <v>149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44" t="s">
        <v>87</v>
      </c>
      <c r="BK128" s="149">
        <f t="shared" si="9"/>
        <v>0</v>
      </c>
      <c r="BL128" s="44" t="s">
        <v>219</v>
      </c>
      <c r="BM128" s="148" t="s">
        <v>3039</v>
      </c>
    </row>
    <row r="129" spans="1:65" s="56" customFormat="1" ht="16.5" customHeight="1">
      <c r="A129" s="53"/>
      <c r="B129" s="54"/>
      <c r="C129" s="195" t="s">
        <v>163</v>
      </c>
      <c r="D129" s="195" t="s">
        <v>1214</v>
      </c>
      <c r="E129" s="196" t="s">
        <v>3040</v>
      </c>
      <c r="F129" s="197" t="s">
        <v>3041</v>
      </c>
      <c r="G129" s="198" t="s">
        <v>331</v>
      </c>
      <c r="H129" s="199">
        <v>9</v>
      </c>
      <c r="I129" s="26"/>
      <c r="J129" s="200">
        <f t="shared" si="0"/>
        <v>0</v>
      </c>
      <c r="K129" s="197" t="s">
        <v>1</v>
      </c>
      <c r="L129" s="201"/>
      <c r="M129" s="202" t="s">
        <v>1</v>
      </c>
      <c r="N129" s="203" t="s">
        <v>44</v>
      </c>
      <c r="O129" s="145"/>
      <c r="P129" s="146">
        <f t="shared" si="1"/>
        <v>0</v>
      </c>
      <c r="Q129" s="146">
        <v>7E-05</v>
      </c>
      <c r="R129" s="146">
        <f t="shared" si="2"/>
        <v>0.0006299999999999999</v>
      </c>
      <c r="S129" s="146">
        <v>0</v>
      </c>
      <c r="T129" s="147">
        <f t="shared" si="3"/>
        <v>0</v>
      </c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R129" s="148" t="s">
        <v>419</v>
      </c>
      <c r="AT129" s="148" t="s">
        <v>1214</v>
      </c>
      <c r="AU129" s="148" t="s">
        <v>89</v>
      </c>
      <c r="AY129" s="44" t="s">
        <v>149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44" t="s">
        <v>87</v>
      </c>
      <c r="BK129" s="149">
        <f t="shared" si="9"/>
        <v>0</v>
      </c>
      <c r="BL129" s="44" t="s">
        <v>219</v>
      </c>
      <c r="BM129" s="148" t="s">
        <v>3042</v>
      </c>
    </row>
    <row r="130" spans="1:65" s="56" customFormat="1" ht="16.5" customHeight="1">
      <c r="A130" s="53"/>
      <c r="B130" s="54"/>
      <c r="C130" s="195" t="s">
        <v>167</v>
      </c>
      <c r="D130" s="195" t="s">
        <v>1214</v>
      </c>
      <c r="E130" s="196" t="s">
        <v>3043</v>
      </c>
      <c r="F130" s="197" t="s">
        <v>3044</v>
      </c>
      <c r="G130" s="198" t="s">
        <v>331</v>
      </c>
      <c r="H130" s="199">
        <v>32</v>
      </c>
      <c r="I130" s="26"/>
      <c r="J130" s="200">
        <f t="shared" si="0"/>
        <v>0</v>
      </c>
      <c r="K130" s="197" t="s">
        <v>1</v>
      </c>
      <c r="L130" s="201"/>
      <c r="M130" s="202" t="s">
        <v>1</v>
      </c>
      <c r="N130" s="203" t="s">
        <v>44</v>
      </c>
      <c r="O130" s="145"/>
      <c r="P130" s="146">
        <f t="shared" si="1"/>
        <v>0</v>
      </c>
      <c r="Q130" s="146">
        <v>7E-05</v>
      </c>
      <c r="R130" s="146">
        <f t="shared" si="2"/>
        <v>0.00224</v>
      </c>
      <c r="S130" s="146">
        <v>0</v>
      </c>
      <c r="T130" s="147">
        <f t="shared" si="3"/>
        <v>0</v>
      </c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R130" s="148" t="s">
        <v>419</v>
      </c>
      <c r="AT130" s="148" t="s">
        <v>1214</v>
      </c>
      <c r="AU130" s="148" t="s">
        <v>89</v>
      </c>
      <c r="AY130" s="44" t="s">
        <v>149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44" t="s">
        <v>87</v>
      </c>
      <c r="BK130" s="149">
        <f t="shared" si="9"/>
        <v>0</v>
      </c>
      <c r="BL130" s="44" t="s">
        <v>219</v>
      </c>
      <c r="BM130" s="148" t="s">
        <v>3045</v>
      </c>
    </row>
    <row r="131" spans="1:65" s="56" customFormat="1" ht="16.5" customHeight="1">
      <c r="A131" s="53"/>
      <c r="B131" s="54"/>
      <c r="C131" s="195" t="s">
        <v>148</v>
      </c>
      <c r="D131" s="195" t="s">
        <v>1214</v>
      </c>
      <c r="E131" s="196" t="s">
        <v>3046</v>
      </c>
      <c r="F131" s="197" t="s">
        <v>3047</v>
      </c>
      <c r="G131" s="198" t="s">
        <v>331</v>
      </c>
      <c r="H131" s="199">
        <v>17</v>
      </c>
      <c r="I131" s="26"/>
      <c r="J131" s="200">
        <f t="shared" si="0"/>
        <v>0</v>
      </c>
      <c r="K131" s="197" t="s">
        <v>1</v>
      </c>
      <c r="L131" s="201"/>
      <c r="M131" s="202" t="s">
        <v>1</v>
      </c>
      <c r="N131" s="203" t="s">
        <v>44</v>
      </c>
      <c r="O131" s="145"/>
      <c r="P131" s="146">
        <f t="shared" si="1"/>
        <v>0</v>
      </c>
      <c r="Q131" s="146">
        <v>7E-05</v>
      </c>
      <c r="R131" s="146">
        <f t="shared" si="2"/>
        <v>0.0011899999999999999</v>
      </c>
      <c r="S131" s="146">
        <v>0</v>
      </c>
      <c r="T131" s="147">
        <f t="shared" si="3"/>
        <v>0</v>
      </c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R131" s="148" t="s">
        <v>419</v>
      </c>
      <c r="AT131" s="148" t="s">
        <v>1214</v>
      </c>
      <c r="AU131" s="148" t="s">
        <v>89</v>
      </c>
      <c r="AY131" s="44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44" t="s">
        <v>87</v>
      </c>
      <c r="BK131" s="149">
        <f t="shared" si="9"/>
        <v>0</v>
      </c>
      <c r="BL131" s="44" t="s">
        <v>219</v>
      </c>
      <c r="BM131" s="148" t="s">
        <v>3048</v>
      </c>
    </row>
    <row r="132" spans="1:65" s="56" customFormat="1" ht="16.5" customHeight="1">
      <c r="A132" s="53"/>
      <c r="B132" s="54"/>
      <c r="C132" s="195" t="s">
        <v>174</v>
      </c>
      <c r="D132" s="195" t="s">
        <v>1214</v>
      </c>
      <c r="E132" s="196" t="s">
        <v>3049</v>
      </c>
      <c r="F132" s="197" t="s">
        <v>3050</v>
      </c>
      <c r="G132" s="198" t="s">
        <v>331</v>
      </c>
      <c r="H132" s="199">
        <v>96</v>
      </c>
      <c r="I132" s="26"/>
      <c r="J132" s="200">
        <f t="shared" si="0"/>
        <v>0</v>
      </c>
      <c r="K132" s="197" t="s">
        <v>1</v>
      </c>
      <c r="L132" s="201"/>
      <c r="M132" s="202" t="s">
        <v>1</v>
      </c>
      <c r="N132" s="203" t="s">
        <v>44</v>
      </c>
      <c r="O132" s="145"/>
      <c r="P132" s="146">
        <f t="shared" si="1"/>
        <v>0</v>
      </c>
      <c r="Q132" s="146">
        <v>7E-05</v>
      </c>
      <c r="R132" s="146">
        <f t="shared" si="2"/>
        <v>0.006719999999999999</v>
      </c>
      <c r="S132" s="146">
        <v>0</v>
      </c>
      <c r="T132" s="147">
        <f t="shared" si="3"/>
        <v>0</v>
      </c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R132" s="148" t="s">
        <v>419</v>
      </c>
      <c r="AT132" s="148" t="s">
        <v>1214</v>
      </c>
      <c r="AU132" s="148" t="s">
        <v>89</v>
      </c>
      <c r="AY132" s="44" t="s">
        <v>149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44" t="s">
        <v>87</v>
      </c>
      <c r="BK132" s="149">
        <f t="shared" si="9"/>
        <v>0</v>
      </c>
      <c r="BL132" s="44" t="s">
        <v>219</v>
      </c>
      <c r="BM132" s="148" t="s">
        <v>3051</v>
      </c>
    </row>
    <row r="133" spans="1:65" s="56" customFormat="1" ht="16.5" customHeight="1">
      <c r="A133" s="53"/>
      <c r="B133" s="54"/>
      <c r="C133" s="195" t="s">
        <v>178</v>
      </c>
      <c r="D133" s="195" t="s">
        <v>1214</v>
      </c>
      <c r="E133" s="196" t="s">
        <v>3052</v>
      </c>
      <c r="F133" s="197" t="s">
        <v>3053</v>
      </c>
      <c r="G133" s="198" t="s">
        <v>331</v>
      </c>
      <c r="H133" s="199">
        <v>14</v>
      </c>
      <c r="I133" s="26"/>
      <c r="J133" s="200">
        <f t="shared" si="0"/>
        <v>0</v>
      </c>
      <c r="K133" s="197" t="s">
        <v>1</v>
      </c>
      <c r="L133" s="201"/>
      <c r="M133" s="202" t="s">
        <v>1</v>
      </c>
      <c r="N133" s="203" t="s">
        <v>44</v>
      </c>
      <c r="O133" s="145"/>
      <c r="P133" s="146">
        <f t="shared" si="1"/>
        <v>0</v>
      </c>
      <c r="Q133" s="146">
        <v>7E-05</v>
      </c>
      <c r="R133" s="146">
        <f t="shared" si="2"/>
        <v>0.00098</v>
      </c>
      <c r="S133" s="146">
        <v>0</v>
      </c>
      <c r="T133" s="147">
        <f t="shared" si="3"/>
        <v>0</v>
      </c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R133" s="148" t="s">
        <v>419</v>
      </c>
      <c r="AT133" s="148" t="s">
        <v>1214</v>
      </c>
      <c r="AU133" s="148" t="s">
        <v>89</v>
      </c>
      <c r="AY133" s="44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44" t="s">
        <v>87</v>
      </c>
      <c r="BK133" s="149">
        <f t="shared" si="9"/>
        <v>0</v>
      </c>
      <c r="BL133" s="44" t="s">
        <v>219</v>
      </c>
      <c r="BM133" s="148" t="s">
        <v>3054</v>
      </c>
    </row>
    <row r="134" spans="1:65" s="56" customFormat="1" ht="16.5" customHeight="1">
      <c r="A134" s="53"/>
      <c r="B134" s="54"/>
      <c r="C134" s="195" t="s">
        <v>184</v>
      </c>
      <c r="D134" s="195" t="s">
        <v>1214</v>
      </c>
      <c r="E134" s="196" t="s">
        <v>3055</v>
      </c>
      <c r="F134" s="197" t="s">
        <v>3056</v>
      </c>
      <c r="G134" s="198" t="s">
        <v>331</v>
      </c>
      <c r="H134" s="199">
        <v>11</v>
      </c>
      <c r="I134" s="26"/>
      <c r="J134" s="200">
        <f t="shared" si="0"/>
        <v>0</v>
      </c>
      <c r="K134" s="197" t="s">
        <v>1</v>
      </c>
      <c r="L134" s="201"/>
      <c r="M134" s="202" t="s">
        <v>1</v>
      </c>
      <c r="N134" s="203" t="s">
        <v>44</v>
      </c>
      <c r="O134" s="145"/>
      <c r="P134" s="146">
        <f t="shared" si="1"/>
        <v>0</v>
      </c>
      <c r="Q134" s="146">
        <v>7E-05</v>
      </c>
      <c r="R134" s="146">
        <f t="shared" si="2"/>
        <v>0.00077</v>
      </c>
      <c r="S134" s="146">
        <v>0</v>
      </c>
      <c r="T134" s="147">
        <f t="shared" si="3"/>
        <v>0</v>
      </c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R134" s="148" t="s">
        <v>419</v>
      </c>
      <c r="AT134" s="148" t="s">
        <v>1214</v>
      </c>
      <c r="AU134" s="148" t="s">
        <v>89</v>
      </c>
      <c r="AY134" s="44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44" t="s">
        <v>87</v>
      </c>
      <c r="BK134" s="149">
        <f t="shared" si="9"/>
        <v>0</v>
      </c>
      <c r="BL134" s="44" t="s">
        <v>219</v>
      </c>
      <c r="BM134" s="148" t="s">
        <v>3057</v>
      </c>
    </row>
    <row r="135" spans="1:65" s="56" customFormat="1" ht="16.5" customHeight="1">
      <c r="A135" s="53"/>
      <c r="B135" s="54"/>
      <c r="C135" s="195" t="s">
        <v>190</v>
      </c>
      <c r="D135" s="195" t="s">
        <v>1214</v>
      </c>
      <c r="E135" s="196" t="s">
        <v>3058</v>
      </c>
      <c r="F135" s="197" t="s">
        <v>3059</v>
      </c>
      <c r="G135" s="198" t="s">
        <v>331</v>
      </c>
      <c r="H135" s="199">
        <v>4</v>
      </c>
      <c r="I135" s="26"/>
      <c r="J135" s="200">
        <f t="shared" si="0"/>
        <v>0</v>
      </c>
      <c r="K135" s="197" t="s">
        <v>1</v>
      </c>
      <c r="L135" s="201"/>
      <c r="M135" s="202" t="s">
        <v>1</v>
      </c>
      <c r="N135" s="203" t="s">
        <v>44</v>
      </c>
      <c r="O135" s="145"/>
      <c r="P135" s="146">
        <f t="shared" si="1"/>
        <v>0</v>
      </c>
      <c r="Q135" s="146">
        <v>7E-05</v>
      </c>
      <c r="R135" s="146">
        <f t="shared" si="2"/>
        <v>0.00028</v>
      </c>
      <c r="S135" s="146">
        <v>0</v>
      </c>
      <c r="T135" s="147">
        <f t="shared" si="3"/>
        <v>0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R135" s="148" t="s">
        <v>419</v>
      </c>
      <c r="AT135" s="148" t="s">
        <v>1214</v>
      </c>
      <c r="AU135" s="148" t="s">
        <v>89</v>
      </c>
      <c r="AY135" s="44" t="s">
        <v>149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44" t="s">
        <v>87</v>
      </c>
      <c r="BK135" s="149">
        <f t="shared" si="9"/>
        <v>0</v>
      </c>
      <c r="BL135" s="44" t="s">
        <v>219</v>
      </c>
      <c r="BM135" s="148" t="s">
        <v>3060</v>
      </c>
    </row>
    <row r="136" spans="1:65" s="56" customFormat="1" ht="16.5" customHeight="1">
      <c r="A136" s="53"/>
      <c r="B136" s="54"/>
      <c r="C136" s="195" t="s">
        <v>114</v>
      </c>
      <c r="D136" s="195" t="s">
        <v>1214</v>
      </c>
      <c r="E136" s="196" t="s">
        <v>3061</v>
      </c>
      <c r="F136" s="197" t="s">
        <v>3062</v>
      </c>
      <c r="G136" s="198" t="s">
        <v>331</v>
      </c>
      <c r="H136" s="199">
        <v>12</v>
      </c>
      <c r="I136" s="26"/>
      <c r="J136" s="200">
        <f t="shared" si="0"/>
        <v>0</v>
      </c>
      <c r="K136" s="197" t="s">
        <v>1</v>
      </c>
      <c r="L136" s="201"/>
      <c r="M136" s="202" t="s">
        <v>1</v>
      </c>
      <c r="N136" s="203" t="s">
        <v>44</v>
      </c>
      <c r="O136" s="145"/>
      <c r="P136" s="146">
        <f t="shared" si="1"/>
        <v>0</v>
      </c>
      <c r="Q136" s="146">
        <v>7E-05</v>
      </c>
      <c r="R136" s="146">
        <f t="shared" si="2"/>
        <v>0.0008399999999999999</v>
      </c>
      <c r="S136" s="146">
        <v>0</v>
      </c>
      <c r="T136" s="147">
        <f t="shared" si="3"/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419</v>
      </c>
      <c r="AT136" s="148" t="s">
        <v>1214</v>
      </c>
      <c r="AU136" s="148" t="s">
        <v>89</v>
      </c>
      <c r="AY136" s="44" t="s">
        <v>149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44" t="s">
        <v>87</v>
      </c>
      <c r="BK136" s="149">
        <f t="shared" si="9"/>
        <v>0</v>
      </c>
      <c r="BL136" s="44" t="s">
        <v>219</v>
      </c>
      <c r="BM136" s="148" t="s">
        <v>3063</v>
      </c>
    </row>
    <row r="137" spans="1:65" s="56" customFormat="1" ht="16.5" customHeight="1">
      <c r="A137" s="53"/>
      <c r="B137" s="54"/>
      <c r="C137" s="195" t="s">
        <v>117</v>
      </c>
      <c r="D137" s="195" t="s">
        <v>1214</v>
      </c>
      <c r="E137" s="196" t="s">
        <v>3064</v>
      </c>
      <c r="F137" s="197" t="s">
        <v>3065</v>
      </c>
      <c r="G137" s="198" t="s">
        <v>331</v>
      </c>
      <c r="H137" s="199">
        <v>6</v>
      </c>
      <c r="I137" s="26"/>
      <c r="J137" s="200">
        <f t="shared" si="0"/>
        <v>0</v>
      </c>
      <c r="K137" s="197" t="s">
        <v>1</v>
      </c>
      <c r="L137" s="201"/>
      <c r="M137" s="202" t="s">
        <v>1</v>
      </c>
      <c r="N137" s="203" t="s">
        <v>44</v>
      </c>
      <c r="O137" s="145"/>
      <c r="P137" s="146">
        <f t="shared" si="1"/>
        <v>0</v>
      </c>
      <c r="Q137" s="146">
        <v>7E-05</v>
      </c>
      <c r="R137" s="146">
        <f t="shared" si="2"/>
        <v>0.00041999999999999996</v>
      </c>
      <c r="S137" s="146">
        <v>0</v>
      </c>
      <c r="T137" s="147">
        <f t="shared" si="3"/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419</v>
      </c>
      <c r="AT137" s="148" t="s">
        <v>1214</v>
      </c>
      <c r="AU137" s="148" t="s">
        <v>89</v>
      </c>
      <c r="AY137" s="44" t="s">
        <v>149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44" t="s">
        <v>87</v>
      </c>
      <c r="BK137" s="149">
        <f t="shared" si="9"/>
        <v>0</v>
      </c>
      <c r="BL137" s="44" t="s">
        <v>219</v>
      </c>
      <c r="BM137" s="148" t="s">
        <v>3066</v>
      </c>
    </row>
    <row r="138" spans="1:65" s="56" customFormat="1" ht="16.5" customHeight="1">
      <c r="A138" s="53"/>
      <c r="B138" s="54"/>
      <c r="C138" s="138" t="s">
        <v>201</v>
      </c>
      <c r="D138" s="138" t="s">
        <v>152</v>
      </c>
      <c r="E138" s="139" t="s">
        <v>1558</v>
      </c>
      <c r="F138" s="140" t="s">
        <v>1559</v>
      </c>
      <c r="G138" s="141" t="s">
        <v>1392</v>
      </c>
      <c r="H138" s="27"/>
      <c r="I138" s="204">
        <f>SUM(J127:J137)/100</f>
        <v>0</v>
      </c>
      <c r="J138" s="142">
        <f t="shared" si="0"/>
        <v>0</v>
      </c>
      <c r="K138" s="140" t="s">
        <v>257</v>
      </c>
      <c r="L138" s="54"/>
      <c r="M138" s="143" t="s">
        <v>1</v>
      </c>
      <c r="N138" s="144" t="s">
        <v>44</v>
      </c>
      <c r="O138" s="145"/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219</v>
      </c>
      <c r="AT138" s="148" t="s">
        <v>152</v>
      </c>
      <c r="AU138" s="148" t="s">
        <v>89</v>
      </c>
      <c r="AY138" s="44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44" t="s">
        <v>87</v>
      </c>
      <c r="BK138" s="149">
        <f t="shared" si="9"/>
        <v>0</v>
      </c>
      <c r="BL138" s="44" t="s">
        <v>219</v>
      </c>
      <c r="BM138" s="148" t="s">
        <v>3067</v>
      </c>
    </row>
    <row r="139" spans="2:63" s="125" customFormat="1" ht="22.9" customHeight="1">
      <c r="B139" s="126"/>
      <c r="D139" s="127" t="s">
        <v>78</v>
      </c>
      <c r="E139" s="136" t="s">
        <v>3068</v>
      </c>
      <c r="F139" s="136" t="s">
        <v>3069</v>
      </c>
      <c r="J139" s="137">
        <f>BK139</f>
        <v>0</v>
      </c>
      <c r="L139" s="126"/>
      <c r="M139" s="130"/>
      <c r="N139" s="131"/>
      <c r="O139" s="131"/>
      <c r="P139" s="132">
        <f>SUM(P140:P152)</f>
        <v>0</v>
      </c>
      <c r="Q139" s="131"/>
      <c r="R139" s="132">
        <f>SUM(R140:R152)</f>
        <v>1.29783</v>
      </c>
      <c r="S139" s="131"/>
      <c r="T139" s="133">
        <f>SUM(T140:T152)</f>
        <v>0</v>
      </c>
      <c r="AR139" s="127" t="s">
        <v>89</v>
      </c>
      <c r="AT139" s="134" t="s">
        <v>78</v>
      </c>
      <c r="AU139" s="134" t="s">
        <v>87</v>
      </c>
      <c r="AY139" s="127" t="s">
        <v>149</v>
      </c>
      <c r="BK139" s="135">
        <f>SUM(BK140:BK152)</f>
        <v>0</v>
      </c>
    </row>
    <row r="140" spans="1:65" s="56" customFormat="1" ht="16.5" customHeight="1">
      <c r="A140" s="53"/>
      <c r="B140" s="54"/>
      <c r="C140" s="138" t="s">
        <v>207</v>
      </c>
      <c r="D140" s="138" t="s">
        <v>152</v>
      </c>
      <c r="E140" s="139" t="s">
        <v>3070</v>
      </c>
      <c r="F140" s="140" t="s">
        <v>3071</v>
      </c>
      <c r="G140" s="141" t="s">
        <v>155</v>
      </c>
      <c r="H140" s="40">
        <v>1</v>
      </c>
      <c r="I140" s="24"/>
      <c r="J140" s="142">
        <f>ROUND(I140*H140,2)</f>
        <v>0</v>
      </c>
      <c r="K140" s="140" t="s">
        <v>257</v>
      </c>
      <c r="L140" s="54"/>
      <c r="M140" s="143" t="s">
        <v>1</v>
      </c>
      <c r="N140" s="144" t="s">
        <v>44</v>
      </c>
      <c r="O140" s="145"/>
      <c r="P140" s="146">
        <f>O140*H140</f>
        <v>0</v>
      </c>
      <c r="Q140" s="146">
        <v>0.00261</v>
      </c>
      <c r="R140" s="146">
        <f>Q140*H140</f>
        <v>0.00261</v>
      </c>
      <c r="S140" s="146">
        <v>0</v>
      </c>
      <c r="T140" s="147">
        <f>S140*H140</f>
        <v>0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219</v>
      </c>
      <c r="AT140" s="148" t="s">
        <v>152</v>
      </c>
      <c r="AU140" s="148" t="s">
        <v>89</v>
      </c>
      <c r="AY140" s="44" t="s">
        <v>149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44" t="s">
        <v>87</v>
      </c>
      <c r="BK140" s="149">
        <f>ROUND(I140*H140,2)</f>
        <v>0</v>
      </c>
      <c r="BL140" s="44" t="s">
        <v>219</v>
      </c>
      <c r="BM140" s="148" t="s">
        <v>3072</v>
      </c>
    </row>
    <row r="141" spans="1:65" s="56" customFormat="1" ht="16.5" customHeight="1">
      <c r="A141" s="53"/>
      <c r="B141" s="54"/>
      <c r="C141" s="195" t="s">
        <v>212</v>
      </c>
      <c r="D141" s="195" t="s">
        <v>1214</v>
      </c>
      <c r="E141" s="196" t="s">
        <v>3073</v>
      </c>
      <c r="F141" s="197" t="s">
        <v>3074</v>
      </c>
      <c r="G141" s="198" t="s">
        <v>339</v>
      </c>
      <c r="H141" s="199">
        <v>1</v>
      </c>
      <c r="I141" s="26"/>
      <c r="J141" s="200">
        <f>ROUND(I141*H141,2)</f>
        <v>0</v>
      </c>
      <c r="K141" s="197" t="s">
        <v>257</v>
      </c>
      <c r="L141" s="201"/>
      <c r="M141" s="202" t="s">
        <v>1</v>
      </c>
      <c r="N141" s="203" t="s">
        <v>44</v>
      </c>
      <c r="O141" s="145"/>
      <c r="P141" s="146">
        <f>O141*H141</f>
        <v>0</v>
      </c>
      <c r="Q141" s="146">
        <v>0.026</v>
      </c>
      <c r="R141" s="146">
        <f>Q141*H141</f>
        <v>0.026</v>
      </c>
      <c r="S141" s="146">
        <v>0</v>
      </c>
      <c r="T141" s="147">
        <f>S141*H141</f>
        <v>0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419</v>
      </c>
      <c r="AT141" s="148" t="s">
        <v>1214</v>
      </c>
      <c r="AU141" s="148" t="s">
        <v>89</v>
      </c>
      <c r="AY141" s="44" t="s">
        <v>149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44" t="s">
        <v>87</v>
      </c>
      <c r="BK141" s="149">
        <f>ROUND(I141*H141,2)</f>
        <v>0</v>
      </c>
      <c r="BL141" s="44" t="s">
        <v>219</v>
      </c>
      <c r="BM141" s="148" t="s">
        <v>3075</v>
      </c>
    </row>
    <row r="142" spans="1:47" s="56" customFormat="1" ht="19.5">
      <c r="A142" s="53"/>
      <c r="B142" s="54"/>
      <c r="C142" s="53"/>
      <c r="D142" s="150" t="s">
        <v>158</v>
      </c>
      <c r="E142" s="53"/>
      <c r="F142" s="151" t="s">
        <v>3076</v>
      </c>
      <c r="G142" s="53"/>
      <c r="H142" s="53"/>
      <c r="I142" s="53"/>
      <c r="J142" s="53"/>
      <c r="K142" s="53"/>
      <c r="L142" s="54"/>
      <c r="M142" s="152"/>
      <c r="N142" s="153"/>
      <c r="O142" s="145"/>
      <c r="P142" s="145"/>
      <c r="Q142" s="145"/>
      <c r="R142" s="145"/>
      <c r="S142" s="145"/>
      <c r="T142" s="154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T142" s="44" t="s">
        <v>158</v>
      </c>
      <c r="AU142" s="44" t="s">
        <v>89</v>
      </c>
    </row>
    <row r="143" spans="1:65" s="56" customFormat="1" ht="16.5" customHeight="1">
      <c r="A143" s="53"/>
      <c r="B143" s="54"/>
      <c r="C143" s="138" t="s">
        <v>8</v>
      </c>
      <c r="D143" s="138" t="s">
        <v>152</v>
      </c>
      <c r="E143" s="139" t="s">
        <v>3077</v>
      </c>
      <c r="F143" s="140" t="s">
        <v>3078</v>
      </c>
      <c r="G143" s="141" t="s">
        <v>155</v>
      </c>
      <c r="H143" s="40">
        <v>1</v>
      </c>
      <c r="I143" s="24"/>
      <c r="J143" s="142">
        <f aca="true" t="shared" si="10" ref="J143:J152">ROUND(I143*H143,2)</f>
        <v>0</v>
      </c>
      <c r="K143" s="140" t="s">
        <v>1</v>
      </c>
      <c r="L143" s="54"/>
      <c r="M143" s="143" t="s">
        <v>1</v>
      </c>
      <c r="N143" s="144" t="s">
        <v>44</v>
      </c>
      <c r="O143" s="145"/>
      <c r="P143" s="146">
        <f aca="true" t="shared" si="11" ref="P143:P152">O143*H143</f>
        <v>0</v>
      </c>
      <c r="Q143" s="146">
        <v>0.00261</v>
      </c>
      <c r="R143" s="146">
        <f aca="true" t="shared" si="12" ref="R143:R152">Q143*H143</f>
        <v>0.00261</v>
      </c>
      <c r="S143" s="146">
        <v>0</v>
      </c>
      <c r="T143" s="147">
        <f aca="true" t="shared" si="13" ref="T143:T152">S143*H143</f>
        <v>0</v>
      </c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R143" s="148" t="s">
        <v>219</v>
      </c>
      <c r="AT143" s="148" t="s">
        <v>152</v>
      </c>
      <c r="AU143" s="148" t="s">
        <v>89</v>
      </c>
      <c r="AY143" s="44" t="s">
        <v>149</v>
      </c>
      <c r="BE143" s="149">
        <f aca="true" t="shared" si="14" ref="BE143:BE152">IF(N143="základní",J143,0)</f>
        <v>0</v>
      </c>
      <c r="BF143" s="149">
        <f aca="true" t="shared" si="15" ref="BF143:BF152">IF(N143="snížená",J143,0)</f>
        <v>0</v>
      </c>
      <c r="BG143" s="149">
        <f aca="true" t="shared" si="16" ref="BG143:BG152">IF(N143="zákl. přenesená",J143,0)</f>
        <v>0</v>
      </c>
      <c r="BH143" s="149">
        <f aca="true" t="shared" si="17" ref="BH143:BH152">IF(N143="sníž. přenesená",J143,0)</f>
        <v>0</v>
      </c>
      <c r="BI143" s="149">
        <f aca="true" t="shared" si="18" ref="BI143:BI152">IF(N143="nulová",J143,0)</f>
        <v>0</v>
      </c>
      <c r="BJ143" s="44" t="s">
        <v>87</v>
      </c>
      <c r="BK143" s="149">
        <f aca="true" t="shared" si="19" ref="BK143:BK152">ROUND(I143*H143,2)</f>
        <v>0</v>
      </c>
      <c r="BL143" s="44" t="s">
        <v>219</v>
      </c>
      <c r="BM143" s="148" t="s">
        <v>3079</v>
      </c>
    </row>
    <row r="144" spans="1:65" s="56" customFormat="1" ht="16.5" customHeight="1">
      <c r="A144" s="53"/>
      <c r="B144" s="54"/>
      <c r="C144" s="195" t="s">
        <v>219</v>
      </c>
      <c r="D144" s="195" t="s">
        <v>1214</v>
      </c>
      <c r="E144" s="196" t="s">
        <v>3080</v>
      </c>
      <c r="F144" s="197" t="s">
        <v>3081</v>
      </c>
      <c r="G144" s="198" t="s">
        <v>155</v>
      </c>
      <c r="H144" s="199">
        <v>1</v>
      </c>
      <c r="I144" s="26"/>
      <c r="J144" s="200">
        <f t="shared" si="10"/>
        <v>0</v>
      </c>
      <c r="K144" s="197" t="s">
        <v>1</v>
      </c>
      <c r="L144" s="201"/>
      <c r="M144" s="202" t="s">
        <v>1</v>
      </c>
      <c r="N144" s="203" t="s">
        <v>44</v>
      </c>
      <c r="O144" s="145"/>
      <c r="P144" s="146">
        <f t="shared" si="11"/>
        <v>0</v>
      </c>
      <c r="Q144" s="146">
        <v>0.158</v>
      </c>
      <c r="R144" s="146">
        <f t="shared" si="12"/>
        <v>0.158</v>
      </c>
      <c r="S144" s="146">
        <v>0</v>
      </c>
      <c r="T144" s="147">
        <f t="shared" si="13"/>
        <v>0</v>
      </c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R144" s="148" t="s">
        <v>419</v>
      </c>
      <c r="AT144" s="148" t="s">
        <v>1214</v>
      </c>
      <c r="AU144" s="148" t="s">
        <v>89</v>
      </c>
      <c r="AY144" s="44" t="s">
        <v>149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44" t="s">
        <v>87</v>
      </c>
      <c r="BK144" s="149">
        <f t="shared" si="19"/>
        <v>0</v>
      </c>
      <c r="BL144" s="44" t="s">
        <v>219</v>
      </c>
      <c r="BM144" s="148" t="s">
        <v>3082</v>
      </c>
    </row>
    <row r="145" spans="1:65" s="56" customFormat="1" ht="16.5" customHeight="1">
      <c r="A145" s="53"/>
      <c r="B145" s="54"/>
      <c r="C145" s="195" t="s">
        <v>223</v>
      </c>
      <c r="D145" s="195" t="s">
        <v>1214</v>
      </c>
      <c r="E145" s="196" t="s">
        <v>3083</v>
      </c>
      <c r="F145" s="197" t="s">
        <v>3084</v>
      </c>
      <c r="G145" s="198" t="s">
        <v>339</v>
      </c>
      <c r="H145" s="199">
        <v>1</v>
      </c>
      <c r="I145" s="26"/>
      <c r="J145" s="200">
        <f t="shared" si="10"/>
        <v>0</v>
      </c>
      <c r="K145" s="197" t="s">
        <v>1</v>
      </c>
      <c r="L145" s="201"/>
      <c r="M145" s="202" t="s">
        <v>1</v>
      </c>
      <c r="N145" s="203" t="s">
        <v>44</v>
      </c>
      <c r="O145" s="145"/>
      <c r="P145" s="146">
        <f t="shared" si="11"/>
        <v>0</v>
      </c>
      <c r="Q145" s="146">
        <v>0.158</v>
      </c>
      <c r="R145" s="146">
        <f t="shared" si="12"/>
        <v>0.158</v>
      </c>
      <c r="S145" s="146">
        <v>0</v>
      </c>
      <c r="T145" s="147">
        <f t="shared" si="13"/>
        <v>0</v>
      </c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R145" s="148" t="s">
        <v>419</v>
      </c>
      <c r="AT145" s="148" t="s">
        <v>1214</v>
      </c>
      <c r="AU145" s="148" t="s">
        <v>89</v>
      </c>
      <c r="AY145" s="44" t="s">
        <v>149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44" t="s">
        <v>87</v>
      </c>
      <c r="BK145" s="149">
        <f t="shared" si="19"/>
        <v>0</v>
      </c>
      <c r="BL145" s="44" t="s">
        <v>219</v>
      </c>
      <c r="BM145" s="148" t="s">
        <v>3085</v>
      </c>
    </row>
    <row r="146" spans="1:65" s="56" customFormat="1" ht="16.5" customHeight="1">
      <c r="A146" s="53"/>
      <c r="B146" s="54"/>
      <c r="C146" s="195" t="s">
        <v>227</v>
      </c>
      <c r="D146" s="195" t="s">
        <v>1214</v>
      </c>
      <c r="E146" s="196" t="s">
        <v>3086</v>
      </c>
      <c r="F146" s="197" t="s">
        <v>3087</v>
      </c>
      <c r="G146" s="198" t="s">
        <v>339</v>
      </c>
      <c r="H146" s="199">
        <v>1</v>
      </c>
      <c r="I146" s="26"/>
      <c r="J146" s="200">
        <f t="shared" si="10"/>
        <v>0</v>
      </c>
      <c r="K146" s="197" t="s">
        <v>1</v>
      </c>
      <c r="L146" s="201"/>
      <c r="M146" s="202" t="s">
        <v>1</v>
      </c>
      <c r="N146" s="203" t="s">
        <v>44</v>
      </c>
      <c r="O146" s="145"/>
      <c r="P146" s="146">
        <f t="shared" si="11"/>
        <v>0</v>
      </c>
      <c r="Q146" s="146">
        <v>0.158</v>
      </c>
      <c r="R146" s="146">
        <f t="shared" si="12"/>
        <v>0.158</v>
      </c>
      <c r="S146" s="146">
        <v>0</v>
      </c>
      <c r="T146" s="147">
        <f t="shared" si="13"/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419</v>
      </c>
      <c r="AT146" s="148" t="s">
        <v>1214</v>
      </c>
      <c r="AU146" s="148" t="s">
        <v>89</v>
      </c>
      <c r="AY146" s="44" t="s">
        <v>149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44" t="s">
        <v>87</v>
      </c>
      <c r="BK146" s="149">
        <f t="shared" si="19"/>
        <v>0</v>
      </c>
      <c r="BL146" s="44" t="s">
        <v>219</v>
      </c>
      <c r="BM146" s="148" t="s">
        <v>3088</v>
      </c>
    </row>
    <row r="147" spans="1:65" s="56" customFormat="1" ht="16.5" customHeight="1">
      <c r="A147" s="53"/>
      <c r="B147" s="54"/>
      <c r="C147" s="195" t="s">
        <v>359</v>
      </c>
      <c r="D147" s="195" t="s">
        <v>1214</v>
      </c>
      <c r="E147" s="196" t="s">
        <v>3089</v>
      </c>
      <c r="F147" s="197" t="s">
        <v>3090</v>
      </c>
      <c r="G147" s="198" t="s">
        <v>339</v>
      </c>
      <c r="H147" s="199">
        <v>1</v>
      </c>
      <c r="I147" s="26"/>
      <c r="J147" s="200">
        <f t="shared" si="10"/>
        <v>0</v>
      </c>
      <c r="K147" s="197" t="s">
        <v>1</v>
      </c>
      <c r="L147" s="201"/>
      <c r="M147" s="202" t="s">
        <v>1</v>
      </c>
      <c r="N147" s="203" t="s">
        <v>44</v>
      </c>
      <c r="O147" s="145"/>
      <c r="P147" s="146">
        <f t="shared" si="11"/>
        <v>0</v>
      </c>
      <c r="Q147" s="146">
        <v>0.158</v>
      </c>
      <c r="R147" s="146">
        <f t="shared" si="12"/>
        <v>0.158</v>
      </c>
      <c r="S147" s="146">
        <v>0</v>
      </c>
      <c r="T147" s="147">
        <f t="shared" si="13"/>
        <v>0</v>
      </c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R147" s="148" t="s">
        <v>419</v>
      </c>
      <c r="AT147" s="148" t="s">
        <v>1214</v>
      </c>
      <c r="AU147" s="148" t="s">
        <v>89</v>
      </c>
      <c r="AY147" s="44" t="s">
        <v>149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44" t="s">
        <v>87</v>
      </c>
      <c r="BK147" s="149">
        <f t="shared" si="19"/>
        <v>0</v>
      </c>
      <c r="BL147" s="44" t="s">
        <v>219</v>
      </c>
      <c r="BM147" s="148" t="s">
        <v>3091</v>
      </c>
    </row>
    <row r="148" spans="1:65" s="56" customFormat="1" ht="16.5" customHeight="1">
      <c r="A148" s="53"/>
      <c r="B148" s="54"/>
      <c r="C148" s="195" t="s">
        <v>363</v>
      </c>
      <c r="D148" s="195" t="s">
        <v>1214</v>
      </c>
      <c r="E148" s="196" t="s">
        <v>3092</v>
      </c>
      <c r="F148" s="197" t="s">
        <v>3093</v>
      </c>
      <c r="G148" s="198" t="s">
        <v>339</v>
      </c>
      <c r="H148" s="199">
        <v>1</v>
      </c>
      <c r="I148" s="26"/>
      <c r="J148" s="200">
        <f t="shared" si="10"/>
        <v>0</v>
      </c>
      <c r="K148" s="197" t="s">
        <v>1</v>
      </c>
      <c r="L148" s="201"/>
      <c r="M148" s="202" t="s">
        <v>1</v>
      </c>
      <c r="N148" s="203" t="s">
        <v>44</v>
      </c>
      <c r="O148" s="145"/>
      <c r="P148" s="146">
        <f t="shared" si="11"/>
        <v>0</v>
      </c>
      <c r="Q148" s="146">
        <v>0.158</v>
      </c>
      <c r="R148" s="146">
        <f t="shared" si="12"/>
        <v>0.158</v>
      </c>
      <c r="S148" s="146">
        <v>0</v>
      </c>
      <c r="T148" s="147">
        <f t="shared" si="13"/>
        <v>0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R148" s="148" t="s">
        <v>419</v>
      </c>
      <c r="AT148" s="148" t="s">
        <v>1214</v>
      </c>
      <c r="AU148" s="148" t="s">
        <v>89</v>
      </c>
      <c r="AY148" s="44" t="s">
        <v>149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44" t="s">
        <v>87</v>
      </c>
      <c r="BK148" s="149">
        <f t="shared" si="19"/>
        <v>0</v>
      </c>
      <c r="BL148" s="44" t="s">
        <v>219</v>
      </c>
      <c r="BM148" s="148" t="s">
        <v>3094</v>
      </c>
    </row>
    <row r="149" spans="1:65" s="56" customFormat="1" ht="16.5" customHeight="1">
      <c r="A149" s="53"/>
      <c r="B149" s="54"/>
      <c r="C149" s="195" t="s">
        <v>7</v>
      </c>
      <c r="D149" s="195" t="s">
        <v>1214</v>
      </c>
      <c r="E149" s="196" t="s">
        <v>3095</v>
      </c>
      <c r="F149" s="197" t="s">
        <v>3096</v>
      </c>
      <c r="G149" s="198" t="s">
        <v>339</v>
      </c>
      <c r="H149" s="199">
        <v>2</v>
      </c>
      <c r="I149" s="26"/>
      <c r="J149" s="200">
        <f t="shared" si="10"/>
        <v>0</v>
      </c>
      <c r="K149" s="197" t="s">
        <v>1</v>
      </c>
      <c r="L149" s="201"/>
      <c r="M149" s="202" t="s">
        <v>1</v>
      </c>
      <c r="N149" s="203" t="s">
        <v>44</v>
      </c>
      <c r="O149" s="145"/>
      <c r="P149" s="146">
        <f t="shared" si="11"/>
        <v>0</v>
      </c>
      <c r="Q149" s="146">
        <v>0.158</v>
      </c>
      <c r="R149" s="146">
        <f t="shared" si="12"/>
        <v>0.316</v>
      </c>
      <c r="S149" s="146">
        <v>0</v>
      </c>
      <c r="T149" s="147">
        <f t="shared" si="13"/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419</v>
      </c>
      <c r="AT149" s="148" t="s">
        <v>1214</v>
      </c>
      <c r="AU149" s="148" t="s">
        <v>89</v>
      </c>
      <c r="AY149" s="44" t="s">
        <v>149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44" t="s">
        <v>87</v>
      </c>
      <c r="BK149" s="149">
        <f t="shared" si="19"/>
        <v>0</v>
      </c>
      <c r="BL149" s="44" t="s">
        <v>219</v>
      </c>
      <c r="BM149" s="148" t="s">
        <v>3097</v>
      </c>
    </row>
    <row r="150" spans="1:65" s="56" customFormat="1" ht="16.5" customHeight="1">
      <c r="A150" s="53"/>
      <c r="B150" s="54"/>
      <c r="C150" s="195" t="s">
        <v>370</v>
      </c>
      <c r="D150" s="195" t="s">
        <v>1214</v>
      </c>
      <c r="E150" s="196" t="s">
        <v>3098</v>
      </c>
      <c r="F150" s="197" t="s">
        <v>3099</v>
      </c>
      <c r="G150" s="198" t="s">
        <v>339</v>
      </c>
      <c r="H150" s="199">
        <v>1</v>
      </c>
      <c r="I150" s="26"/>
      <c r="J150" s="200">
        <f t="shared" si="10"/>
        <v>0</v>
      </c>
      <c r="K150" s="197" t="s">
        <v>1</v>
      </c>
      <c r="L150" s="201"/>
      <c r="M150" s="202" t="s">
        <v>1</v>
      </c>
      <c r="N150" s="203" t="s">
        <v>44</v>
      </c>
      <c r="O150" s="145"/>
      <c r="P150" s="146">
        <f t="shared" si="11"/>
        <v>0</v>
      </c>
      <c r="Q150" s="146">
        <v>0.158</v>
      </c>
      <c r="R150" s="146">
        <f t="shared" si="12"/>
        <v>0.158</v>
      </c>
      <c r="S150" s="146">
        <v>0</v>
      </c>
      <c r="T150" s="147">
        <f t="shared" si="13"/>
        <v>0</v>
      </c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R150" s="148" t="s">
        <v>419</v>
      </c>
      <c r="AT150" s="148" t="s">
        <v>1214</v>
      </c>
      <c r="AU150" s="148" t="s">
        <v>89</v>
      </c>
      <c r="AY150" s="44" t="s">
        <v>149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44" t="s">
        <v>87</v>
      </c>
      <c r="BK150" s="149">
        <f t="shared" si="19"/>
        <v>0</v>
      </c>
      <c r="BL150" s="44" t="s">
        <v>219</v>
      </c>
      <c r="BM150" s="148" t="s">
        <v>3100</v>
      </c>
    </row>
    <row r="151" spans="1:65" s="56" customFormat="1" ht="24.2" customHeight="1">
      <c r="A151" s="53"/>
      <c r="B151" s="54"/>
      <c r="C151" s="138" t="s">
        <v>374</v>
      </c>
      <c r="D151" s="138" t="s">
        <v>152</v>
      </c>
      <c r="E151" s="139" t="s">
        <v>3101</v>
      </c>
      <c r="F151" s="140" t="s">
        <v>3102</v>
      </c>
      <c r="G151" s="141" t="s">
        <v>155</v>
      </c>
      <c r="H151" s="40">
        <v>1</v>
      </c>
      <c r="I151" s="24"/>
      <c r="J151" s="142">
        <f t="shared" si="10"/>
        <v>0</v>
      </c>
      <c r="K151" s="140" t="s">
        <v>1</v>
      </c>
      <c r="L151" s="54"/>
      <c r="M151" s="143" t="s">
        <v>1</v>
      </c>
      <c r="N151" s="144" t="s">
        <v>44</v>
      </c>
      <c r="O151" s="145"/>
      <c r="P151" s="146">
        <f t="shared" si="11"/>
        <v>0</v>
      </c>
      <c r="Q151" s="146">
        <v>0.00261</v>
      </c>
      <c r="R151" s="146">
        <f t="shared" si="12"/>
        <v>0.00261</v>
      </c>
      <c r="S151" s="146">
        <v>0</v>
      </c>
      <c r="T151" s="147">
        <f t="shared" si="13"/>
        <v>0</v>
      </c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R151" s="148" t="s">
        <v>219</v>
      </c>
      <c r="AT151" s="148" t="s">
        <v>152</v>
      </c>
      <c r="AU151" s="148" t="s">
        <v>89</v>
      </c>
      <c r="AY151" s="44" t="s">
        <v>149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44" t="s">
        <v>87</v>
      </c>
      <c r="BK151" s="149">
        <f t="shared" si="19"/>
        <v>0</v>
      </c>
      <c r="BL151" s="44" t="s">
        <v>219</v>
      </c>
      <c r="BM151" s="148" t="s">
        <v>3103</v>
      </c>
    </row>
    <row r="152" spans="1:65" s="56" customFormat="1" ht="16.5" customHeight="1">
      <c r="A152" s="53"/>
      <c r="B152" s="54"/>
      <c r="C152" s="138" t="s">
        <v>378</v>
      </c>
      <c r="D152" s="138" t="s">
        <v>152</v>
      </c>
      <c r="E152" s="139" t="s">
        <v>3104</v>
      </c>
      <c r="F152" s="140" t="s">
        <v>3105</v>
      </c>
      <c r="G152" s="141" t="s">
        <v>1392</v>
      </c>
      <c r="H152" s="27"/>
      <c r="I152" s="204">
        <f>SUM(J140:J151)/100</f>
        <v>0</v>
      </c>
      <c r="J152" s="142">
        <f t="shared" si="10"/>
        <v>0</v>
      </c>
      <c r="K152" s="140" t="s">
        <v>257</v>
      </c>
      <c r="L152" s="54"/>
      <c r="M152" s="143" t="s">
        <v>1</v>
      </c>
      <c r="N152" s="144" t="s">
        <v>44</v>
      </c>
      <c r="O152" s="145"/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R152" s="148" t="s">
        <v>219</v>
      </c>
      <c r="AT152" s="148" t="s">
        <v>152</v>
      </c>
      <c r="AU152" s="148" t="s">
        <v>89</v>
      </c>
      <c r="AY152" s="44" t="s">
        <v>149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44" t="s">
        <v>87</v>
      </c>
      <c r="BK152" s="149">
        <f t="shared" si="19"/>
        <v>0</v>
      </c>
      <c r="BL152" s="44" t="s">
        <v>219</v>
      </c>
      <c r="BM152" s="148" t="s">
        <v>3106</v>
      </c>
    </row>
    <row r="153" spans="2:63" s="125" customFormat="1" ht="22.9" customHeight="1">
      <c r="B153" s="126"/>
      <c r="D153" s="127" t="s">
        <v>78</v>
      </c>
      <c r="E153" s="136" t="s">
        <v>3107</v>
      </c>
      <c r="F153" s="136" t="s">
        <v>3108</v>
      </c>
      <c r="J153" s="137">
        <f>BK153</f>
        <v>0</v>
      </c>
      <c r="L153" s="126"/>
      <c r="M153" s="130"/>
      <c r="N153" s="131"/>
      <c r="O153" s="131"/>
      <c r="P153" s="132">
        <f>SUM(P154:P157)</f>
        <v>0</v>
      </c>
      <c r="Q153" s="131"/>
      <c r="R153" s="132">
        <f>SUM(R154:R157)</f>
        <v>0.15805</v>
      </c>
      <c r="S153" s="131"/>
      <c r="T153" s="133">
        <f>SUM(T154:T157)</f>
        <v>0</v>
      </c>
      <c r="AR153" s="127" t="s">
        <v>89</v>
      </c>
      <c r="AT153" s="134" t="s">
        <v>78</v>
      </c>
      <c r="AU153" s="134" t="s">
        <v>87</v>
      </c>
      <c r="AY153" s="127" t="s">
        <v>149</v>
      </c>
      <c r="BK153" s="135">
        <f>SUM(BK154:BK157)</f>
        <v>0</v>
      </c>
    </row>
    <row r="154" spans="1:65" s="56" customFormat="1" ht="16.5" customHeight="1">
      <c r="A154" s="53"/>
      <c r="B154" s="54"/>
      <c r="C154" s="138" t="s">
        <v>382</v>
      </c>
      <c r="D154" s="138" t="s">
        <v>152</v>
      </c>
      <c r="E154" s="139" t="s">
        <v>3109</v>
      </c>
      <c r="F154" s="140" t="s">
        <v>3110</v>
      </c>
      <c r="G154" s="141" t="s">
        <v>155</v>
      </c>
      <c r="H154" s="40">
        <v>1</v>
      </c>
      <c r="I154" s="24"/>
      <c r="J154" s="142">
        <f>ROUND(I154*H154,2)</f>
        <v>0</v>
      </c>
      <c r="K154" s="140" t="s">
        <v>1</v>
      </c>
      <c r="L154" s="54"/>
      <c r="M154" s="143" t="s">
        <v>1</v>
      </c>
      <c r="N154" s="144" t="s">
        <v>44</v>
      </c>
      <c r="O154" s="145"/>
      <c r="P154" s="146">
        <f>O154*H154</f>
        <v>0</v>
      </c>
      <c r="Q154" s="146">
        <v>5E-05</v>
      </c>
      <c r="R154" s="146">
        <f>Q154*H154</f>
        <v>5E-05</v>
      </c>
      <c r="S154" s="146">
        <v>0</v>
      </c>
      <c r="T154" s="147">
        <f>S154*H154</f>
        <v>0</v>
      </c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R154" s="148" t="s">
        <v>219</v>
      </c>
      <c r="AT154" s="148" t="s">
        <v>152</v>
      </c>
      <c r="AU154" s="148" t="s">
        <v>89</v>
      </c>
      <c r="AY154" s="44" t="s">
        <v>149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44" t="s">
        <v>87</v>
      </c>
      <c r="BK154" s="149">
        <f>ROUND(I154*H154,2)</f>
        <v>0</v>
      </c>
      <c r="BL154" s="44" t="s">
        <v>219</v>
      </c>
      <c r="BM154" s="148" t="s">
        <v>3111</v>
      </c>
    </row>
    <row r="155" spans="1:65" s="56" customFormat="1" ht="16.5" customHeight="1">
      <c r="A155" s="53"/>
      <c r="B155" s="54"/>
      <c r="C155" s="195" t="s">
        <v>386</v>
      </c>
      <c r="D155" s="195" t="s">
        <v>1214</v>
      </c>
      <c r="E155" s="196" t="s">
        <v>3112</v>
      </c>
      <c r="F155" s="197" t="s">
        <v>3113</v>
      </c>
      <c r="G155" s="198" t="s">
        <v>339</v>
      </c>
      <c r="H155" s="199">
        <v>1</v>
      </c>
      <c r="I155" s="26"/>
      <c r="J155" s="200">
        <f>ROUND(I155*H155,2)</f>
        <v>0</v>
      </c>
      <c r="K155" s="197" t="s">
        <v>1</v>
      </c>
      <c r="L155" s="201"/>
      <c r="M155" s="202" t="s">
        <v>1</v>
      </c>
      <c r="N155" s="203" t="s">
        <v>44</v>
      </c>
      <c r="O155" s="145"/>
      <c r="P155" s="146">
        <f>O155*H155</f>
        <v>0</v>
      </c>
      <c r="Q155" s="146">
        <v>0.158</v>
      </c>
      <c r="R155" s="146">
        <f>Q155*H155</f>
        <v>0.158</v>
      </c>
      <c r="S155" s="146">
        <v>0</v>
      </c>
      <c r="T155" s="147">
        <f>S155*H155</f>
        <v>0</v>
      </c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R155" s="148" t="s">
        <v>419</v>
      </c>
      <c r="AT155" s="148" t="s">
        <v>1214</v>
      </c>
      <c r="AU155" s="148" t="s">
        <v>89</v>
      </c>
      <c r="AY155" s="44" t="s">
        <v>149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44" t="s">
        <v>87</v>
      </c>
      <c r="BK155" s="149">
        <f>ROUND(I155*H155,2)</f>
        <v>0</v>
      </c>
      <c r="BL155" s="44" t="s">
        <v>219</v>
      </c>
      <c r="BM155" s="148" t="s">
        <v>3114</v>
      </c>
    </row>
    <row r="156" spans="1:47" s="56" customFormat="1" ht="29.25">
      <c r="A156" s="53"/>
      <c r="B156" s="54"/>
      <c r="C156" s="53"/>
      <c r="D156" s="150" t="s">
        <v>158</v>
      </c>
      <c r="E156" s="53"/>
      <c r="F156" s="151" t="s">
        <v>3115</v>
      </c>
      <c r="G156" s="53"/>
      <c r="H156" s="53"/>
      <c r="I156" s="53"/>
      <c r="J156" s="53"/>
      <c r="K156" s="53"/>
      <c r="L156" s="54"/>
      <c r="M156" s="152"/>
      <c r="N156" s="153"/>
      <c r="O156" s="145"/>
      <c r="P156" s="145"/>
      <c r="Q156" s="145"/>
      <c r="R156" s="145"/>
      <c r="S156" s="145"/>
      <c r="T156" s="154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T156" s="44" t="s">
        <v>158</v>
      </c>
      <c r="AU156" s="44" t="s">
        <v>89</v>
      </c>
    </row>
    <row r="157" spans="1:65" s="56" customFormat="1" ht="16.5" customHeight="1">
      <c r="A157" s="53"/>
      <c r="B157" s="54"/>
      <c r="C157" s="138" t="s">
        <v>391</v>
      </c>
      <c r="D157" s="138" t="s">
        <v>152</v>
      </c>
      <c r="E157" s="139" t="s">
        <v>3116</v>
      </c>
      <c r="F157" s="140" t="s">
        <v>3117</v>
      </c>
      <c r="G157" s="141" t="s">
        <v>1392</v>
      </c>
      <c r="H157" s="27"/>
      <c r="I157" s="204">
        <f>SUM(J154:J156)/100</f>
        <v>0</v>
      </c>
      <c r="J157" s="142">
        <f>ROUND(I157*H157,2)</f>
        <v>0</v>
      </c>
      <c r="K157" s="140" t="s">
        <v>257</v>
      </c>
      <c r="L157" s="54"/>
      <c r="M157" s="143" t="s">
        <v>1</v>
      </c>
      <c r="N157" s="144" t="s">
        <v>44</v>
      </c>
      <c r="O157" s="145"/>
      <c r="P157" s="146">
        <f>O157*H157</f>
        <v>0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R157" s="148" t="s">
        <v>219</v>
      </c>
      <c r="AT157" s="148" t="s">
        <v>152</v>
      </c>
      <c r="AU157" s="148" t="s">
        <v>89</v>
      </c>
      <c r="AY157" s="44" t="s">
        <v>149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44" t="s">
        <v>87</v>
      </c>
      <c r="BK157" s="149">
        <f>ROUND(I157*H157,2)</f>
        <v>0</v>
      </c>
      <c r="BL157" s="44" t="s">
        <v>219</v>
      </c>
      <c r="BM157" s="148" t="s">
        <v>3118</v>
      </c>
    </row>
    <row r="158" spans="2:63" s="125" customFormat="1" ht="22.9" customHeight="1">
      <c r="B158" s="126"/>
      <c r="D158" s="127" t="s">
        <v>78</v>
      </c>
      <c r="E158" s="136" t="s">
        <v>3119</v>
      </c>
      <c r="F158" s="136" t="s">
        <v>3120</v>
      </c>
      <c r="J158" s="137">
        <f>BK158</f>
        <v>0</v>
      </c>
      <c r="L158" s="126"/>
      <c r="M158" s="130"/>
      <c r="N158" s="131"/>
      <c r="O158" s="131"/>
      <c r="P158" s="132">
        <f>SUM(P159:P171)</f>
        <v>0</v>
      </c>
      <c r="Q158" s="131"/>
      <c r="R158" s="132">
        <f>SUM(R159:R171)</f>
        <v>0.28088</v>
      </c>
      <c r="S158" s="131"/>
      <c r="T158" s="133">
        <f>SUM(T159:T171)</f>
        <v>0</v>
      </c>
      <c r="AR158" s="127" t="s">
        <v>89</v>
      </c>
      <c r="AT158" s="134" t="s">
        <v>78</v>
      </c>
      <c r="AU158" s="134" t="s">
        <v>87</v>
      </c>
      <c r="AY158" s="127" t="s">
        <v>149</v>
      </c>
      <c r="BK158" s="135">
        <f>SUM(BK159:BK171)</f>
        <v>0</v>
      </c>
    </row>
    <row r="159" spans="1:65" s="56" customFormat="1" ht="16.5" customHeight="1">
      <c r="A159" s="53"/>
      <c r="B159" s="54"/>
      <c r="C159" s="138" t="s">
        <v>398</v>
      </c>
      <c r="D159" s="138" t="s">
        <v>152</v>
      </c>
      <c r="E159" s="139" t="s">
        <v>3121</v>
      </c>
      <c r="F159" s="140" t="s">
        <v>3122</v>
      </c>
      <c r="G159" s="141" t="s">
        <v>331</v>
      </c>
      <c r="H159" s="40">
        <v>261</v>
      </c>
      <c r="I159" s="24"/>
      <c r="J159" s="142">
        <f>ROUND(I159*H159,2)</f>
        <v>0</v>
      </c>
      <c r="K159" s="140" t="s">
        <v>257</v>
      </c>
      <c r="L159" s="54"/>
      <c r="M159" s="143" t="s">
        <v>1</v>
      </c>
      <c r="N159" s="144" t="s">
        <v>44</v>
      </c>
      <c r="O159" s="145"/>
      <c r="P159" s="146">
        <f>O159*H159</f>
        <v>0</v>
      </c>
      <c r="Q159" s="146">
        <v>0.00047</v>
      </c>
      <c r="R159" s="146">
        <f>Q159*H159</f>
        <v>0.12267</v>
      </c>
      <c r="S159" s="146">
        <v>0</v>
      </c>
      <c r="T159" s="147">
        <f>S159*H159</f>
        <v>0</v>
      </c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R159" s="148" t="s">
        <v>219</v>
      </c>
      <c r="AT159" s="148" t="s">
        <v>152</v>
      </c>
      <c r="AU159" s="148" t="s">
        <v>89</v>
      </c>
      <c r="AY159" s="44" t="s">
        <v>149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44" t="s">
        <v>87</v>
      </c>
      <c r="BK159" s="149">
        <f>ROUND(I159*H159,2)</f>
        <v>0</v>
      </c>
      <c r="BL159" s="44" t="s">
        <v>219</v>
      </c>
      <c r="BM159" s="148" t="s">
        <v>3123</v>
      </c>
    </row>
    <row r="160" spans="1:47" s="56" customFormat="1" ht="19.5">
      <c r="A160" s="53"/>
      <c r="B160" s="54"/>
      <c r="C160" s="53"/>
      <c r="D160" s="150" t="s">
        <v>158</v>
      </c>
      <c r="E160" s="53"/>
      <c r="F160" s="151" t="s">
        <v>3124</v>
      </c>
      <c r="G160" s="53"/>
      <c r="H160" s="53"/>
      <c r="I160" s="53"/>
      <c r="J160" s="53"/>
      <c r="K160" s="53"/>
      <c r="L160" s="54"/>
      <c r="M160" s="152"/>
      <c r="N160" s="153"/>
      <c r="O160" s="145"/>
      <c r="P160" s="145"/>
      <c r="Q160" s="145"/>
      <c r="R160" s="145"/>
      <c r="S160" s="145"/>
      <c r="T160" s="154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T160" s="44" t="s">
        <v>158</v>
      </c>
      <c r="AU160" s="44" t="s">
        <v>89</v>
      </c>
    </row>
    <row r="161" spans="1:65" s="56" customFormat="1" ht="16.5" customHeight="1">
      <c r="A161" s="53"/>
      <c r="B161" s="54"/>
      <c r="C161" s="138" t="s">
        <v>403</v>
      </c>
      <c r="D161" s="138" t="s">
        <v>152</v>
      </c>
      <c r="E161" s="139" t="s">
        <v>3125</v>
      </c>
      <c r="F161" s="140" t="s">
        <v>3126</v>
      </c>
      <c r="G161" s="141" t="s">
        <v>331</v>
      </c>
      <c r="H161" s="40">
        <v>48</v>
      </c>
      <c r="I161" s="24"/>
      <c r="J161" s="142">
        <f>ROUND(I161*H161,2)</f>
        <v>0</v>
      </c>
      <c r="K161" s="140" t="s">
        <v>257</v>
      </c>
      <c r="L161" s="54"/>
      <c r="M161" s="143" t="s">
        <v>1</v>
      </c>
      <c r="N161" s="144" t="s">
        <v>44</v>
      </c>
      <c r="O161" s="145"/>
      <c r="P161" s="146">
        <f>O161*H161</f>
        <v>0</v>
      </c>
      <c r="Q161" s="146">
        <v>0.00058</v>
      </c>
      <c r="R161" s="146">
        <f>Q161*H161</f>
        <v>0.02784</v>
      </c>
      <c r="S161" s="146">
        <v>0</v>
      </c>
      <c r="T161" s="147">
        <f>S161*H161</f>
        <v>0</v>
      </c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R161" s="148" t="s">
        <v>219</v>
      </c>
      <c r="AT161" s="148" t="s">
        <v>152</v>
      </c>
      <c r="AU161" s="148" t="s">
        <v>89</v>
      </c>
      <c r="AY161" s="44" t="s">
        <v>149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44" t="s">
        <v>87</v>
      </c>
      <c r="BK161" s="149">
        <f>ROUND(I161*H161,2)</f>
        <v>0</v>
      </c>
      <c r="BL161" s="44" t="s">
        <v>219</v>
      </c>
      <c r="BM161" s="148" t="s">
        <v>3127</v>
      </c>
    </row>
    <row r="162" spans="1:47" s="56" customFormat="1" ht="19.5">
      <c r="A162" s="53"/>
      <c r="B162" s="54"/>
      <c r="C162" s="53"/>
      <c r="D162" s="150" t="s">
        <v>158</v>
      </c>
      <c r="E162" s="53"/>
      <c r="F162" s="151" t="s">
        <v>3124</v>
      </c>
      <c r="G162" s="53"/>
      <c r="H162" s="53"/>
      <c r="I162" s="53"/>
      <c r="J162" s="53"/>
      <c r="K162" s="53"/>
      <c r="L162" s="54"/>
      <c r="M162" s="152"/>
      <c r="N162" s="153"/>
      <c r="O162" s="145"/>
      <c r="P162" s="145"/>
      <c r="Q162" s="145"/>
      <c r="R162" s="145"/>
      <c r="S162" s="145"/>
      <c r="T162" s="154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T162" s="44" t="s">
        <v>158</v>
      </c>
      <c r="AU162" s="44" t="s">
        <v>89</v>
      </c>
    </row>
    <row r="163" spans="1:65" s="56" customFormat="1" ht="16.5" customHeight="1">
      <c r="A163" s="53"/>
      <c r="B163" s="54"/>
      <c r="C163" s="138" t="s">
        <v>409</v>
      </c>
      <c r="D163" s="138" t="s">
        <v>152</v>
      </c>
      <c r="E163" s="139" t="s">
        <v>3128</v>
      </c>
      <c r="F163" s="140" t="s">
        <v>3129</v>
      </c>
      <c r="G163" s="141" t="s">
        <v>331</v>
      </c>
      <c r="H163" s="40">
        <v>110</v>
      </c>
      <c r="I163" s="24"/>
      <c r="J163" s="142">
        <f>ROUND(I163*H163,2)</f>
        <v>0</v>
      </c>
      <c r="K163" s="140" t="s">
        <v>257</v>
      </c>
      <c r="L163" s="54"/>
      <c r="M163" s="143" t="s">
        <v>1</v>
      </c>
      <c r="N163" s="144" t="s">
        <v>44</v>
      </c>
      <c r="O163" s="145"/>
      <c r="P163" s="146">
        <f>O163*H163</f>
        <v>0</v>
      </c>
      <c r="Q163" s="146">
        <v>0.00073</v>
      </c>
      <c r="R163" s="146">
        <f>Q163*H163</f>
        <v>0.0803</v>
      </c>
      <c r="S163" s="146">
        <v>0</v>
      </c>
      <c r="T163" s="147">
        <f>S163*H163</f>
        <v>0</v>
      </c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R163" s="148" t="s">
        <v>219</v>
      </c>
      <c r="AT163" s="148" t="s">
        <v>152</v>
      </c>
      <c r="AU163" s="148" t="s">
        <v>89</v>
      </c>
      <c r="AY163" s="44" t="s">
        <v>149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44" t="s">
        <v>87</v>
      </c>
      <c r="BK163" s="149">
        <f>ROUND(I163*H163,2)</f>
        <v>0</v>
      </c>
      <c r="BL163" s="44" t="s">
        <v>219</v>
      </c>
      <c r="BM163" s="148" t="s">
        <v>3130</v>
      </c>
    </row>
    <row r="164" spans="1:47" s="56" customFormat="1" ht="19.5">
      <c r="A164" s="53"/>
      <c r="B164" s="54"/>
      <c r="C164" s="53"/>
      <c r="D164" s="150" t="s">
        <v>158</v>
      </c>
      <c r="E164" s="53"/>
      <c r="F164" s="151" t="s">
        <v>3124</v>
      </c>
      <c r="G164" s="53"/>
      <c r="H164" s="53"/>
      <c r="I164" s="53"/>
      <c r="J164" s="53"/>
      <c r="K164" s="53"/>
      <c r="L164" s="54"/>
      <c r="M164" s="152"/>
      <c r="N164" s="153"/>
      <c r="O164" s="145"/>
      <c r="P164" s="145"/>
      <c r="Q164" s="145"/>
      <c r="R164" s="145"/>
      <c r="S164" s="145"/>
      <c r="T164" s="154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T164" s="44" t="s">
        <v>158</v>
      </c>
      <c r="AU164" s="44" t="s">
        <v>89</v>
      </c>
    </row>
    <row r="165" spans="1:65" s="56" customFormat="1" ht="16.5" customHeight="1">
      <c r="A165" s="53"/>
      <c r="B165" s="54"/>
      <c r="C165" s="138" t="s">
        <v>414</v>
      </c>
      <c r="D165" s="138" t="s">
        <v>152</v>
      </c>
      <c r="E165" s="139" t="s">
        <v>3131</v>
      </c>
      <c r="F165" s="140" t="s">
        <v>3132</v>
      </c>
      <c r="G165" s="141" t="s">
        <v>331</v>
      </c>
      <c r="H165" s="40">
        <v>15</v>
      </c>
      <c r="I165" s="24"/>
      <c r="J165" s="142">
        <f>ROUND(I165*H165,2)</f>
        <v>0</v>
      </c>
      <c r="K165" s="140" t="s">
        <v>257</v>
      </c>
      <c r="L165" s="54"/>
      <c r="M165" s="143" t="s">
        <v>1</v>
      </c>
      <c r="N165" s="144" t="s">
        <v>44</v>
      </c>
      <c r="O165" s="145"/>
      <c r="P165" s="146">
        <f>O165*H165</f>
        <v>0</v>
      </c>
      <c r="Q165" s="146">
        <v>0.00127</v>
      </c>
      <c r="R165" s="146">
        <f>Q165*H165</f>
        <v>0.01905</v>
      </c>
      <c r="S165" s="146">
        <v>0</v>
      </c>
      <c r="T165" s="147">
        <f>S165*H165</f>
        <v>0</v>
      </c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R165" s="148" t="s">
        <v>219</v>
      </c>
      <c r="AT165" s="148" t="s">
        <v>152</v>
      </c>
      <c r="AU165" s="148" t="s">
        <v>89</v>
      </c>
      <c r="AY165" s="44" t="s">
        <v>149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44" t="s">
        <v>87</v>
      </c>
      <c r="BK165" s="149">
        <f>ROUND(I165*H165,2)</f>
        <v>0</v>
      </c>
      <c r="BL165" s="44" t="s">
        <v>219</v>
      </c>
      <c r="BM165" s="148" t="s">
        <v>3133</v>
      </c>
    </row>
    <row r="166" spans="1:47" s="56" customFormat="1" ht="19.5">
      <c r="A166" s="53"/>
      <c r="B166" s="54"/>
      <c r="C166" s="53"/>
      <c r="D166" s="150" t="s">
        <v>158</v>
      </c>
      <c r="E166" s="53"/>
      <c r="F166" s="151" t="s">
        <v>3124</v>
      </c>
      <c r="G166" s="53"/>
      <c r="H166" s="53"/>
      <c r="I166" s="53"/>
      <c r="J166" s="53"/>
      <c r="K166" s="53"/>
      <c r="L166" s="54"/>
      <c r="M166" s="152"/>
      <c r="N166" s="153"/>
      <c r="O166" s="145"/>
      <c r="P166" s="145"/>
      <c r="Q166" s="145"/>
      <c r="R166" s="145"/>
      <c r="S166" s="145"/>
      <c r="T166" s="154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T166" s="44" t="s">
        <v>158</v>
      </c>
      <c r="AU166" s="44" t="s">
        <v>89</v>
      </c>
    </row>
    <row r="167" spans="1:65" s="56" customFormat="1" ht="16.5" customHeight="1">
      <c r="A167" s="53"/>
      <c r="B167" s="54"/>
      <c r="C167" s="138" t="s">
        <v>419</v>
      </c>
      <c r="D167" s="138" t="s">
        <v>152</v>
      </c>
      <c r="E167" s="139" t="s">
        <v>3134</v>
      </c>
      <c r="F167" s="140" t="s">
        <v>3135</v>
      </c>
      <c r="G167" s="141" t="s">
        <v>331</v>
      </c>
      <c r="H167" s="40">
        <v>12</v>
      </c>
      <c r="I167" s="24"/>
      <c r="J167" s="142">
        <f>ROUND(I167*H167,2)</f>
        <v>0</v>
      </c>
      <c r="K167" s="140" t="s">
        <v>257</v>
      </c>
      <c r="L167" s="54"/>
      <c r="M167" s="143" t="s">
        <v>1</v>
      </c>
      <c r="N167" s="144" t="s">
        <v>44</v>
      </c>
      <c r="O167" s="145"/>
      <c r="P167" s="146">
        <f>O167*H167</f>
        <v>0</v>
      </c>
      <c r="Q167" s="146">
        <v>0.00159</v>
      </c>
      <c r="R167" s="146">
        <f>Q167*H167</f>
        <v>0.01908</v>
      </c>
      <c r="S167" s="146">
        <v>0</v>
      </c>
      <c r="T167" s="147">
        <f>S167*H167</f>
        <v>0</v>
      </c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R167" s="148" t="s">
        <v>219</v>
      </c>
      <c r="AT167" s="148" t="s">
        <v>152</v>
      </c>
      <c r="AU167" s="148" t="s">
        <v>89</v>
      </c>
      <c r="AY167" s="44" t="s">
        <v>149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44" t="s">
        <v>87</v>
      </c>
      <c r="BK167" s="149">
        <f>ROUND(I167*H167,2)</f>
        <v>0</v>
      </c>
      <c r="BL167" s="44" t="s">
        <v>219</v>
      </c>
      <c r="BM167" s="148" t="s">
        <v>3136</v>
      </c>
    </row>
    <row r="168" spans="1:47" s="56" customFormat="1" ht="19.5">
      <c r="A168" s="53"/>
      <c r="B168" s="54"/>
      <c r="C168" s="53"/>
      <c r="D168" s="150" t="s">
        <v>158</v>
      </c>
      <c r="E168" s="53"/>
      <c r="F168" s="151" t="s">
        <v>3124</v>
      </c>
      <c r="G168" s="53"/>
      <c r="H168" s="53"/>
      <c r="I168" s="53"/>
      <c r="J168" s="53"/>
      <c r="K168" s="53"/>
      <c r="L168" s="54"/>
      <c r="M168" s="152"/>
      <c r="N168" s="153"/>
      <c r="O168" s="145"/>
      <c r="P168" s="145"/>
      <c r="Q168" s="145"/>
      <c r="R168" s="145"/>
      <c r="S168" s="145"/>
      <c r="T168" s="154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T168" s="44" t="s">
        <v>158</v>
      </c>
      <c r="AU168" s="44" t="s">
        <v>89</v>
      </c>
    </row>
    <row r="169" spans="1:65" s="56" customFormat="1" ht="16.5" customHeight="1">
      <c r="A169" s="53"/>
      <c r="B169" s="54"/>
      <c r="C169" s="138" t="s">
        <v>425</v>
      </c>
      <c r="D169" s="138" t="s">
        <v>152</v>
      </c>
      <c r="E169" s="139" t="s">
        <v>3137</v>
      </c>
      <c r="F169" s="140" t="s">
        <v>3138</v>
      </c>
      <c r="G169" s="141" t="s">
        <v>331</v>
      </c>
      <c r="H169" s="40">
        <v>6</v>
      </c>
      <c r="I169" s="24"/>
      <c r="J169" s="142">
        <f>ROUND(I169*H169,2)</f>
        <v>0</v>
      </c>
      <c r="K169" s="140" t="s">
        <v>257</v>
      </c>
      <c r="L169" s="54"/>
      <c r="M169" s="143" t="s">
        <v>1</v>
      </c>
      <c r="N169" s="144" t="s">
        <v>44</v>
      </c>
      <c r="O169" s="145"/>
      <c r="P169" s="146">
        <f>O169*H169</f>
        <v>0</v>
      </c>
      <c r="Q169" s="146">
        <v>0.00199</v>
      </c>
      <c r="R169" s="146">
        <f>Q169*H169</f>
        <v>0.01194</v>
      </c>
      <c r="S169" s="146">
        <v>0</v>
      </c>
      <c r="T169" s="147">
        <f>S169*H169</f>
        <v>0</v>
      </c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R169" s="148" t="s">
        <v>219</v>
      </c>
      <c r="AT169" s="148" t="s">
        <v>152</v>
      </c>
      <c r="AU169" s="148" t="s">
        <v>89</v>
      </c>
      <c r="AY169" s="44" t="s">
        <v>149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44" t="s">
        <v>87</v>
      </c>
      <c r="BK169" s="149">
        <f>ROUND(I169*H169,2)</f>
        <v>0</v>
      </c>
      <c r="BL169" s="44" t="s">
        <v>219</v>
      </c>
      <c r="BM169" s="148" t="s">
        <v>3139</v>
      </c>
    </row>
    <row r="170" spans="1:47" s="56" customFormat="1" ht="19.5">
      <c r="A170" s="53"/>
      <c r="B170" s="54"/>
      <c r="C170" s="53"/>
      <c r="D170" s="150" t="s">
        <v>158</v>
      </c>
      <c r="E170" s="53"/>
      <c r="F170" s="151" t="s">
        <v>3124</v>
      </c>
      <c r="G170" s="53"/>
      <c r="H170" s="53"/>
      <c r="I170" s="53"/>
      <c r="J170" s="53"/>
      <c r="K170" s="53"/>
      <c r="L170" s="54"/>
      <c r="M170" s="152"/>
      <c r="N170" s="153"/>
      <c r="O170" s="145"/>
      <c r="P170" s="145"/>
      <c r="Q170" s="145"/>
      <c r="R170" s="145"/>
      <c r="S170" s="145"/>
      <c r="T170" s="154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T170" s="44" t="s">
        <v>158</v>
      </c>
      <c r="AU170" s="44" t="s">
        <v>89</v>
      </c>
    </row>
    <row r="171" spans="1:65" s="56" customFormat="1" ht="16.5" customHeight="1">
      <c r="A171" s="53"/>
      <c r="B171" s="54"/>
      <c r="C171" s="138" t="s">
        <v>432</v>
      </c>
      <c r="D171" s="138" t="s">
        <v>152</v>
      </c>
      <c r="E171" s="139" t="s">
        <v>3140</v>
      </c>
      <c r="F171" s="140" t="s">
        <v>3141</v>
      </c>
      <c r="G171" s="141" t="s">
        <v>1392</v>
      </c>
      <c r="H171" s="27"/>
      <c r="I171" s="204">
        <f>SUM(J159:J170)/100</f>
        <v>0</v>
      </c>
      <c r="J171" s="142">
        <f>ROUND(I171*H171,2)</f>
        <v>0</v>
      </c>
      <c r="K171" s="140" t="s">
        <v>257</v>
      </c>
      <c r="L171" s="54"/>
      <c r="M171" s="143" t="s">
        <v>1</v>
      </c>
      <c r="N171" s="144" t="s">
        <v>44</v>
      </c>
      <c r="O171" s="145"/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R171" s="148" t="s">
        <v>219</v>
      </c>
      <c r="AT171" s="148" t="s">
        <v>152</v>
      </c>
      <c r="AU171" s="148" t="s">
        <v>89</v>
      </c>
      <c r="AY171" s="44" t="s">
        <v>149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44" t="s">
        <v>87</v>
      </c>
      <c r="BK171" s="149">
        <f>ROUND(I171*H171,2)</f>
        <v>0</v>
      </c>
      <c r="BL171" s="44" t="s">
        <v>219</v>
      </c>
      <c r="BM171" s="148" t="s">
        <v>3142</v>
      </c>
    </row>
    <row r="172" spans="2:63" s="125" customFormat="1" ht="22.9" customHeight="1">
      <c r="B172" s="126"/>
      <c r="D172" s="127" t="s">
        <v>78</v>
      </c>
      <c r="E172" s="136" t="s">
        <v>3143</v>
      </c>
      <c r="F172" s="136" t="s">
        <v>3144</v>
      </c>
      <c r="J172" s="137">
        <f>BK172</f>
        <v>0</v>
      </c>
      <c r="L172" s="126"/>
      <c r="M172" s="130"/>
      <c r="N172" s="131"/>
      <c r="O172" s="131"/>
      <c r="P172" s="132">
        <f>SUM(P173:P205)</f>
        <v>0</v>
      </c>
      <c r="Q172" s="131"/>
      <c r="R172" s="132">
        <f>SUM(R173:R205)</f>
        <v>0.31317999999999996</v>
      </c>
      <c r="S172" s="131"/>
      <c r="T172" s="133">
        <f>SUM(T173:T205)</f>
        <v>0</v>
      </c>
      <c r="AR172" s="127" t="s">
        <v>89</v>
      </c>
      <c r="AT172" s="134" t="s">
        <v>78</v>
      </c>
      <c r="AU172" s="134" t="s">
        <v>87</v>
      </c>
      <c r="AY172" s="127" t="s">
        <v>149</v>
      </c>
      <c r="BK172" s="135">
        <f>SUM(BK173:BK205)</f>
        <v>0</v>
      </c>
    </row>
    <row r="173" spans="1:65" s="56" customFormat="1" ht="16.5" customHeight="1">
      <c r="A173" s="53"/>
      <c r="B173" s="54"/>
      <c r="C173" s="138" t="s">
        <v>437</v>
      </c>
      <c r="D173" s="138" t="s">
        <v>152</v>
      </c>
      <c r="E173" s="139" t="s">
        <v>3145</v>
      </c>
      <c r="F173" s="140" t="s">
        <v>3146</v>
      </c>
      <c r="G173" s="141" t="s">
        <v>339</v>
      </c>
      <c r="H173" s="40">
        <v>2</v>
      </c>
      <c r="I173" s="24"/>
      <c r="J173" s="142">
        <f aca="true" t="shared" si="20" ref="J173:J205">ROUND(I173*H173,2)</f>
        <v>0</v>
      </c>
      <c r="K173" s="140" t="s">
        <v>1</v>
      </c>
      <c r="L173" s="54"/>
      <c r="M173" s="143" t="s">
        <v>1</v>
      </c>
      <c r="N173" s="144" t="s">
        <v>44</v>
      </c>
      <c r="O173" s="145"/>
      <c r="P173" s="146">
        <f aca="true" t="shared" si="21" ref="P173:P205">O173*H173</f>
        <v>0</v>
      </c>
      <c r="Q173" s="146">
        <v>0.00167</v>
      </c>
      <c r="R173" s="146">
        <f aca="true" t="shared" si="22" ref="R173:R205">Q173*H173</f>
        <v>0.00334</v>
      </c>
      <c r="S173" s="146">
        <v>0</v>
      </c>
      <c r="T173" s="147">
        <f aca="true" t="shared" si="23" ref="T173:T205">S173*H173</f>
        <v>0</v>
      </c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R173" s="148" t="s">
        <v>219</v>
      </c>
      <c r="AT173" s="148" t="s">
        <v>152</v>
      </c>
      <c r="AU173" s="148" t="s">
        <v>89</v>
      </c>
      <c r="AY173" s="44" t="s">
        <v>149</v>
      </c>
      <c r="BE173" s="149">
        <f aca="true" t="shared" si="24" ref="BE173:BE205">IF(N173="základní",J173,0)</f>
        <v>0</v>
      </c>
      <c r="BF173" s="149">
        <f aca="true" t="shared" si="25" ref="BF173:BF205">IF(N173="snížená",J173,0)</f>
        <v>0</v>
      </c>
      <c r="BG173" s="149">
        <f aca="true" t="shared" si="26" ref="BG173:BG205">IF(N173="zákl. přenesená",J173,0)</f>
        <v>0</v>
      </c>
      <c r="BH173" s="149">
        <f aca="true" t="shared" si="27" ref="BH173:BH205">IF(N173="sníž. přenesená",J173,0)</f>
        <v>0</v>
      </c>
      <c r="BI173" s="149">
        <f aca="true" t="shared" si="28" ref="BI173:BI205">IF(N173="nulová",J173,0)</f>
        <v>0</v>
      </c>
      <c r="BJ173" s="44" t="s">
        <v>87</v>
      </c>
      <c r="BK173" s="149">
        <f aca="true" t="shared" si="29" ref="BK173:BK205">ROUND(I173*H173,2)</f>
        <v>0</v>
      </c>
      <c r="BL173" s="44" t="s">
        <v>219</v>
      </c>
      <c r="BM173" s="148" t="s">
        <v>3147</v>
      </c>
    </row>
    <row r="174" spans="1:65" s="56" customFormat="1" ht="16.5" customHeight="1">
      <c r="A174" s="53"/>
      <c r="B174" s="54"/>
      <c r="C174" s="195" t="s">
        <v>445</v>
      </c>
      <c r="D174" s="195" t="s">
        <v>1214</v>
      </c>
      <c r="E174" s="196" t="s">
        <v>3148</v>
      </c>
      <c r="F174" s="197" t="s">
        <v>3149</v>
      </c>
      <c r="G174" s="198" t="s">
        <v>339</v>
      </c>
      <c r="H174" s="199">
        <v>1</v>
      </c>
      <c r="I174" s="26"/>
      <c r="J174" s="200">
        <f t="shared" si="20"/>
        <v>0</v>
      </c>
      <c r="K174" s="197" t="s">
        <v>1</v>
      </c>
      <c r="L174" s="201"/>
      <c r="M174" s="202" t="s">
        <v>1</v>
      </c>
      <c r="N174" s="203" t="s">
        <v>44</v>
      </c>
      <c r="O174" s="145"/>
      <c r="P174" s="146">
        <f t="shared" si="21"/>
        <v>0</v>
      </c>
      <c r="Q174" s="146">
        <v>0.00125</v>
      </c>
      <c r="R174" s="146">
        <f t="shared" si="22"/>
        <v>0.00125</v>
      </c>
      <c r="S174" s="146">
        <v>0</v>
      </c>
      <c r="T174" s="147">
        <f t="shared" si="23"/>
        <v>0</v>
      </c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R174" s="148" t="s">
        <v>419</v>
      </c>
      <c r="AT174" s="148" t="s">
        <v>1214</v>
      </c>
      <c r="AU174" s="148" t="s">
        <v>89</v>
      </c>
      <c r="AY174" s="44" t="s">
        <v>149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44" t="s">
        <v>87</v>
      </c>
      <c r="BK174" s="149">
        <f t="shared" si="29"/>
        <v>0</v>
      </c>
      <c r="BL174" s="44" t="s">
        <v>219</v>
      </c>
      <c r="BM174" s="148" t="s">
        <v>3150</v>
      </c>
    </row>
    <row r="175" spans="1:65" s="56" customFormat="1" ht="16.5" customHeight="1">
      <c r="A175" s="53"/>
      <c r="B175" s="54"/>
      <c r="C175" s="195" t="s">
        <v>449</v>
      </c>
      <c r="D175" s="195" t="s">
        <v>1214</v>
      </c>
      <c r="E175" s="196" t="s">
        <v>3151</v>
      </c>
      <c r="F175" s="197" t="s">
        <v>3152</v>
      </c>
      <c r="G175" s="198" t="s">
        <v>339</v>
      </c>
      <c r="H175" s="199">
        <v>1</v>
      </c>
      <c r="I175" s="26"/>
      <c r="J175" s="200">
        <f t="shared" si="20"/>
        <v>0</v>
      </c>
      <c r="K175" s="197" t="s">
        <v>1</v>
      </c>
      <c r="L175" s="201"/>
      <c r="M175" s="202" t="s">
        <v>1</v>
      </c>
      <c r="N175" s="203" t="s">
        <v>44</v>
      </c>
      <c r="O175" s="145"/>
      <c r="P175" s="146">
        <f t="shared" si="21"/>
        <v>0</v>
      </c>
      <c r="Q175" s="146">
        <v>0.00125</v>
      </c>
      <c r="R175" s="146">
        <f t="shared" si="22"/>
        <v>0.00125</v>
      </c>
      <c r="S175" s="146">
        <v>0</v>
      </c>
      <c r="T175" s="147">
        <f t="shared" si="23"/>
        <v>0</v>
      </c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R175" s="148" t="s">
        <v>419</v>
      </c>
      <c r="AT175" s="148" t="s">
        <v>1214</v>
      </c>
      <c r="AU175" s="148" t="s">
        <v>89</v>
      </c>
      <c r="AY175" s="44" t="s">
        <v>149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44" t="s">
        <v>87</v>
      </c>
      <c r="BK175" s="149">
        <f t="shared" si="29"/>
        <v>0</v>
      </c>
      <c r="BL175" s="44" t="s">
        <v>219</v>
      </c>
      <c r="BM175" s="148" t="s">
        <v>3153</v>
      </c>
    </row>
    <row r="176" spans="1:65" s="56" customFormat="1" ht="16.5" customHeight="1">
      <c r="A176" s="53"/>
      <c r="B176" s="54"/>
      <c r="C176" s="138" t="s">
        <v>455</v>
      </c>
      <c r="D176" s="138" t="s">
        <v>152</v>
      </c>
      <c r="E176" s="139" t="s">
        <v>3154</v>
      </c>
      <c r="F176" s="140" t="s">
        <v>3155</v>
      </c>
      <c r="G176" s="141" t="s">
        <v>339</v>
      </c>
      <c r="H176" s="40">
        <v>2</v>
      </c>
      <c r="I176" s="24"/>
      <c r="J176" s="142">
        <f t="shared" si="20"/>
        <v>0</v>
      </c>
      <c r="K176" s="140" t="s">
        <v>1</v>
      </c>
      <c r="L176" s="54"/>
      <c r="M176" s="143" t="s">
        <v>1</v>
      </c>
      <c r="N176" s="144" t="s">
        <v>44</v>
      </c>
      <c r="O176" s="145"/>
      <c r="P176" s="146">
        <f t="shared" si="21"/>
        <v>0</v>
      </c>
      <c r="Q176" s="146">
        <v>0.00167</v>
      </c>
      <c r="R176" s="146">
        <f t="shared" si="22"/>
        <v>0.00334</v>
      </c>
      <c r="S176" s="146">
        <v>0</v>
      </c>
      <c r="T176" s="147">
        <f t="shared" si="23"/>
        <v>0</v>
      </c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R176" s="148" t="s">
        <v>219</v>
      </c>
      <c r="AT176" s="148" t="s">
        <v>152</v>
      </c>
      <c r="AU176" s="148" t="s">
        <v>89</v>
      </c>
      <c r="AY176" s="44" t="s">
        <v>149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44" t="s">
        <v>87</v>
      </c>
      <c r="BK176" s="149">
        <f t="shared" si="29"/>
        <v>0</v>
      </c>
      <c r="BL176" s="44" t="s">
        <v>219</v>
      </c>
      <c r="BM176" s="148" t="s">
        <v>3156</v>
      </c>
    </row>
    <row r="177" spans="1:65" s="56" customFormat="1" ht="16.5" customHeight="1">
      <c r="A177" s="53"/>
      <c r="B177" s="54"/>
      <c r="C177" s="195" t="s">
        <v>460</v>
      </c>
      <c r="D177" s="195" t="s">
        <v>1214</v>
      </c>
      <c r="E177" s="196" t="s">
        <v>3157</v>
      </c>
      <c r="F177" s="197" t="s">
        <v>3158</v>
      </c>
      <c r="G177" s="198" t="s">
        <v>339</v>
      </c>
      <c r="H177" s="199">
        <v>1</v>
      </c>
      <c r="I177" s="26"/>
      <c r="J177" s="200">
        <f t="shared" si="20"/>
        <v>0</v>
      </c>
      <c r="K177" s="197" t="s">
        <v>1</v>
      </c>
      <c r="L177" s="201"/>
      <c r="M177" s="202" t="s">
        <v>1</v>
      </c>
      <c r="N177" s="203" t="s">
        <v>44</v>
      </c>
      <c r="O177" s="145"/>
      <c r="P177" s="146">
        <f t="shared" si="21"/>
        <v>0</v>
      </c>
      <c r="Q177" s="146">
        <v>0.00125</v>
      </c>
      <c r="R177" s="146">
        <f t="shared" si="22"/>
        <v>0.00125</v>
      </c>
      <c r="S177" s="146">
        <v>0</v>
      </c>
      <c r="T177" s="147">
        <f t="shared" si="23"/>
        <v>0</v>
      </c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R177" s="148" t="s">
        <v>419</v>
      </c>
      <c r="AT177" s="148" t="s">
        <v>1214</v>
      </c>
      <c r="AU177" s="148" t="s">
        <v>89</v>
      </c>
      <c r="AY177" s="44" t="s">
        <v>149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44" t="s">
        <v>87</v>
      </c>
      <c r="BK177" s="149">
        <f t="shared" si="29"/>
        <v>0</v>
      </c>
      <c r="BL177" s="44" t="s">
        <v>219</v>
      </c>
      <c r="BM177" s="148" t="s">
        <v>3159</v>
      </c>
    </row>
    <row r="178" spans="1:65" s="56" customFormat="1" ht="16.5" customHeight="1">
      <c r="A178" s="53"/>
      <c r="B178" s="54"/>
      <c r="C178" s="195" t="s">
        <v>468</v>
      </c>
      <c r="D178" s="195" t="s">
        <v>1214</v>
      </c>
      <c r="E178" s="196" t="s">
        <v>3160</v>
      </c>
      <c r="F178" s="197" t="s">
        <v>3161</v>
      </c>
      <c r="G178" s="198" t="s">
        <v>339</v>
      </c>
      <c r="H178" s="199">
        <v>1</v>
      </c>
      <c r="I178" s="26"/>
      <c r="J178" s="200">
        <f t="shared" si="20"/>
        <v>0</v>
      </c>
      <c r="K178" s="197" t="s">
        <v>1</v>
      </c>
      <c r="L178" s="201"/>
      <c r="M178" s="202" t="s">
        <v>1</v>
      </c>
      <c r="N178" s="203" t="s">
        <v>44</v>
      </c>
      <c r="O178" s="145"/>
      <c r="P178" s="146">
        <f t="shared" si="21"/>
        <v>0</v>
      </c>
      <c r="Q178" s="146">
        <v>0.00125</v>
      </c>
      <c r="R178" s="146">
        <f t="shared" si="22"/>
        <v>0.00125</v>
      </c>
      <c r="S178" s="146">
        <v>0</v>
      </c>
      <c r="T178" s="147">
        <f t="shared" si="23"/>
        <v>0</v>
      </c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R178" s="148" t="s">
        <v>419</v>
      </c>
      <c r="AT178" s="148" t="s">
        <v>1214</v>
      </c>
      <c r="AU178" s="148" t="s">
        <v>89</v>
      </c>
      <c r="AY178" s="44" t="s">
        <v>149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44" t="s">
        <v>87</v>
      </c>
      <c r="BK178" s="149">
        <f t="shared" si="29"/>
        <v>0</v>
      </c>
      <c r="BL178" s="44" t="s">
        <v>219</v>
      </c>
      <c r="BM178" s="148" t="s">
        <v>3162</v>
      </c>
    </row>
    <row r="179" spans="1:65" s="56" customFormat="1" ht="16.5" customHeight="1">
      <c r="A179" s="53"/>
      <c r="B179" s="54"/>
      <c r="C179" s="138" t="s">
        <v>473</v>
      </c>
      <c r="D179" s="138" t="s">
        <v>152</v>
      </c>
      <c r="E179" s="139" t="s">
        <v>3163</v>
      </c>
      <c r="F179" s="140" t="s">
        <v>3164</v>
      </c>
      <c r="G179" s="141" t="s">
        <v>339</v>
      </c>
      <c r="H179" s="40">
        <v>23</v>
      </c>
      <c r="I179" s="24"/>
      <c r="J179" s="142">
        <f t="shared" si="20"/>
        <v>0</v>
      </c>
      <c r="K179" s="140" t="s">
        <v>1</v>
      </c>
      <c r="L179" s="54"/>
      <c r="M179" s="143" t="s">
        <v>1</v>
      </c>
      <c r="N179" s="144" t="s">
        <v>44</v>
      </c>
      <c r="O179" s="145"/>
      <c r="P179" s="146">
        <f t="shared" si="21"/>
        <v>0</v>
      </c>
      <c r="Q179" s="146">
        <v>0.00167</v>
      </c>
      <c r="R179" s="146">
        <f t="shared" si="22"/>
        <v>0.03841</v>
      </c>
      <c r="S179" s="146">
        <v>0</v>
      </c>
      <c r="T179" s="147">
        <f t="shared" si="23"/>
        <v>0</v>
      </c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R179" s="148" t="s">
        <v>219</v>
      </c>
      <c r="AT179" s="148" t="s">
        <v>152</v>
      </c>
      <c r="AU179" s="148" t="s">
        <v>89</v>
      </c>
      <c r="AY179" s="44" t="s">
        <v>149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44" t="s">
        <v>87</v>
      </c>
      <c r="BK179" s="149">
        <f t="shared" si="29"/>
        <v>0</v>
      </c>
      <c r="BL179" s="44" t="s">
        <v>219</v>
      </c>
      <c r="BM179" s="148" t="s">
        <v>3165</v>
      </c>
    </row>
    <row r="180" spans="1:65" s="56" customFormat="1" ht="16.5" customHeight="1">
      <c r="A180" s="53"/>
      <c r="B180" s="54"/>
      <c r="C180" s="195" t="s">
        <v>477</v>
      </c>
      <c r="D180" s="195" t="s">
        <v>1214</v>
      </c>
      <c r="E180" s="196" t="s">
        <v>3166</v>
      </c>
      <c r="F180" s="197" t="s">
        <v>3167</v>
      </c>
      <c r="G180" s="198" t="s">
        <v>339</v>
      </c>
      <c r="H180" s="199">
        <v>4</v>
      </c>
      <c r="I180" s="26"/>
      <c r="J180" s="200">
        <f t="shared" si="20"/>
        <v>0</v>
      </c>
      <c r="K180" s="197" t="s">
        <v>1</v>
      </c>
      <c r="L180" s="201"/>
      <c r="M180" s="202" t="s">
        <v>1</v>
      </c>
      <c r="N180" s="203" t="s">
        <v>44</v>
      </c>
      <c r="O180" s="145"/>
      <c r="P180" s="146">
        <f t="shared" si="21"/>
        <v>0</v>
      </c>
      <c r="Q180" s="146">
        <v>0.00125</v>
      </c>
      <c r="R180" s="146">
        <f t="shared" si="22"/>
        <v>0.005</v>
      </c>
      <c r="S180" s="146">
        <v>0</v>
      </c>
      <c r="T180" s="147">
        <f t="shared" si="23"/>
        <v>0</v>
      </c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R180" s="148" t="s">
        <v>419</v>
      </c>
      <c r="AT180" s="148" t="s">
        <v>1214</v>
      </c>
      <c r="AU180" s="148" t="s">
        <v>89</v>
      </c>
      <c r="AY180" s="44" t="s">
        <v>149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44" t="s">
        <v>87</v>
      </c>
      <c r="BK180" s="149">
        <f t="shared" si="29"/>
        <v>0</v>
      </c>
      <c r="BL180" s="44" t="s">
        <v>219</v>
      </c>
      <c r="BM180" s="148" t="s">
        <v>3168</v>
      </c>
    </row>
    <row r="181" spans="1:65" s="56" customFormat="1" ht="16.5" customHeight="1">
      <c r="A181" s="53"/>
      <c r="B181" s="54"/>
      <c r="C181" s="195" t="s">
        <v>482</v>
      </c>
      <c r="D181" s="195" t="s">
        <v>1214</v>
      </c>
      <c r="E181" s="196" t="s">
        <v>3169</v>
      </c>
      <c r="F181" s="197" t="s">
        <v>3170</v>
      </c>
      <c r="G181" s="198" t="s">
        <v>339</v>
      </c>
      <c r="H181" s="199">
        <v>6</v>
      </c>
      <c r="I181" s="26"/>
      <c r="J181" s="200">
        <f t="shared" si="20"/>
        <v>0</v>
      </c>
      <c r="K181" s="197" t="s">
        <v>1</v>
      </c>
      <c r="L181" s="201"/>
      <c r="M181" s="202" t="s">
        <v>1</v>
      </c>
      <c r="N181" s="203" t="s">
        <v>44</v>
      </c>
      <c r="O181" s="145"/>
      <c r="P181" s="146">
        <f t="shared" si="21"/>
        <v>0</v>
      </c>
      <c r="Q181" s="146">
        <v>0.00125</v>
      </c>
      <c r="R181" s="146">
        <f t="shared" si="22"/>
        <v>0.0075</v>
      </c>
      <c r="S181" s="146">
        <v>0</v>
      </c>
      <c r="T181" s="147">
        <f t="shared" si="23"/>
        <v>0</v>
      </c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R181" s="148" t="s">
        <v>419</v>
      </c>
      <c r="AT181" s="148" t="s">
        <v>1214</v>
      </c>
      <c r="AU181" s="148" t="s">
        <v>89</v>
      </c>
      <c r="AY181" s="44" t="s">
        <v>149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44" t="s">
        <v>87</v>
      </c>
      <c r="BK181" s="149">
        <f t="shared" si="29"/>
        <v>0</v>
      </c>
      <c r="BL181" s="44" t="s">
        <v>219</v>
      </c>
      <c r="BM181" s="148" t="s">
        <v>3171</v>
      </c>
    </row>
    <row r="182" spans="1:65" s="56" customFormat="1" ht="16.5" customHeight="1">
      <c r="A182" s="53"/>
      <c r="B182" s="54"/>
      <c r="C182" s="195" t="s">
        <v>486</v>
      </c>
      <c r="D182" s="195" t="s">
        <v>1214</v>
      </c>
      <c r="E182" s="196" t="s">
        <v>3172</v>
      </c>
      <c r="F182" s="197" t="s">
        <v>3173</v>
      </c>
      <c r="G182" s="198" t="s">
        <v>339</v>
      </c>
      <c r="H182" s="199">
        <v>4</v>
      </c>
      <c r="I182" s="26"/>
      <c r="J182" s="200">
        <f t="shared" si="20"/>
        <v>0</v>
      </c>
      <c r="K182" s="197" t="s">
        <v>1</v>
      </c>
      <c r="L182" s="201"/>
      <c r="M182" s="202" t="s">
        <v>1</v>
      </c>
      <c r="N182" s="203" t="s">
        <v>44</v>
      </c>
      <c r="O182" s="145"/>
      <c r="P182" s="146">
        <f t="shared" si="21"/>
        <v>0</v>
      </c>
      <c r="Q182" s="146">
        <v>0.00125</v>
      </c>
      <c r="R182" s="146">
        <f t="shared" si="22"/>
        <v>0.005</v>
      </c>
      <c r="S182" s="146">
        <v>0</v>
      </c>
      <c r="T182" s="147">
        <f t="shared" si="23"/>
        <v>0</v>
      </c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R182" s="148" t="s">
        <v>419</v>
      </c>
      <c r="AT182" s="148" t="s">
        <v>1214</v>
      </c>
      <c r="AU182" s="148" t="s">
        <v>89</v>
      </c>
      <c r="AY182" s="44" t="s">
        <v>149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44" t="s">
        <v>87</v>
      </c>
      <c r="BK182" s="149">
        <f t="shared" si="29"/>
        <v>0</v>
      </c>
      <c r="BL182" s="44" t="s">
        <v>219</v>
      </c>
      <c r="BM182" s="148" t="s">
        <v>3174</v>
      </c>
    </row>
    <row r="183" spans="1:65" s="56" customFormat="1" ht="16.5" customHeight="1">
      <c r="A183" s="53"/>
      <c r="B183" s="54"/>
      <c r="C183" s="195" t="s">
        <v>490</v>
      </c>
      <c r="D183" s="195" t="s">
        <v>1214</v>
      </c>
      <c r="E183" s="196" t="s">
        <v>3175</v>
      </c>
      <c r="F183" s="197" t="s">
        <v>3176</v>
      </c>
      <c r="G183" s="198" t="s">
        <v>339</v>
      </c>
      <c r="H183" s="199">
        <v>6</v>
      </c>
      <c r="I183" s="26"/>
      <c r="J183" s="200">
        <f t="shared" si="20"/>
        <v>0</v>
      </c>
      <c r="K183" s="197" t="s">
        <v>1</v>
      </c>
      <c r="L183" s="201"/>
      <c r="M183" s="202" t="s">
        <v>1</v>
      </c>
      <c r="N183" s="203" t="s">
        <v>44</v>
      </c>
      <c r="O183" s="145"/>
      <c r="P183" s="146">
        <f t="shared" si="21"/>
        <v>0</v>
      </c>
      <c r="Q183" s="146">
        <v>0.00125</v>
      </c>
      <c r="R183" s="146">
        <f t="shared" si="22"/>
        <v>0.0075</v>
      </c>
      <c r="S183" s="146">
        <v>0</v>
      </c>
      <c r="T183" s="147">
        <f t="shared" si="23"/>
        <v>0</v>
      </c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R183" s="148" t="s">
        <v>419</v>
      </c>
      <c r="AT183" s="148" t="s">
        <v>1214</v>
      </c>
      <c r="AU183" s="148" t="s">
        <v>89</v>
      </c>
      <c r="AY183" s="44" t="s">
        <v>149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44" t="s">
        <v>87</v>
      </c>
      <c r="BK183" s="149">
        <f t="shared" si="29"/>
        <v>0</v>
      </c>
      <c r="BL183" s="44" t="s">
        <v>219</v>
      </c>
      <c r="BM183" s="148" t="s">
        <v>3177</v>
      </c>
    </row>
    <row r="184" spans="1:65" s="56" customFormat="1" ht="16.5" customHeight="1">
      <c r="A184" s="53"/>
      <c r="B184" s="54"/>
      <c r="C184" s="195" t="s">
        <v>495</v>
      </c>
      <c r="D184" s="195" t="s">
        <v>1214</v>
      </c>
      <c r="E184" s="196" t="s">
        <v>3178</v>
      </c>
      <c r="F184" s="197" t="s">
        <v>3179</v>
      </c>
      <c r="G184" s="198" t="s">
        <v>339</v>
      </c>
      <c r="H184" s="199">
        <v>1</v>
      </c>
      <c r="I184" s="26"/>
      <c r="J184" s="200">
        <f t="shared" si="20"/>
        <v>0</v>
      </c>
      <c r="K184" s="197" t="s">
        <v>1</v>
      </c>
      <c r="L184" s="201"/>
      <c r="M184" s="202" t="s">
        <v>1</v>
      </c>
      <c r="N184" s="203" t="s">
        <v>44</v>
      </c>
      <c r="O184" s="145"/>
      <c r="P184" s="146">
        <f t="shared" si="21"/>
        <v>0</v>
      </c>
      <c r="Q184" s="146">
        <v>0.00125</v>
      </c>
      <c r="R184" s="146">
        <f t="shared" si="22"/>
        <v>0.00125</v>
      </c>
      <c r="S184" s="146">
        <v>0</v>
      </c>
      <c r="T184" s="147">
        <f t="shared" si="23"/>
        <v>0</v>
      </c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R184" s="148" t="s">
        <v>419</v>
      </c>
      <c r="AT184" s="148" t="s">
        <v>1214</v>
      </c>
      <c r="AU184" s="148" t="s">
        <v>89</v>
      </c>
      <c r="AY184" s="44" t="s">
        <v>149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44" t="s">
        <v>87</v>
      </c>
      <c r="BK184" s="149">
        <f t="shared" si="29"/>
        <v>0</v>
      </c>
      <c r="BL184" s="44" t="s">
        <v>219</v>
      </c>
      <c r="BM184" s="148" t="s">
        <v>3180</v>
      </c>
    </row>
    <row r="185" spans="1:65" s="56" customFormat="1" ht="16.5" customHeight="1">
      <c r="A185" s="53"/>
      <c r="B185" s="54"/>
      <c r="C185" s="195" t="s">
        <v>499</v>
      </c>
      <c r="D185" s="195" t="s">
        <v>1214</v>
      </c>
      <c r="E185" s="196" t="s">
        <v>3181</v>
      </c>
      <c r="F185" s="197" t="s">
        <v>3182</v>
      </c>
      <c r="G185" s="198" t="s">
        <v>339</v>
      </c>
      <c r="H185" s="199">
        <v>1</v>
      </c>
      <c r="I185" s="26"/>
      <c r="J185" s="200">
        <f t="shared" si="20"/>
        <v>0</v>
      </c>
      <c r="K185" s="197" t="s">
        <v>1</v>
      </c>
      <c r="L185" s="201"/>
      <c r="M185" s="202" t="s">
        <v>1</v>
      </c>
      <c r="N185" s="203" t="s">
        <v>44</v>
      </c>
      <c r="O185" s="145"/>
      <c r="P185" s="146">
        <f t="shared" si="21"/>
        <v>0</v>
      </c>
      <c r="Q185" s="146">
        <v>0.00125</v>
      </c>
      <c r="R185" s="146">
        <f t="shared" si="22"/>
        <v>0.00125</v>
      </c>
      <c r="S185" s="146">
        <v>0</v>
      </c>
      <c r="T185" s="147">
        <f t="shared" si="23"/>
        <v>0</v>
      </c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R185" s="148" t="s">
        <v>419</v>
      </c>
      <c r="AT185" s="148" t="s">
        <v>1214</v>
      </c>
      <c r="AU185" s="148" t="s">
        <v>89</v>
      </c>
      <c r="AY185" s="44" t="s">
        <v>149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44" t="s">
        <v>87</v>
      </c>
      <c r="BK185" s="149">
        <f t="shared" si="29"/>
        <v>0</v>
      </c>
      <c r="BL185" s="44" t="s">
        <v>219</v>
      </c>
      <c r="BM185" s="148" t="s">
        <v>3183</v>
      </c>
    </row>
    <row r="186" spans="1:65" s="56" customFormat="1" ht="16.5" customHeight="1">
      <c r="A186" s="53"/>
      <c r="B186" s="54"/>
      <c r="C186" s="195" t="s">
        <v>503</v>
      </c>
      <c r="D186" s="195" t="s">
        <v>1214</v>
      </c>
      <c r="E186" s="196" t="s">
        <v>3184</v>
      </c>
      <c r="F186" s="197" t="s">
        <v>3185</v>
      </c>
      <c r="G186" s="198" t="s">
        <v>339</v>
      </c>
      <c r="H186" s="199">
        <v>1</v>
      </c>
      <c r="I186" s="26"/>
      <c r="J186" s="200">
        <f t="shared" si="20"/>
        <v>0</v>
      </c>
      <c r="K186" s="197" t="s">
        <v>1</v>
      </c>
      <c r="L186" s="201"/>
      <c r="M186" s="202" t="s">
        <v>1</v>
      </c>
      <c r="N186" s="203" t="s">
        <v>44</v>
      </c>
      <c r="O186" s="145"/>
      <c r="P186" s="146">
        <f t="shared" si="21"/>
        <v>0</v>
      </c>
      <c r="Q186" s="146">
        <v>0.00125</v>
      </c>
      <c r="R186" s="146">
        <f t="shared" si="22"/>
        <v>0.00125</v>
      </c>
      <c r="S186" s="146">
        <v>0</v>
      </c>
      <c r="T186" s="147">
        <f t="shared" si="23"/>
        <v>0</v>
      </c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R186" s="148" t="s">
        <v>419</v>
      </c>
      <c r="AT186" s="148" t="s">
        <v>1214</v>
      </c>
      <c r="AU186" s="148" t="s">
        <v>89</v>
      </c>
      <c r="AY186" s="44" t="s">
        <v>149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44" t="s">
        <v>87</v>
      </c>
      <c r="BK186" s="149">
        <f t="shared" si="29"/>
        <v>0</v>
      </c>
      <c r="BL186" s="44" t="s">
        <v>219</v>
      </c>
      <c r="BM186" s="148" t="s">
        <v>3186</v>
      </c>
    </row>
    <row r="187" spans="1:65" s="56" customFormat="1" ht="16.5" customHeight="1">
      <c r="A187" s="53"/>
      <c r="B187" s="54"/>
      <c r="C187" s="138" t="s">
        <v>507</v>
      </c>
      <c r="D187" s="138" t="s">
        <v>152</v>
      </c>
      <c r="E187" s="139" t="s">
        <v>3187</v>
      </c>
      <c r="F187" s="140" t="s">
        <v>3188</v>
      </c>
      <c r="G187" s="141" t="s">
        <v>339</v>
      </c>
      <c r="H187" s="40">
        <v>3</v>
      </c>
      <c r="I187" s="24"/>
      <c r="J187" s="142">
        <f t="shared" si="20"/>
        <v>0</v>
      </c>
      <c r="K187" s="140" t="s">
        <v>1</v>
      </c>
      <c r="L187" s="54"/>
      <c r="M187" s="143" t="s">
        <v>1</v>
      </c>
      <c r="N187" s="144" t="s">
        <v>44</v>
      </c>
      <c r="O187" s="145"/>
      <c r="P187" s="146">
        <f t="shared" si="21"/>
        <v>0</v>
      </c>
      <c r="Q187" s="146">
        <v>0.00167</v>
      </c>
      <c r="R187" s="146">
        <f t="shared" si="22"/>
        <v>0.0050100000000000006</v>
      </c>
      <c r="S187" s="146">
        <v>0</v>
      </c>
      <c r="T187" s="147">
        <f t="shared" si="23"/>
        <v>0</v>
      </c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R187" s="148" t="s">
        <v>219</v>
      </c>
      <c r="AT187" s="148" t="s">
        <v>152</v>
      </c>
      <c r="AU187" s="148" t="s">
        <v>89</v>
      </c>
      <c r="AY187" s="44" t="s">
        <v>149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44" t="s">
        <v>87</v>
      </c>
      <c r="BK187" s="149">
        <f t="shared" si="29"/>
        <v>0</v>
      </c>
      <c r="BL187" s="44" t="s">
        <v>219</v>
      </c>
      <c r="BM187" s="148" t="s">
        <v>3189</v>
      </c>
    </row>
    <row r="188" spans="1:65" s="56" customFormat="1" ht="16.5" customHeight="1">
      <c r="A188" s="53"/>
      <c r="B188" s="54"/>
      <c r="C188" s="195" t="s">
        <v>513</v>
      </c>
      <c r="D188" s="195" t="s">
        <v>1214</v>
      </c>
      <c r="E188" s="196" t="s">
        <v>3190</v>
      </c>
      <c r="F188" s="197" t="s">
        <v>3191</v>
      </c>
      <c r="G188" s="198" t="s">
        <v>339</v>
      </c>
      <c r="H188" s="199">
        <v>2</v>
      </c>
      <c r="I188" s="26"/>
      <c r="J188" s="200">
        <f t="shared" si="20"/>
        <v>0</v>
      </c>
      <c r="K188" s="197" t="s">
        <v>1</v>
      </c>
      <c r="L188" s="201"/>
      <c r="M188" s="202" t="s">
        <v>1</v>
      </c>
      <c r="N188" s="203" t="s">
        <v>44</v>
      </c>
      <c r="O188" s="145"/>
      <c r="P188" s="146">
        <f t="shared" si="21"/>
        <v>0</v>
      </c>
      <c r="Q188" s="146">
        <v>0.00125</v>
      </c>
      <c r="R188" s="146">
        <f t="shared" si="22"/>
        <v>0.0025</v>
      </c>
      <c r="S188" s="146">
        <v>0</v>
      </c>
      <c r="T188" s="147">
        <f t="shared" si="23"/>
        <v>0</v>
      </c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R188" s="148" t="s">
        <v>419</v>
      </c>
      <c r="AT188" s="148" t="s">
        <v>1214</v>
      </c>
      <c r="AU188" s="148" t="s">
        <v>89</v>
      </c>
      <c r="AY188" s="44" t="s">
        <v>149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44" t="s">
        <v>87</v>
      </c>
      <c r="BK188" s="149">
        <f t="shared" si="29"/>
        <v>0</v>
      </c>
      <c r="BL188" s="44" t="s">
        <v>219</v>
      </c>
      <c r="BM188" s="148" t="s">
        <v>3192</v>
      </c>
    </row>
    <row r="189" spans="1:65" s="56" customFormat="1" ht="16.5" customHeight="1">
      <c r="A189" s="53"/>
      <c r="B189" s="54"/>
      <c r="C189" s="195" t="s">
        <v>517</v>
      </c>
      <c r="D189" s="195" t="s">
        <v>1214</v>
      </c>
      <c r="E189" s="196" t="s">
        <v>3193</v>
      </c>
      <c r="F189" s="197" t="s">
        <v>3194</v>
      </c>
      <c r="G189" s="198" t="s">
        <v>339</v>
      </c>
      <c r="H189" s="199">
        <v>1</v>
      </c>
      <c r="I189" s="26"/>
      <c r="J189" s="200">
        <f t="shared" si="20"/>
        <v>0</v>
      </c>
      <c r="K189" s="197" t="s">
        <v>1</v>
      </c>
      <c r="L189" s="201"/>
      <c r="M189" s="202" t="s">
        <v>1</v>
      </c>
      <c r="N189" s="203" t="s">
        <v>44</v>
      </c>
      <c r="O189" s="145"/>
      <c r="P189" s="146">
        <f t="shared" si="21"/>
        <v>0</v>
      </c>
      <c r="Q189" s="146">
        <v>0.00125</v>
      </c>
      <c r="R189" s="146">
        <f t="shared" si="22"/>
        <v>0.00125</v>
      </c>
      <c r="S189" s="146">
        <v>0</v>
      </c>
      <c r="T189" s="147">
        <f t="shared" si="23"/>
        <v>0</v>
      </c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R189" s="148" t="s">
        <v>419</v>
      </c>
      <c r="AT189" s="148" t="s">
        <v>1214</v>
      </c>
      <c r="AU189" s="148" t="s">
        <v>89</v>
      </c>
      <c r="AY189" s="44" t="s">
        <v>149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44" t="s">
        <v>87</v>
      </c>
      <c r="BK189" s="149">
        <f t="shared" si="29"/>
        <v>0</v>
      </c>
      <c r="BL189" s="44" t="s">
        <v>219</v>
      </c>
      <c r="BM189" s="148" t="s">
        <v>3195</v>
      </c>
    </row>
    <row r="190" spans="1:65" s="56" customFormat="1" ht="16.5" customHeight="1">
      <c r="A190" s="53"/>
      <c r="B190" s="54"/>
      <c r="C190" s="138" t="s">
        <v>521</v>
      </c>
      <c r="D190" s="138" t="s">
        <v>152</v>
      </c>
      <c r="E190" s="139" t="s">
        <v>3196</v>
      </c>
      <c r="F190" s="140" t="s">
        <v>3197</v>
      </c>
      <c r="G190" s="141" t="s">
        <v>339</v>
      </c>
      <c r="H190" s="40">
        <v>3</v>
      </c>
      <c r="I190" s="24"/>
      <c r="J190" s="142">
        <f t="shared" si="20"/>
        <v>0</v>
      </c>
      <c r="K190" s="140" t="s">
        <v>1</v>
      </c>
      <c r="L190" s="54"/>
      <c r="M190" s="143" t="s">
        <v>1</v>
      </c>
      <c r="N190" s="144" t="s">
        <v>44</v>
      </c>
      <c r="O190" s="145"/>
      <c r="P190" s="146">
        <f t="shared" si="21"/>
        <v>0</v>
      </c>
      <c r="Q190" s="146">
        <v>0.00167</v>
      </c>
      <c r="R190" s="146">
        <f t="shared" si="22"/>
        <v>0.0050100000000000006</v>
      </c>
      <c r="S190" s="146">
        <v>0</v>
      </c>
      <c r="T190" s="147">
        <f t="shared" si="23"/>
        <v>0</v>
      </c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R190" s="148" t="s">
        <v>219</v>
      </c>
      <c r="AT190" s="148" t="s">
        <v>152</v>
      </c>
      <c r="AU190" s="148" t="s">
        <v>89</v>
      </c>
      <c r="AY190" s="44" t="s">
        <v>149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44" t="s">
        <v>87</v>
      </c>
      <c r="BK190" s="149">
        <f t="shared" si="29"/>
        <v>0</v>
      </c>
      <c r="BL190" s="44" t="s">
        <v>219</v>
      </c>
      <c r="BM190" s="148" t="s">
        <v>3198</v>
      </c>
    </row>
    <row r="191" spans="1:65" s="56" customFormat="1" ht="16.5" customHeight="1">
      <c r="A191" s="53"/>
      <c r="B191" s="54"/>
      <c r="C191" s="195" t="s">
        <v>525</v>
      </c>
      <c r="D191" s="195" t="s">
        <v>1214</v>
      </c>
      <c r="E191" s="196" t="s">
        <v>3199</v>
      </c>
      <c r="F191" s="197" t="s">
        <v>3200</v>
      </c>
      <c r="G191" s="198" t="s">
        <v>339</v>
      </c>
      <c r="H191" s="199">
        <v>1</v>
      </c>
      <c r="I191" s="26"/>
      <c r="J191" s="200">
        <f t="shared" si="20"/>
        <v>0</v>
      </c>
      <c r="K191" s="197" t="s">
        <v>1</v>
      </c>
      <c r="L191" s="201"/>
      <c r="M191" s="202" t="s">
        <v>1</v>
      </c>
      <c r="N191" s="203" t="s">
        <v>44</v>
      </c>
      <c r="O191" s="145"/>
      <c r="P191" s="146">
        <f t="shared" si="21"/>
        <v>0</v>
      </c>
      <c r="Q191" s="146">
        <v>0.00125</v>
      </c>
      <c r="R191" s="146">
        <f t="shared" si="22"/>
        <v>0.00125</v>
      </c>
      <c r="S191" s="146">
        <v>0</v>
      </c>
      <c r="T191" s="147">
        <f t="shared" si="23"/>
        <v>0</v>
      </c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R191" s="148" t="s">
        <v>419</v>
      </c>
      <c r="AT191" s="148" t="s">
        <v>1214</v>
      </c>
      <c r="AU191" s="148" t="s">
        <v>89</v>
      </c>
      <c r="AY191" s="44" t="s">
        <v>149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44" t="s">
        <v>87</v>
      </c>
      <c r="BK191" s="149">
        <f t="shared" si="29"/>
        <v>0</v>
      </c>
      <c r="BL191" s="44" t="s">
        <v>219</v>
      </c>
      <c r="BM191" s="148" t="s">
        <v>3201</v>
      </c>
    </row>
    <row r="192" spans="1:65" s="56" customFormat="1" ht="16.5" customHeight="1">
      <c r="A192" s="53"/>
      <c r="B192" s="54"/>
      <c r="C192" s="195" t="s">
        <v>529</v>
      </c>
      <c r="D192" s="195" t="s">
        <v>1214</v>
      </c>
      <c r="E192" s="196" t="s">
        <v>3202</v>
      </c>
      <c r="F192" s="197" t="s">
        <v>3203</v>
      </c>
      <c r="G192" s="198" t="s">
        <v>339</v>
      </c>
      <c r="H192" s="199">
        <v>1</v>
      </c>
      <c r="I192" s="26"/>
      <c r="J192" s="200">
        <f t="shared" si="20"/>
        <v>0</v>
      </c>
      <c r="K192" s="197" t="s">
        <v>1</v>
      </c>
      <c r="L192" s="201"/>
      <c r="M192" s="202" t="s">
        <v>1</v>
      </c>
      <c r="N192" s="203" t="s">
        <v>44</v>
      </c>
      <c r="O192" s="145"/>
      <c r="P192" s="146">
        <f t="shared" si="21"/>
        <v>0</v>
      </c>
      <c r="Q192" s="146">
        <v>0.00125</v>
      </c>
      <c r="R192" s="146">
        <f t="shared" si="22"/>
        <v>0.00125</v>
      </c>
      <c r="S192" s="146">
        <v>0</v>
      </c>
      <c r="T192" s="147">
        <f t="shared" si="23"/>
        <v>0</v>
      </c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R192" s="148" t="s">
        <v>419</v>
      </c>
      <c r="AT192" s="148" t="s">
        <v>1214</v>
      </c>
      <c r="AU192" s="148" t="s">
        <v>89</v>
      </c>
      <c r="AY192" s="44" t="s">
        <v>149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44" t="s">
        <v>87</v>
      </c>
      <c r="BK192" s="149">
        <f t="shared" si="29"/>
        <v>0</v>
      </c>
      <c r="BL192" s="44" t="s">
        <v>219</v>
      </c>
      <c r="BM192" s="148" t="s">
        <v>3204</v>
      </c>
    </row>
    <row r="193" spans="1:65" s="56" customFormat="1" ht="16.5" customHeight="1">
      <c r="A193" s="53"/>
      <c r="B193" s="54"/>
      <c r="C193" s="195" t="s">
        <v>534</v>
      </c>
      <c r="D193" s="195" t="s">
        <v>1214</v>
      </c>
      <c r="E193" s="196" t="s">
        <v>3205</v>
      </c>
      <c r="F193" s="197" t="s">
        <v>3206</v>
      </c>
      <c r="G193" s="198" t="s">
        <v>339</v>
      </c>
      <c r="H193" s="199">
        <v>1</v>
      </c>
      <c r="I193" s="26"/>
      <c r="J193" s="200">
        <f t="shared" si="20"/>
        <v>0</v>
      </c>
      <c r="K193" s="197" t="s">
        <v>1</v>
      </c>
      <c r="L193" s="201"/>
      <c r="M193" s="202" t="s">
        <v>1</v>
      </c>
      <c r="N193" s="203" t="s">
        <v>44</v>
      </c>
      <c r="O193" s="145"/>
      <c r="P193" s="146">
        <f t="shared" si="21"/>
        <v>0</v>
      </c>
      <c r="Q193" s="146">
        <v>0.00125</v>
      </c>
      <c r="R193" s="146">
        <f t="shared" si="22"/>
        <v>0.00125</v>
      </c>
      <c r="S193" s="146">
        <v>0</v>
      </c>
      <c r="T193" s="147">
        <f t="shared" si="23"/>
        <v>0</v>
      </c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R193" s="148" t="s">
        <v>419</v>
      </c>
      <c r="AT193" s="148" t="s">
        <v>1214</v>
      </c>
      <c r="AU193" s="148" t="s">
        <v>89</v>
      </c>
      <c r="AY193" s="44" t="s">
        <v>149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44" t="s">
        <v>87</v>
      </c>
      <c r="BK193" s="149">
        <f t="shared" si="29"/>
        <v>0</v>
      </c>
      <c r="BL193" s="44" t="s">
        <v>219</v>
      </c>
      <c r="BM193" s="148" t="s">
        <v>3207</v>
      </c>
    </row>
    <row r="194" spans="1:65" s="56" customFormat="1" ht="16.5" customHeight="1">
      <c r="A194" s="53"/>
      <c r="B194" s="54"/>
      <c r="C194" s="138" t="s">
        <v>538</v>
      </c>
      <c r="D194" s="138" t="s">
        <v>152</v>
      </c>
      <c r="E194" s="139" t="s">
        <v>3208</v>
      </c>
      <c r="F194" s="140" t="s">
        <v>3209</v>
      </c>
      <c r="G194" s="141" t="s">
        <v>155</v>
      </c>
      <c r="H194" s="40">
        <v>45</v>
      </c>
      <c r="I194" s="24"/>
      <c r="J194" s="142">
        <f t="shared" si="20"/>
        <v>0</v>
      </c>
      <c r="K194" s="140" t="s">
        <v>1</v>
      </c>
      <c r="L194" s="54"/>
      <c r="M194" s="143" t="s">
        <v>1</v>
      </c>
      <c r="N194" s="144" t="s">
        <v>44</v>
      </c>
      <c r="O194" s="145"/>
      <c r="P194" s="146">
        <f t="shared" si="21"/>
        <v>0</v>
      </c>
      <c r="Q194" s="146">
        <v>0.00167</v>
      </c>
      <c r="R194" s="146">
        <f t="shared" si="22"/>
        <v>0.07515000000000001</v>
      </c>
      <c r="S194" s="146">
        <v>0</v>
      </c>
      <c r="T194" s="147">
        <f t="shared" si="23"/>
        <v>0</v>
      </c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R194" s="148" t="s">
        <v>219</v>
      </c>
      <c r="AT194" s="148" t="s">
        <v>152</v>
      </c>
      <c r="AU194" s="148" t="s">
        <v>89</v>
      </c>
      <c r="AY194" s="44" t="s">
        <v>149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44" t="s">
        <v>87</v>
      </c>
      <c r="BK194" s="149">
        <f t="shared" si="29"/>
        <v>0</v>
      </c>
      <c r="BL194" s="44" t="s">
        <v>219</v>
      </c>
      <c r="BM194" s="148" t="s">
        <v>3210</v>
      </c>
    </row>
    <row r="195" spans="1:65" s="56" customFormat="1" ht="16.5" customHeight="1">
      <c r="A195" s="53"/>
      <c r="B195" s="54"/>
      <c r="C195" s="195" t="s">
        <v>543</v>
      </c>
      <c r="D195" s="195" t="s">
        <v>1214</v>
      </c>
      <c r="E195" s="196" t="s">
        <v>3211</v>
      </c>
      <c r="F195" s="197" t="s">
        <v>3212</v>
      </c>
      <c r="G195" s="198" t="s">
        <v>339</v>
      </c>
      <c r="H195" s="199">
        <v>45</v>
      </c>
      <c r="I195" s="26"/>
      <c r="J195" s="200">
        <f t="shared" si="20"/>
        <v>0</v>
      </c>
      <c r="K195" s="197" t="s">
        <v>1</v>
      </c>
      <c r="L195" s="201"/>
      <c r="M195" s="202" t="s">
        <v>1</v>
      </c>
      <c r="N195" s="203" t="s">
        <v>44</v>
      </c>
      <c r="O195" s="145"/>
      <c r="P195" s="146">
        <f t="shared" si="21"/>
        <v>0</v>
      </c>
      <c r="Q195" s="146">
        <v>0.00125</v>
      </c>
      <c r="R195" s="146">
        <f t="shared" si="22"/>
        <v>0.05625</v>
      </c>
      <c r="S195" s="146">
        <v>0</v>
      </c>
      <c r="T195" s="147">
        <f t="shared" si="23"/>
        <v>0</v>
      </c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R195" s="148" t="s">
        <v>419</v>
      </c>
      <c r="AT195" s="148" t="s">
        <v>1214</v>
      </c>
      <c r="AU195" s="148" t="s">
        <v>89</v>
      </c>
      <c r="AY195" s="44" t="s">
        <v>149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44" t="s">
        <v>87</v>
      </c>
      <c r="BK195" s="149">
        <f t="shared" si="29"/>
        <v>0</v>
      </c>
      <c r="BL195" s="44" t="s">
        <v>219</v>
      </c>
      <c r="BM195" s="148" t="s">
        <v>3213</v>
      </c>
    </row>
    <row r="196" spans="1:65" s="56" customFormat="1" ht="16.5" customHeight="1">
      <c r="A196" s="53"/>
      <c r="B196" s="54"/>
      <c r="C196" s="195" t="s">
        <v>548</v>
      </c>
      <c r="D196" s="195" t="s">
        <v>1214</v>
      </c>
      <c r="E196" s="196" t="s">
        <v>3214</v>
      </c>
      <c r="F196" s="197" t="s">
        <v>3215</v>
      </c>
      <c r="G196" s="198" t="s">
        <v>339</v>
      </c>
      <c r="H196" s="199">
        <v>43</v>
      </c>
      <c r="I196" s="26"/>
      <c r="J196" s="200">
        <f t="shared" si="20"/>
        <v>0</v>
      </c>
      <c r="K196" s="197" t="s">
        <v>1</v>
      </c>
      <c r="L196" s="201"/>
      <c r="M196" s="202" t="s">
        <v>1</v>
      </c>
      <c r="N196" s="203" t="s">
        <v>44</v>
      </c>
      <c r="O196" s="145"/>
      <c r="P196" s="146">
        <f t="shared" si="21"/>
        <v>0</v>
      </c>
      <c r="Q196" s="146">
        <v>0.00125</v>
      </c>
      <c r="R196" s="146">
        <f t="shared" si="22"/>
        <v>0.05375</v>
      </c>
      <c r="S196" s="146">
        <v>0</v>
      </c>
      <c r="T196" s="147">
        <f t="shared" si="23"/>
        <v>0</v>
      </c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R196" s="148" t="s">
        <v>419</v>
      </c>
      <c r="AT196" s="148" t="s">
        <v>1214</v>
      </c>
      <c r="AU196" s="148" t="s">
        <v>89</v>
      </c>
      <c r="AY196" s="44" t="s">
        <v>149</v>
      </c>
      <c r="BE196" s="149">
        <f t="shared" si="24"/>
        <v>0</v>
      </c>
      <c r="BF196" s="149">
        <f t="shared" si="25"/>
        <v>0</v>
      </c>
      <c r="BG196" s="149">
        <f t="shared" si="26"/>
        <v>0</v>
      </c>
      <c r="BH196" s="149">
        <f t="shared" si="27"/>
        <v>0</v>
      </c>
      <c r="BI196" s="149">
        <f t="shared" si="28"/>
        <v>0</v>
      </c>
      <c r="BJ196" s="44" t="s">
        <v>87</v>
      </c>
      <c r="BK196" s="149">
        <f t="shared" si="29"/>
        <v>0</v>
      </c>
      <c r="BL196" s="44" t="s">
        <v>219</v>
      </c>
      <c r="BM196" s="148" t="s">
        <v>3216</v>
      </c>
    </row>
    <row r="197" spans="1:65" s="56" customFormat="1" ht="16.5" customHeight="1">
      <c r="A197" s="53"/>
      <c r="B197" s="54"/>
      <c r="C197" s="195" t="s">
        <v>553</v>
      </c>
      <c r="D197" s="195" t="s">
        <v>1214</v>
      </c>
      <c r="E197" s="196" t="s">
        <v>3217</v>
      </c>
      <c r="F197" s="197" t="s">
        <v>3218</v>
      </c>
      <c r="G197" s="198" t="s">
        <v>339</v>
      </c>
      <c r="H197" s="199">
        <v>2</v>
      </c>
      <c r="I197" s="26"/>
      <c r="J197" s="200">
        <f t="shared" si="20"/>
        <v>0</v>
      </c>
      <c r="K197" s="197" t="s">
        <v>1</v>
      </c>
      <c r="L197" s="201"/>
      <c r="M197" s="202" t="s">
        <v>1</v>
      </c>
      <c r="N197" s="203" t="s">
        <v>44</v>
      </c>
      <c r="O197" s="145"/>
      <c r="P197" s="146">
        <f t="shared" si="21"/>
        <v>0</v>
      </c>
      <c r="Q197" s="146">
        <v>0.00125</v>
      </c>
      <c r="R197" s="146">
        <f t="shared" si="22"/>
        <v>0.0025</v>
      </c>
      <c r="S197" s="146">
        <v>0</v>
      </c>
      <c r="T197" s="147">
        <f t="shared" si="23"/>
        <v>0</v>
      </c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R197" s="148" t="s">
        <v>419</v>
      </c>
      <c r="AT197" s="148" t="s">
        <v>1214</v>
      </c>
      <c r="AU197" s="148" t="s">
        <v>89</v>
      </c>
      <c r="AY197" s="44" t="s">
        <v>149</v>
      </c>
      <c r="BE197" s="149">
        <f t="shared" si="24"/>
        <v>0</v>
      </c>
      <c r="BF197" s="149">
        <f t="shared" si="25"/>
        <v>0</v>
      </c>
      <c r="BG197" s="149">
        <f t="shared" si="26"/>
        <v>0</v>
      </c>
      <c r="BH197" s="149">
        <f t="shared" si="27"/>
        <v>0</v>
      </c>
      <c r="BI197" s="149">
        <f t="shared" si="28"/>
        <v>0</v>
      </c>
      <c r="BJ197" s="44" t="s">
        <v>87</v>
      </c>
      <c r="BK197" s="149">
        <f t="shared" si="29"/>
        <v>0</v>
      </c>
      <c r="BL197" s="44" t="s">
        <v>219</v>
      </c>
      <c r="BM197" s="148" t="s">
        <v>3219</v>
      </c>
    </row>
    <row r="198" spans="1:65" s="56" customFormat="1" ht="16.5" customHeight="1">
      <c r="A198" s="53"/>
      <c r="B198" s="54"/>
      <c r="C198" s="138" t="s">
        <v>568</v>
      </c>
      <c r="D198" s="138" t="s">
        <v>152</v>
      </c>
      <c r="E198" s="139" t="s">
        <v>3220</v>
      </c>
      <c r="F198" s="140" t="s">
        <v>3221</v>
      </c>
      <c r="G198" s="141" t="s">
        <v>155</v>
      </c>
      <c r="H198" s="40">
        <v>1</v>
      </c>
      <c r="I198" s="24"/>
      <c r="J198" s="142">
        <f t="shared" si="20"/>
        <v>0</v>
      </c>
      <c r="K198" s="140" t="s">
        <v>1</v>
      </c>
      <c r="L198" s="54"/>
      <c r="M198" s="143" t="s">
        <v>1</v>
      </c>
      <c r="N198" s="144" t="s">
        <v>44</v>
      </c>
      <c r="O198" s="145"/>
      <c r="P198" s="146">
        <f t="shared" si="21"/>
        <v>0</v>
      </c>
      <c r="Q198" s="146">
        <v>0.00167</v>
      </c>
      <c r="R198" s="146">
        <f t="shared" si="22"/>
        <v>0.00167</v>
      </c>
      <c r="S198" s="146">
        <v>0</v>
      </c>
      <c r="T198" s="147">
        <f t="shared" si="23"/>
        <v>0</v>
      </c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R198" s="148" t="s">
        <v>219</v>
      </c>
      <c r="AT198" s="148" t="s">
        <v>152</v>
      </c>
      <c r="AU198" s="148" t="s">
        <v>89</v>
      </c>
      <c r="AY198" s="44" t="s">
        <v>149</v>
      </c>
      <c r="BE198" s="149">
        <f t="shared" si="24"/>
        <v>0</v>
      </c>
      <c r="BF198" s="149">
        <f t="shared" si="25"/>
        <v>0</v>
      </c>
      <c r="BG198" s="149">
        <f t="shared" si="26"/>
        <v>0</v>
      </c>
      <c r="BH198" s="149">
        <f t="shared" si="27"/>
        <v>0</v>
      </c>
      <c r="BI198" s="149">
        <f t="shared" si="28"/>
        <v>0</v>
      </c>
      <c r="BJ198" s="44" t="s">
        <v>87</v>
      </c>
      <c r="BK198" s="149">
        <f t="shared" si="29"/>
        <v>0</v>
      </c>
      <c r="BL198" s="44" t="s">
        <v>219</v>
      </c>
      <c r="BM198" s="148" t="s">
        <v>3222</v>
      </c>
    </row>
    <row r="199" spans="1:65" s="56" customFormat="1" ht="16.5" customHeight="1">
      <c r="A199" s="53"/>
      <c r="B199" s="54"/>
      <c r="C199" s="195" t="s">
        <v>605</v>
      </c>
      <c r="D199" s="195" t="s">
        <v>1214</v>
      </c>
      <c r="E199" s="196" t="s">
        <v>3223</v>
      </c>
      <c r="F199" s="197" t="s">
        <v>3224</v>
      </c>
      <c r="G199" s="198" t="s">
        <v>339</v>
      </c>
      <c r="H199" s="199">
        <v>2</v>
      </c>
      <c r="I199" s="26"/>
      <c r="J199" s="200">
        <f t="shared" si="20"/>
        <v>0</v>
      </c>
      <c r="K199" s="197" t="s">
        <v>1</v>
      </c>
      <c r="L199" s="201"/>
      <c r="M199" s="202" t="s">
        <v>1</v>
      </c>
      <c r="N199" s="203" t="s">
        <v>44</v>
      </c>
      <c r="O199" s="145"/>
      <c r="P199" s="146">
        <f t="shared" si="21"/>
        <v>0</v>
      </c>
      <c r="Q199" s="146">
        <v>0.00125</v>
      </c>
      <c r="R199" s="146">
        <f t="shared" si="22"/>
        <v>0.0025</v>
      </c>
      <c r="S199" s="146">
        <v>0</v>
      </c>
      <c r="T199" s="147">
        <f t="shared" si="23"/>
        <v>0</v>
      </c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R199" s="148" t="s">
        <v>419</v>
      </c>
      <c r="AT199" s="148" t="s">
        <v>1214</v>
      </c>
      <c r="AU199" s="148" t="s">
        <v>89</v>
      </c>
      <c r="AY199" s="44" t="s">
        <v>149</v>
      </c>
      <c r="BE199" s="149">
        <f t="shared" si="24"/>
        <v>0</v>
      </c>
      <c r="BF199" s="149">
        <f t="shared" si="25"/>
        <v>0</v>
      </c>
      <c r="BG199" s="149">
        <f t="shared" si="26"/>
        <v>0</v>
      </c>
      <c r="BH199" s="149">
        <f t="shared" si="27"/>
        <v>0</v>
      </c>
      <c r="BI199" s="149">
        <f t="shared" si="28"/>
        <v>0</v>
      </c>
      <c r="BJ199" s="44" t="s">
        <v>87</v>
      </c>
      <c r="BK199" s="149">
        <f t="shared" si="29"/>
        <v>0</v>
      </c>
      <c r="BL199" s="44" t="s">
        <v>219</v>
      </c>
      <c r="BM199" s="148" t="s">
        <v>3225</v>
      </c>
    </row>
    <row r="200" spans="1:65" s="56" customFormat="1" ht="16.5" customHeight="1">
      <c r="A200" s="53"/>
      <c r="B200" s="54"/>
      <c r="C200" s="195" t="s">
        <v>609</v>
      </c>
      <c r="D200" s="195" t="s">
        <v>1214</v>
      </c>
      <c r="E200" s="196" t="s">
        <v>3226</v>
      </c>
      <c r="F200" s="197" t="s">
        <v>3227</v>
      </c>
      <c r="G200" s="198" t="s">
        <v>339</v>
      </c>
      <c r="H200" s="199">
        <v>2</v>
      </c>
      <c r="I200" s="26"/>
      <c r="J200" s="200">
        <f t="shared" si="20"/>
        <v>0</v>
      </c>
      <c r="K200" s="197" t="s">
        <v>1</v>
      </c>
      <c r="L200" s="201"/>
      <c r="M200" s="202" t="s">
        <v>1</v>
      </c>
      <c r="N200" s="203" t="s">
        <v>44</v>
      </c>
      <c r="O200" s="145"/>
      <c r="P200" s="146">
        <f t="shared" si="21"/>
        <v>0</v>
      </c>
      <c r="Q200" s="146">
        <v>0.00125</v>
      </c>
      <c r="R200" s="146">
        <f t="shared" si="22"/>
        <v>0.0025</v>
      </c>
      <c r="S200" s="146">
        <v>0</v>
      </c>
      <c r="T200" s="147">
        <f t="shared" si="23"/>
        <v>0</v>
      </c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R200" s="148" t="s">
        <v>419</v>
      </c>
      <c r="AT200" s="148" t="s">
        <v>1214</v>
      </c>
      <c r="AU200" s="148" t="s">
        <v>89</v>
      </c>
      <c r="AY200" s="44" t="s">
        <v>149</v>
      </c>
      <c r="BE200" s="149">
        <f t="shared" si="24"/>
        <v>0</v>
      </c>
      <c r="BF200" s="149">
        <f t="shared" si="25"/>
        <v>0</v>
      </c>
      <c r="BG200" s="149">
        <f t="shared" si="26"/>
        <v>0</v>
      </c>
      <c r="BH200" s="149">
        <f t="shared" si="27"/>
        <v>0</v>
      </c>
      <c r="BI200" s="149">
        <f t="shared" si="28"/>
        <v>0</v>
      </c>
      <c r="BJ200" s="44" t="s">
        <v>87</v>
      </c>
      <c r="BK200" s="149">
        <f t="shared" si="29"/>
        <v>0</v>
      </c>
      <c r="BL200" s="44" t="s">
        <v>219</v>
      </c>
      <c r="BM200" s="148" t="s">
        <v>3228</v>
      </c>
    </row>
    <row r="201" spans="1:65" s="56" customFormat="1" ht="16.5" customHeight="1">
      <c r="A201" s="53"/>
      <c r="B201" s="54"/>
      <c r="C201" s="195" t="s">
        <v>615</v>
      </c>
      <c r="D201" s="195" t="s">
        <v>1214</v>
      </c>
      <c r="E201" s="196" t="s">
        <v>3229</v>
      </c>
      <c r="F201" s="197" t="s">
        <v>3230</v>
      </c>
      <c r="G201" s="198" t="s">
        <v>339</v>
      </c>
      <c r="H201" s="199">
        <v>6</v>
      </c>
      <c r="I201" s="26"/>
      <c r="J201" s="200">
        <f t="shared" si="20"/>
        <v>0</v>
      </c>
      <c r="K201" s="197" t="s">
        <v>1</v>
      </c>
      <c r="L201" s="201"/>
      <c r="M201" s="202" t="s">
        <v>1</v>
      </c>
      <c r="N201" s="203" t="s">
        <v>44</v>
      </c>
      <c r="O201" s="145"/>
      <c r="P201" s="146">
        <f t="shared" si="21"/>
        <v>0</v>
      </c>
      <c r="Q201" s="146">
        <v>0.00125</v>
      </c>
      <c r="R201" s="146">
        <f t="shared" si="22"/>
        <v>0.0075</v>
      </c>
      <c r="S201" s="146">
        <v>0</v>
      </c>
      <c r="T201" s="147">
        <f t="shared" si="23"/>
        <v>0</v>
      </c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R201" s="148" t="s">
        <v>419</v>
      </c>
      <c r="AT201" s="148" t="s">
        <v>1214</v>
      </c>
      <c r="AU201" s="148" t="s">
        <v>89</v>
      </c>
      <c r="AY201" s="44" t="s">
        <v>149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44" t="s">
        <v>87</v>
      </c>
      <c r="BK201" s="149">
        <f t="shared" si="29"/>
        <v>0</v>
      </c>
      <c r="BL201" s="44" t="s">
        <v>219</v>
      </c>
      <c r="BM201" s="148" t="s">
        <v>3231</v>
      </c>
    </row>
    <row r="202" spans="1:65" s="56" customFormat="1" ht="16.5" customHeight="1">
      <c r="A202" s="53"/>
      <c r="B202" s="54"/>
      <c r="C202" s="195" t="s">
        <v>626</v>
      </c>
      <c r="D202" s="195" t="s">
        <v>1214</v>
      </c>
      <c r="E202" s="196" t="s">
        <v>3232</v>
      </c>
      <c r="F202" s="197" t="s">
        <v>3233</v>
      </c>
      <c r="G202" s="198" t="s">
        <v>339</v>
      </c>
      <c r="H202" s="199">
        <v>1</v>
      </c>
      <c r="I202" s="26"/>
      <c r="J202" s="200">
        <f t="shared" si="20"/>
        <v>0</v>
      </c>
      <c r="K202" s="197" t="s">
        <v>1</v>
      </c>
      <c r="L202" s="201"/>
      <c r="M202" s="202" t="s">
        <v>1</v>
      </c>
      <c r="N202" s="203" t="s">
        <v>44</v>
      </c>
      <c r="O202" s="145"/>
      <c r="P202" s="146">
        <f t="shared" si="21"/>
        <v>0</v>
      </c>
      <c r="Q202" s="146">
        <v>0.00125</v>
      </c>
      <c r="R202" s="146">
        <f t="shared" si="22"/>
        <v>0.00125</v>
      </c>
      <c r="S202" s="146">
        <v>0</v>
      </c>
      <c r="T202" s="147">
        <f t="shared" si="23"/>
        <v>0</v>
      </c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R202" s="148" t="s">
        <v>419</v>
      </c>
      <c r="AT202" s="148" t="s">
        <v>1214</v>
      </c>
      <c r="AU202" s="148" t="s">
        <v>89</v>
      </c>
      <c r="AY202" s="44" t="s">
        <v>149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44" t="s">
        <v>87</v>
      </c>
      <c r="BK202" s="149">
        <f t="shared" si="29"/>
        <v>0</v>
      </c>
      <c r="BL202" s="44" t="s">
        <v>219</v>
      </c>
      <c r="BM202" s="148" t="s">
        <v>3234</v>
      </c>
    </row>
    <row r="203" spans="1:65" s="56" customFormat="1" ht="16.5" customHeight="1">
      <c r="A203" s="53"/>
      <c r="B203" s="54"/>
      <c r="C203" s="195" t="s">
        <v>630</v>
      </c>
      <c r="D203" s="195" t="s">
        <v>1214</v>
      </c>
      <c r="E203" s="196" t="s">
        <v>3235</v>
      </c>
      <c r="F203" s="197" t="s">
        <v>3236</v>
      </c>
      <c r="G203" s="198" t="s">
        <v>339</v>
      </c>
      <c r="H203" s="199">
        <v>7</v>
      </c>
      <c r="I203" s="26"/>
      <c r="J203" s="200">
        <f t="shared" si="20"/>
        <v>0</v>
      </c>
      <c r="K203" s="197" t="s">
        <v>1</v>
      </c>
      <c r="L203" s="201"/>
      <c r="M203" s="202" t="s">
        <v>1</v>
      </c>
      <c r="N203" s="203" t="s">
        <v>44</v>
      </c>
      <c r="O203" s="145"/>
      <c r="P203" s="146">
        <f t="shared" si="21"/>
        <v>0</v>
      </c>
      <c r="Q203" s="146">
        <v>0.00125</v>
      </c>
      <c r="R203" s="146">
        <f t="shared" si="22"/>
        <v>0.00875</v>
      </c>
      <c r="S203" s="146">
        <v>0</v>
      </c>
      <c r="T203" s="147">
        <f t="shared" si="23"/>
        <v>0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R203" s="148" t="s">
        <v>419</v>
      </c>
      <c r="AT203" s="148" t="s">
        <v>1214</v>
      </c>
      <c r="AU203" s="148" t="s">
        <v>89</v>
      </c>
      <c r="AY203" s="44" t="s">
        <v>149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44" t="s">
        <v>87</v>
      </c>
      <c r="BK203" s="149">
        <f t="shared" si="29"/>
        <v>0</v>
      </c>
      <c r="BL203" s="44" t="s">
        <v>219</v>
      </c>
      <c r="BM203" s="148" t="s">
        <v>3237</v>
      </c>
    </row>
    <row r="204" spans="1:65" s="56" customFormat="1" ht="16.5" customHeight="1">
      <c r="A204" s="53"/>
      <c r="B204" s="54"/>
      <c r="C204" s="195" t="s">
        <v>635</v>
      </c>
      <c r="D204" s="195" t="s">
        <v>1214</v>
      </c>
      <c r="E204" s="196" t="s">
        <v>3238</v>
      </c>
      <c r="F204" s="197" t="s">
        <v>3239</v>
      </c>
      <c r="G204" s="198" t="s">
        <v>339</v>
      </c>
      <c r="H204" s="199">
        <v>4</v>
      </c>
      <c r="I204" s="26"/>
      <c r="J204" s="200">
        <f t="shared" si="20"/>
        <v>0</v>
      </c>
      <c r="K204" s="197" t="s">
        <v>1</v>
      </c>
      <c r="L204" s="201"/>
      <c r="M204" s="202" t="s">
        <v>1</v>
      </c>
      <c r="N204" s="203" t="s">
        <v>44</v>
      </c>
      <c r="O204" s="145"/>
      <c r="P204" s="146">
        <f t="shared" si="21"/>
        <v>0</v>
      </c>
      <c r="Q204" s="146">
        <v>0.00125</v>
      </c>
      <c r="R204" s="146">
        <f t="shared" si="22"/>
        <v>0.005</v>
      </c>
      <c r="S204" s="146">
        <v>0</v>
      </c>
      <c r="T204" s="147">
        <f t="shared" si="23"/>
        <v>0</v>
      </c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R204" s="148" t="s">
        <v>419</v>
      </c>
      <c r="AT204" s="148" t="s">
        <v>1214</v>
      </c>
      <c r="AU204" s="148" t="s">
        <v>89</v>
      </c>
      <c r="AY204" s="44" t="s">
        <v>149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44" t="s">
        <v>87</v>
      </c>
      <c r="BK204" s="149">
        <f t="shared" si="29"/>
        <v>0</v>
      </c>
      <c r="BL204" s="44" t="s">
        <v>219</v>
      </c>
      <c r="BM204" s="148" t="s">
        <v>3240</v>
      </c>
    </row>
    <row r="205" spans="1:65" s="56" customFormat="1" ht="16.5" customHeight="1">
      <c r="A205" s="53"/>
      <c r="B205" s="54"/>
      <c r="C205" s="138" t="s">
        <v>640</v>
      </c>
      <c r="D205" s="138" t="s">
        <v>152</v>
      </c>
      <c r="E205" s="139" t="s">
        <v>3241</v>
      </c>
      <c r="F205" s="140" t="s">
        <v>3242</v>
      </c>
      <c r="G205" s="141" t="s">
        <v>1392</v>
      </c>
      <c r="H205" s="27"/>
      <c r="I205" s="204">
        <f>SUM(J173:J204)/100</f>
        <v>0</v>
      </c>
      <c r="J205" s="142">
        <f t="shared" si="20"/>
        <v>0</v>
      </c>
      <c r="K205" s="140" t="s">
        <v>257</v>
      </c>
      <c r="L205" s="54"/>
      <c r="M205" s="143" t="s">
        <v>1</v>
      </c>
      <c r="N205" s="144" t="s">
        <v>44</v>
      </c>
      <c r="O205" s="145"/>
      <c r="P205" s="146">
        <f t="shared" si="21"/>
        <v>0</v>
      </c>
      <c r="Q205" s="146">
        <v>0</v>
      </c>
      <c r="R205" s="146">
        <f t="shared" si="22"/>
        <v>0</v>
      </c>
      <c r="S205" s="146">
        <v>0</v>
      </c>
      <c r="T205" s="147">
        <f t="shared" si="23"/>
        <v>0</v>
      </c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R205" s="148" t="s">
        <v>219</v>
      </c>
      <c r="AT205" s="148" t="s">
        <v>152</v>
      </c>
      <c r="AU205" s="148" t="s">
        <v>89</v>
      </c>
      <c r="AY205" s="44" t="s">
        <v>149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44" t="s">
        <v>87</v>
      </c>
      <c r="BK205" s="149">
        <f t="shared" si="29"/>
        <v>0</v>
      </c>
      <c r="BL205" s="44" t="s">
        <v>219</v>
      </c>
      <c r="BM205" s="148" t="s">
        <v>3243</v>
      </c>
    </row>
    <row r="206" spans="2:63" s="125" customFormat="1" ht="22.9" customHeight="1">
      <c r="B206" s="126"/>
      <c r="D206" s="127" t="s">
        <v>78</v>
      </c>
      <c r="E206" s="136" t="s">
        <v>3244</v>
      </c>
      <c r="F206" s="136" t="s">
        <v>3245</v>
      </c>
      <c r="J206" s="137">
        <f>BK206</f>
        <v>0</v>
      </c>
      <c r="L206" s="126"/>
      <c r="M206" s="130"/>
      <c r="N206" s="131"/>
      <c r="O206" s="131"/>
      <c r="P206" s="132">
        <f>SUM(P207:P236)</f>
        <v>0</v>
      </c>
      <c r="Q206" s="131"/>
      <c r="R206" s="132">
        <f>SUM(R207:R236)</f>
        <v>2.3084999999999987</v>
      </c>
      <c r="S206" s="131"/>
      <c r="T206" s="133">
        <f>SUM(T207:T236)</f>
        <v>0</v>
      </c>
      <c r="AR206" s="127" t="s">
        <v>89</v>
      </c>
      <c r="AT206" s="134" t="s">
        <v>78</v>
      </c>
      <c r="AU206" s="134" t="s">
        <v>87</v>
      </c>
      <c r="AY206" s="127" t="s">
        <v>149</v>
      </c>
      <c r="BK206" s="135">
        <f>SUM(BK207:BK236)</f>
        <v>0</v>
      </c>
    </row>
    <row r="207" spans="1:65" s="56" customFormat="1" ht="16.5" customHeight="1">
      <c r="A207" s="53"/>
      <c r="B207" s="54"/>
      <c r="C207" s="138" t="s">
        <v>645</v>
      </c>
      <c r="D207" s="138" t="s">
        <v>152</v>
      </c>
      <c r="E207" s="139" t="s">
        <v>3246</v>
      </c>
      <c r="F207" s="140" t="s">
        <v>3247</v>
      </c>
      <c r="G207" s="141" t="s">
        <v>339</v>
      </c>
      <c r="H207" s="40">
        <v>43</v>
      </c>
      <c r="I207" s="24"/>
      <c r="J207" s="142">
        <f aca="true" t="shared" si="30" ref="J207:J236">ROUND(I207*H207,2)</f>
        <v>0</v>
      </c>
      <c r="K207" s="140" t="s">
        <v>1</v>
      </c>
      <c r="L207" s="54"/>
      <c r="M207" s="143" t="s">
        <v>1</v>
      </c>
      <c r="N207" s="144" t="s">
        <v>44</v>
      </c>
      <c r="O207" s="145"/>
      <c r="P207" s="146">
        <f aca="true" t="shared" si="31" ref="P207:P236">O207*H207</f>
        <v>0</v>
      </c>
      <c r="Q207" s="146">
        <v>0</v>
      </c>
      <c r="R207" s="146">
        <f aca="true" t="shared" si="32" ref="R207:R236">Q207*H207</f>
        <v>0</v>
      </c>
      <c r="S207" s="146">
        <v>0</v>
      </c>
      <c r="T207" s="147">
        <f aca="true" t="shared" si="33" ref="T207:T236">S207*H207</f>
        <v>0</v>
      </c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R207" s="148" t="s">
        <v>219</v>
      </c>
      <c r="AT207" s="148" t="s">
        <v>152</v>
      </c>
      <c r="AU207" s="148" t="s">
        <v>89</v>
      </c>
      <c r="AY207" s="44" t="s">
        <v>149</v>
      </c>
      <c r="BE207" s="149">
        <f aca="true" t="shared" si="34" ref="BE207:BE236">IF(N207="základní",J207,0)</f>
        <v>0</v>
      </c>
      <c r="BF207" s="149">
        <f aca="true" t="shared" si="35" ref="BF207:BF236">IF(N207="snížená",J207,0)</f>
        <v>0</v>
      </c>
      <c r="BG207" s="149">
        <f aca="true" t="shared" si="36" ref="BG207:BG236">IF(N207="zákl. přenesená",J207,0)</f>
        <v>0</v>
      </c>
      <c r="BH207" s="149">
        <f aca="true" t="shared" si="37" ref="BH207:BH236">IF(N207="sníž. přenesená",J207,0)</f>
        <v>0</v>
      </c>
      <c r="BI207" s="149">
        <f aca="true" t="shared" si="38" ref="BI207:BI236">IF(N207="nulová",J207,0)</f>
        <v>0</v>
      </c>
      <c r="BJ207" s="44" t="s">
        <v>87</v>
      </c>
      <c r="BK207" s="149">
        <f aca="true" t="shared" si="39" ref="BK207:BK236">ROUND(I207*H207,2)</f>
        <v>0</v>
      </c>
      <c r="BL207" s="44" t="s">
        <v>219</v>
      </c>
      <c r="BM207" s="148" t="s">
        <v>3248</v>
      </c>
    </row>
    <row r="208" spans="1:65" s="56" customFormat="1" ht="16.5" customHeight="1">
      <c r="A208" s="53"/>
      <c r="B208" s="54"/>
      <c r="C208" s="195" t="s">
        <v>652</v>
      </c>
      <c r="D208" s="195" t="s">
        <v>1214</v>
      </c>
      <c r="E208" s="196" t="s">
        <v>3249</v>
      </c>
      <c r="F208" s="197" t="s">
        <v>3250</v>
      </c>
      <c r="G208" s="198" t="s">
        <v>339</v>
      </c>
      <c r="H208" s="199">
        <v>1</v>
      </c>
      <c r="I208" s="26"/>
      <c r="J208" s="200">
        <f t="shared" si="30"/>
        <v>0</v>
      </c>
      <c r="K208" s="197" t="s">
        <v>1</v>
      </c>
      <c r="L208" s="201"/>
      <c r="M208" s="202" t="s">
        <v>1</v>
      </c>
      <c r="N208" s="203" t="s">
        <v>44</v>
      </c>
      <c r="O208" s="145"/>
      <c r="P208" s="146">
        <f t="shared" si="31"/>
        <v>0</v>
      </c>
      <c r="Q208" s="146">
        <v>0.0513</v>
      </c>
      <c r="R208" s="146">
        <f t="shared" si="32"/>
        <v>0.0513</v>
      </c>
      <c r="S208" s="146">
        <v>0</v>
      </c>
      <c r="T208" s="147">
        <f t="shared" si="33"/>
        <v>0</v>
      </c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R208" s="148" t="s">
        <v>419</v>
      </c>
      <c r="AT208" s="148" t="s">
        <v>1214</v>
      </c>
      <c r="AU208" s="148" t="s">
        <v>89</v>
      </c>
      <c r="AY208" s="44" t="s">
        <v>149</v>
      </c>
      <c r="BE208" s="149">
        <f t="shared" si="34"/>
        <v>0</v>
      </c>
      <c r="BF208" s="149">
        <f t="shared" si="35"/>
        <v>0</v>
      </c>
      <c r="BG208" s="149">
        <f t="shared" si="36"/>
        <v>0</v>
      </c>
      <c r="BH208" s="149">
        <f t="shared" si="37"/>
        <v>0</v>
      </c>
      <c r="BI208" s="149">
        <f t="shared" si="38"/>
        <v>0</v>
      </c>
      <c r="BJ208" s="44" t="s">
        <v>87</v>
      </c>
      <c r="BK208" s="149">
        <f t="shared" si="39"/>
        <v>0</v>
      </c>
      <c r="BL208" s="44" t="s">
        <v>219</v>
      </c>
      <c r="BM208" s="148" t="s">
        <v>3251</v>
      </c>
    </row>
    <row r="209" spans="1:65" s="56" customFormat="1" ht="16.5" customHeight="1">
      <c r="A209" s="53"/>
      <c r="B209" s="54"/>
      <c r="C209" s="195" t="s">
        <v>657</v>
      </c>
      <c r="D209" s="195" t="s">
        <v>1214</v>
      </c>
      <c r="E209" s="196" t="s">
        <v>3252</v>
      </c>
      <c r="F209" s="197" t="s">
        <v>3253</v>
      </c>
      <c r="G209" s="198" t="s">
        <v>339</v>
      </c>
      <c r="H209" s="199">
        <v>1</v>
      </c>
      <c r="I209" s="26"/>
      <c r="J209" s="200">
        <f t="shared" si="30"/>
        <v>0</v>
      </c>
      <c r="K209" s="197" t="s">
        <v>1</v>
      </c>
      <c r="L209" s="201"/>
      <c r="M209" s="202" t="s">
        <v>1</v>
      </c>
      <c r="N209" s="203" t="s">
        <v>44</v>
      </c>
      <c r="O209" s="145"/>
      <c r="P209" s="146">
        <f t="shared" si="31"/>
        <v>0</v>
      </c>
      <c r="Q209" s="146">
        <v>0.0513</v>
      </c>
      <c r="R209" s="146">
        <f t="shared" si="32"/>
        <v>0.0513</v>
      </c>
      <c r="S209" s="146">
        <v>0</v>
      </c>
      <c r="T209" s="147">
        <f t="shared" si="33"/>
        <v>0</v>
      </c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R209" s="148" t="s">
        <v>419</v>
      </c>
      <c r="AT209" s="148" t="s">
        <v>1214</v>
      </c>
      <c r="AU209" s="148" t="s">
        <v>89</v>
      </c>
      <c r="AY209" s="44" t="s">
        <v>149</v>
      </c>
      <c r="BE209" s="149">
        <f t="shared" si="34"/>
        <v>0</v>
      </c>
      <c r="BF209" s="149">
        <f t="shared" si="35"/>
        <v>0</v>
      </c>
      <c r="BG209" s="149">
        <f t="shared" si="36"/>
        <v>0</v>
      </c>
      <c r="BH209" s="149">
        <f t="shared" si="37"/>
        <v>0</v>
      </c>
      <c r="BI209" s="149">
        <f t="shared" si="38"/>
        <v>0</v>
      </c>
      <c r="BJ209" s="44" t="s">
        <v>87</v>
      </c>
      <c r="BK209" s="149">
        <f t="shared" si="39"/>
        <v>0</v>
      </c>
      <c r="BL209" s="44" t="s">
        <v>219</v>
      </c>
      <c r="BM209" s="148" t="s">
        <v>3254</v>
      </c>
    </row>
    <row r="210" spans="1:65" s="56" customFormat="1" ht="16.5" customHeight="1">
      <c r="A210" s="53"/>
      <c r="B210" s="54"/>
      <c r="C210" s="195" t="s">
        <v>661</v>
      </c>
      <c r="D210" s="195" t="s">
        <v>1214</v>
      </c>
      <c r="E210" s="196" t="s">
        <v>3255</v>
      </c>
      <c r="F210" s="197" t="s">
        <v>3256</v>
      </c>
      <c r="G210" s="198" t="s">
        <v>339</v>
      </c>
      <c r="H210" s="199">
        <v>2</v>
      </c>
      <c r="I210" s="26"/>
      <c r="J210" s="200">
        <f t="shared" si="30"/>
        <v>0</v>
      </c>
      <c r="K210" s="197" t="s">
        <v>1</v>
      </c>
      <c r="L210" s="201"/>
      <c r="M210" s="202" t="s">
        <v>1</v>
      </c>
      <c r="N210" s="203" t="s">
        <v>44</v>
      </c>
      <c r="O210" s="145"/>
      <c r="P210" s="146">
        <f t="shared" si="31"/>
        <v>0</v>
      </c>
      <c r="Q210" s="146">
        <v>0.0513</v>
      </c>
      <c r="R210" s="146">
        <f t="shared" si="32"/>
        <v>0.1026</v>
      </c>
      <c r="S210" s="146">
        <v>0</v>
      </c>
      <c r="T210" s="147">
        <f t="shared" si="33"/>
        <v>0</v>
      </c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R210" s="148" t="s">
        <v>419</v>
      </c>
      <c r="AT210" s="148" t="s">
        <v>1214</v>
      </c>
      <c r="AU210" s="148" t="s">
        <v>89</v>
      </c>
      <c r="AY210" s="44" t="s">
        <v>149</v>
      </c>
      <c r="BE210" s="149">
        <f t="shared" si="34"/>
        <v>0</v>
      </c>
      <c r="BF210" s="149">
        <f t="shared" si="35"/>
        <v>0</v>
      </c>
      <c r="BG210" s="149">
        <f t="shared" si="36"/>
        <v>0</v>
      </c>
      <c r="BH210" s="149">
        <f t="shared" si="37"/>
        <v>0</v>
      </c>
      <c r="BI210" s="149">
        <f t="shared" si="38"/>
        <v>0</v>
      </c>
      <c r="BJ210" s="44" t="s">
        <v>87</v>
      </c>
      <c r="BK210" s="149">
        <f t="shared" si="39"/>
        <v>0</v>
      </c>
      <c r="BL210" s="44" t="s">
        <v>219</v>
      </c>
      <c r="BM210" s="148" t="s">
        <v>3257</v>
      </c>
    </row>
    <row r="211" spans="1:65" s="56" customFormat="1" ht="16.5" customHeight="1">
      <c r="A211" s="53"/>
      <c r="B211" s="54"/>
      <c r="C211" s="195" t="s">
        <v>666</v>
      </c>
      <c r="D211" s="195" t="s">
        <v>1214</v>
      </c>
      <c r="E211" s="196" t="s">
        <v>3258</v>
      </c>
      <c r="F211" s="197" t="s">
        <v>3259</v>
      </c>
      <c r="G211" s="198" t="s">
        <v>339</v>
      </c>
      <c r="H211" s="199">
        <v>2</v>
      </c>
      <c r="I211" s="26"/>
      <c r="J211" s="200">
        <f t="shared" si="30"/>
        <v>0</v>
      </c>
      <c r="K211" s="197" t="s">
        <v>1</v>
      </c>
      <c r="L211" s="201"/>
      <c r="M211" s="202" t="s">
        <v>1</v>
      </c>
      <c r="N211" s="203" t="s">
        <v>44</v>
      </c>
      <c r="O211" s="145"/>
      <c r="P211" s="146">
        <f t="shared" si="31"/>
        <v>0</v>
      </c>
      <c r="Q211" s="146">
        <v>0.0513</v>
      </c>
      <c r="R211" s="146">
        <f t="shared" si="32"/>
        <v>0.1026</v>
      </c>
      <c r="S211" s="146">
        <v>0</v>
      </c>
      <c r="T211" s="147">
        <f t="shared" si="33"/>
        <v>0</v>
      </c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R211" s="148" t="s">
        <v>419</v>
      </c>
      <c r="AT211" s="148" t="s">
        <v>1214</v>
      </c>
      <c r="AU211" s="148" t="s">
        <v>89</v>
      </c>
      <c r="AY211" s="44" t="s">
        <v>149</v>
      </c>
      <c r="BE211" s="149">
        <f t="shared" si="34"/>
        <v>0</v>
      </c>
      <c r="BF211" s="149">
        <f t="shared" si="35"/>
        <v>0</v>
      </c>
      <c r="BG211" s="149">
        <f t="shared" si="36"/>
        <v>0</v>
      </c>
      <c r="BH211" s="149">
        <f t="shared" si="37"/>
        <v>0</v>
      </c>
      <c r="BI211" s="149">
        <f t="shared" si="38"/>
        <v>0</v>
      </c>
      <c r="BJ211" s="44" t="s">
        <v>87</v>
      </c>
      <c r="BK211" s="149">
        <f t="shared" si="39"/>
        <v>0</v>
      </c>
      <c r="BL211" s="44" t="s">
        <v>219</v>
      </c>
      <c r="BM211" s="148" t="s">
        <v>3260</v>
      </c>
    </row>
    <row r="212" spans="1:65" s="56" customFormat="1" ht="16.5" customHeight="1">
      <c r="A212" s="53"/>
      <c r="B212" s="54"/>
      <c r="C212" s="195" t="s">
        <v>670</v>
      </c>
      <c r="D212" s="195" t="s">
        <v>1214</v>
      </c>
      <c r="E212" s="196" t="s">
        <v>3261</v>
      </c>
      <c r="F212" s="197" t="s">
        <v>3262</v>
      </c>
      <c r="G212" s="198" t="s">
        <v>339</v>
      </c>
      <c r="H212" s="199">
        <v>2</v>
      </c>
      <c r="I212" s="26"/>
      <c r="J212" s="200">
        <f t="shared" si="30"/>
        <v>0</v>
      </c>
      <c r="K212" s="197" t="s">
        <v>1</v>
      </c>
      <c r="L212" s="201"/>
      <c r="M212" s="202" t="s">
        <v>1</v>
      </c>
      <c r="N212" s="203" t="s">
        <v>44</v>
      </c>
      <c r="O212" s="145"/>
      <c r="P212" s="146">
        <f t="shared" si="31"/>
        <v>0</v>
      </c>
      <c r="Q212" s="146">
        <v>0.0513</v>
      </c>
      <c r="R212" s="146">
        <f t="shared" si="32"/>
        <v>0.1026</v>
      </c>
      <c r="S212" s="146">
        <v>0</v>
      </c>
      <c r="T212" s="147">
        <f t="shared" si="33"/>
        <v>0</v>
      </c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R212" s="148" t="s">
        <v>419</v>
      </c>
      <c r="AT212" s="148" t="s">
        <v>1214</v>
      </c>
      <c r="AU212" s="148" t="s">
        <v>89</v>
      </c>
      <c r="AY212" s="44" t="s">
        <v>149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44" t="s">
        <v>87</v>
      </c>
      <c r="BK212" s="149">
        <f t="shared" si="39"/>
        <v>0</v>
      </c>
      <c r="BL212" s="44" t="s">
        <v>219</v>
      </c>
      <c r="BM212" s="148" t="s">
        <v>3263</v>
      </c>
    </row>
    <row r="213" spans="1:65" s="56" customFormat="1" ht="16.5" customHeight="1">
      <c r="A213" s="53"/>
      <c r="B213" s="54"/>
      <c r="C213" s="195" t="s">
        <v>674</v>
      </c>
      <c r="D213" s="195" t="s">
        <v>1214</v>
      </c>
      <c r="E213" s="196" t="s">
        <v>3264</v>
      </c>
      <c r="F213" s="197" t="s">
        <v>3265</v>
      </c>
      <c r="G213" s="198" t="s">
        <v>339</v>
      </c>
      <c r="H213" s="199">
        <v>2</v>
      </c>
      <c r="I213" s="26"/>
      <c r="J213" s="200">
        <f t="shared" si="30"/>
        <v>0</v>
      </c>
      <c r="K213" s="197" t="s">
        <v>1</v>
      </c>
      <c r="L213" s="201"/>
      <c r="M213" s="202" t="s">
        <v>1</v>
      </c>
      <c r="N213" s="203" t="s">
        <v>44</v>
      </c>
      <c r="O213" s="145"/>
      <c r="P213" s="146">
        <f t="shared" si="31"/>
        <v>0</v>
      </c>
      <c r="Q213" s="146">
        <v>0.0513</v>
      </c>
      <c r="R213" s="146">
        <f t="shared" si="32"/>
        <v>0.1026</v>
      </c>
      <c r="S213" s="146">
        <v>0</v>
      </c>
      <c r="T213" s="147">
        <f t="shared" si="33"/>
        <v>0</v>
      </c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R213" s="148" t="s">
        <v>419</v>
      </c>
      <c r="AT213" s="148" t="s">
        <v>1214</v>
      </c>
      <c r="AU213" s="148" t="s">
        <v>89</v>
      </c>
      <c r="AY213" s="44" t="s">
        <v>149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44" t="s">
        <v>87</v>
      </c>
      <c r="BK213" s="149">
        <f t="shared" si="39"/>
        <v>0</v>
      </c>
      <c r="BL213" s="44" t="s">
        <v>219</v>
      </c>
      <c r="BM213" s="148" t="s">
        <v>3266</v>
      </c>
    </row>
    <row r="214" spans="1:65" s="56" customFormat="1" ht="16.5" customHeight="1">
      <c r="A214" s="53"/>
      <c r="B214" s="54"/>
      <c r="C214" s="195" t="s">
        <v>678</v>
      </c>
      <c r="D214" s="195" t="s">
        <v>1214</v>
      </c>
      <c r="E214" s="196" t="s">
        <v>3267</v>
      </c>
      <c r="F214" s="197" t="s">
        <v>3268</v>
      </c>
      <c r="G214" s="198" t="s">
        <v>339</v>
      </c>
      <c r="H214" s="199">
        <v>1</v>
      </c>
      <c r="I214" s="26"/>
      <c r="J214" s="200">
        <f t="shared" si="30"/>
        <v>0</v>
      </c>
      <c r="K214" s="197" t="s">
        <v>1</v>
      </c>
      <c r="L214" s="201"/>
      <c r="M214" s="202" t="s">
        <v>1</v>
      </c>
      <c r="N214" s="203" t="s">
        <v>44</v>
      </c>
      <c r="O214" s="145"/>
      <c r="P214" s="146">
        <f t="shared" si="31"/>
        <v>0</v>
      </c>
      <c r="Q214" s="146">
        <v>0.0513</v>
      </c>
      <c r="R214" s="146">
        <f t="shared" si="32"/>
        <v>0.0513</v>
      </c>
      <c r="S214" s="146">
        <v>0</v>
      </c>
      <c r="T214" s="147">
        <f t="shared" si="33"/>
        <v>0</v>
      </c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R214" s="148" t="s">
        <v>419</v>
      </c>
      <c r="AT214" s="148" t="s">
        <v>1214</v>
      </c>
      <c r="AU214" s="148" t="s">
        <v>89</v>
      </c>
      <c r="AY214" s="44" t="s">
        <v>149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44" t="s">
        <v>87</v>
      </c>
      <c r="BK214" s="149">
        <f t="shared" si="39"/>
        <v>0</v>
      </c>
      <c r="BL214" s="44" t="s">
        <v>219</v>
      </c>
      <c r="BM214" s="148" t="s">
        <v>3269</v>
      </c>
    </row>
    <row r="215" spans="1:65" s="56" customFormat="1" ht="16.5" customHeight="1">
      <c r="A215" s="53"/>
      <c r="B215" s="54"/>
      <c r="C215" s="195" t="s">
        <v>682</v>
      </c>
      <c r="D215" s="195" t="s">
        <v>1214</v>
      </c>
      <c r="E215" s="196" t="s">
        <v>3270</v>
      </c>
      <c r="F215" s="197" t="s">
        <v>3271</v>
      </c>
      <c r="G215" s="198" t="s">
        <v>339</v>
      </c>
      <c r="H215" s="199">
        <v>1</v>
      </c>
      <c r="I215" s="26"/>
      <c r="J215" s="200">
        <f t="shared" si="30"/>
        <v>0</v>
      </c>
      <c r="K215" s="197" t="s">
        <v>1</v>
      </c>
      <c r="L215" s="201"/>
      <c r="M215" s="202" t="s">
        <v>1</v>
      </c>
      <c r="N215" s="203" t="s">
        <v>44</v>
      </c>
      <c r="O215" s="145"/>
      <c r="P215" s="146">
        <f t="shared" si="31"/>
        <v>0</v>
      </c>
      <c r="Q215" s="146">
        <v>0.0513</v>
      </c>
      <c r="R215" s="146">
        <f t="shared" si="32"/>
        <v>0.0513</v>
      </c>
      <c r="S215" s="146">
        <v>0</v>
      </c>
      <c r="T215" s="147">
        <f t="shared" si="33"/>
        <v>0</v>
      </c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R215" s="148" t="s">
        <v>419</v>
      </c>
      <c r="AT215" s="148" t="s">
        <v>1214</v>
      </c>
      <c r="AU215" s="148" t="s">
        <v>89</v>
      </c>
      <c r="AY215" s="44" t="s">
        <v>149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44" t="s">
        <v>87</v>
      </c>
      <c r="BK215" s="149">
        <f t="shared" si="39"/>
        <v>0</v>
      </c>
      <c r="BL215" s="44" t="s">
        <v>219</v>
      </c>
      <c r="BM215" s="148" t="s">
        <v>3272</v>
      </c>
    </row>
    <row r="216" spans="1:65" s="56" customFormat="1" ht="16.5" customHeight="1">
      <c r="A216" s="53"/>
      <c r="B216" s="54"/>
      <c r="C216" s="195" t="s">
        <v>686</v>
      </c>
      <c r="D216" s="195" t="s">
        <v>1214</v>
      </c>
      <c r="E216" s="196" t="s">
        <v>3273</v>
      </c>
      <c r="F216" s="197" t="s">
        <v>3274</v>
      </c>
      <c r="G216" s="198" t="s">
        <v>339</v>
      </c>
      <c r="H216" s="199">
        <v>1</v>
      </c>
      <c r="I216" s="26"/>
      <c r="J216" s="200">
        <f t="shared" si="30"/>
        <v>0</v>
      </c>
      <c r="K216" s="197" t="s">
        <v>1</v>
      </c>
      <c r="L216" s="201"/>
      <c r="M216" s="202" t="s">
        <v>1</v>
      </c>
      <c r="N216" s="203" t="s">
        <v>44</v>
      </c>
      <c r="O216" s="145"/>
      <c r="P216" s="146">
        <f t="shared" si="31"/>
        <v>0</v>
      </c>
      <c r="Q216" s="146">
        <v>0.0513</v>
      </c>
      <c r="R216" s="146">
        <f t="shared" si="32"/>
        <v>0.0513</v>
      </c>
      <c r="S216" s="146">
        <v>0</v>
      </c>
      <c r="T216" s="147">
        <f t="shared" si="33"/>
        <v>0</v>
      </c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R216" s="148" t="s">
        <v>419</v>
      </c>
      <c r="AT216" s="148" t="s">
        <v>1214</v>
      </c>
      <c r="AU216" s="148" t="s">
        <v>89</v>
      </c>
      <c r="AY216" s="44" t="s">
        <v>149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44" t="s">
        <v>87</v>
      </c>
      <c r="BK216" s="149">
        <f t="shared" si="39"/>
        <v>0</v>
      </c>
      <c r="BL216" s="44" t="s">
        <v>219</v>
      </c>
      <c r="BM216" s="148" t="s">
        <v>3275</v>
      </c>
    </row>
    <row r="217" spans="1:65" s="56" customFormat="1" ht="16.5" customHeight="1">
      <c r="A217" s="53"/>
      <c r="B217" s="54"/>
      <c r="C217" s="195" t="s">
        <v>690</v>
      </c>
      <c r="D217" s="195" t="s">
        <v>1214</v>
      </c>
      <c r="E217" s="196" t="s">
        <v>3276</v>
      </c>
      <c r="F217" s="197" t="s">
        <v>3277</v>
      </c>
      <c r="G217" s="198" t="s">
        <v>339</v>
      </c>
      <c r="H217" s="199">
        <v>1</v>
      </c>
      <c r="I217" s="26"/>
      <c r="J217" s="200">
        <f t="shared" si="30"/>
        <v>0</v>
      </c>
      <c r="K217" s="197" t="s">
        <v>1</v>
      </c>
      <c r="L217" s="201"/>
      <c r="M217" s="202" t="s">
        <v>1</v>
      </c>
      <c r="N217" s="203" t="s">
        <v>44</v>
      </c>
      <c r="O217" s="145"/>
      <c r="P217" s="146">
        <f t="shared" si="31"/>
        <v>0</v>
      </c>
      <c r="Q217" s="146">
        <v>0.0513</v>
      </c>
      <c r="R217" s="146">
        <f t="shared" si="32"/>
        <v>0.0513</v>
      </c>
      <c r="S217" s="146">
        <v>0</v>
      </c>
      <c r="T217" s="147">
        <f t="shared" si="33"/>
        <v>0</v>
      </c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R217" s="148" t="s">
        <v>419</v>
      </c>
      <c r="AT217" s="148" t="s">
        <v>1214</v>
      </c>
      <c r="AU217" s="148" t="s">
        <v>89</v>
      </c>
      <c r="AY217" s="44" t="s">
        <v>149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44" t="s">
        <v>87</v>
      </c>
      <c r="BK217" s="149">
        <f t="shared" si="39"/>
        <v>0</v>
      </c>
      <c r="BL217" s="44" t="s">
        <v>219</v>
      </c>
      <c r="BM217" s="148" t="s">
        <v>3278</v>
      </c>
    </row>
    <row r="218" spans="1:65" s="56" customFormat="1" ht="16.5" customHeight="1">
      <c r="A218" s="53"/>
      <c r="B218" s="54"/>
      <c r="C218" s="195" t="s">
        <v>694</v>
      </c>
      <c r="D218" s="195" t="s">
        <v>1214</v>
      </c>
      <c r="E218" s="196" t="s">
        <v>3279</v>
      </c>
      <c r="F218" s="197" t="s">
        <v>3280</v>
      </c>
      <c r="G218" s="198" t="s">
        <v>339</v>
      </c>
      <c r="H218" s="199">
        <v>1</v>
      </c>
      <c r="I218" s="26"/>
      <c r="J218" s="200">
        <f t="shared" si="30"/>
        <v>0</v>
      </c>
      <c r="K218" s="197" t="s">
        <v>1</v>
      </c>
      <c r="L218" s="201"/>
      <c r="M218" s="202" t="s">
        <v>1</v>
      </c>
      <c r="N218" s="203" t="s">
        <v>44</v>
      </c>
      <c r="O218" s="145"/>
      <c r="P218" s="146">
        <f t="shared" si="31"/>
        <v>0</v>
      </c>
      <c r="Q218" s="146">
        <v>0.0513</v>
      </c>
      <c r="R218" s="146">
        <f t="shared" si="32"/>
        <v>0.0513</v>
      </c>
      <c r="S218" s="146">
        <v>0</v>
      </c>
      <c r="T218" s="147">
        <f t="shared" si="33"/>
        <v>0</v>
      </c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R218" s="148" t="s">
        <v>419</v>
      </c>
      <c r="AT218" s="148" t="s">
        <v>1214</v>
      </c>
      <c r="AU218" s="148" t="s">
        <v>89</v>
      </c>
      <c r="AY218" s="44" t="s">
        <v>149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44" t="s">
        <v>87</v>
      </c>
      <c r="BK218" s="149">
        <f t="shared" si="39"/>
        <v>0</v>
      </c>
      <c r="BL218" s="44" t="s">
        <v>219</v>
      </c>
      <c r="BM218" s="148" t="s">
        <v>3281</v>
      </c>
    </row>
    <row r="219" spans="1:65" s="56" customFormat="1" ht="16.5" customHeight="1">
      <c r="A219" s="53"/>
      <c r="B219" s="54"/>
      <c r="C219" s="195" t="s">
        <v>698</v>
      </c>
      <c r="D219" s="195" t="s">
        <v>1214</v>
      </c>
      <c r="E219" s="196" t="s">
        <v>3282</v>
      </c>
      <c r="F219" s="197" t="s">
        <v>3283</v>
      </c>
      <c r="G219" s="198" t="s">
        <v>339</v>
      </c>
      <c r="H219" s="199">
        <v>2</v>
      </c>
      <c r="I219" s="26"/>
      <c r="J219" s="200">
        <f t="shared" si="30"/>
        <v>0</v>
      </c>
      <c r="K219" s="197" t="s">
        <v>1</v>
      </c>
      <c r="L219" s="201"/>
      <c r="M219" s="202" t="s">
        <v>1</v>
      </c>
      <c r="N219" s="203" t="s">
        <v>44</v>
      </c>
      <c r="O219" s="145"/>
      <c r="P219" s="146">
        <f t="shared" si="31"/>
        <v>0</v>
      </c>
      <c r="Q219" s="146">
        <v>0.0513</v>
      </c>
      <c r="R219" s="146">
        <f t="shared" si="32"/>
        <v>0.1026</v>
      </c>
      <c r="S219" s="146">
        <v>0</v>
      </c>
      <c r="T219" s="147">
        <f t="shared" si="33"/>
        <v>0</v>
      </c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R219" s="148" t="s">
        <v>419</v>
      </c>
      <c r="AT219" s="148" t="s">
        <v>1214</v>
      </c>
      <c r="AU219" s="148" t="s">
        <v>89</v>
      </c>
      <c r="AY219" s="44" t="s">
        <v>149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44" t="s">
        <v>87</v>
      </c>
      <c r="BK219" s="149">
        <f t="shared" si="39"/>
        <v>0</v>
      </c>
      <c r="BL219" s="44" t="s">
        <v>219</v>
      </c>
      <c r="BM219" s="148" t="s">
        <v>3284</v>
      </c>
    </row>
    <row r="220" spans="1:65" s="56" customFormat="1" ht="16.5" customHeight="1">
      <c r="A220" s="53"/>
      <c r="B220" s="54"/>
      <c r="C220" s="195" t="s">
        <v>708</v>
      </c>
      <c r="D220" s="195" t="s">
        <v>1214</v>
      </c>
      <c r="E220" s="196" t="s">
        <v>3285</v>
      </c>
      <c r="F220" s="197" t="s">
        <v>3286</v>
      </c>
      <c r="G220" s="198" t="s">
        <v>339</v>
      </c>
      <c r="H220" s="199">
        <v>1</v>
      </c>
      <c r="I220" s="26"/>
      <c r="J220" s="200">
        <f t="shared" si="30"/>
        <v>0</v>
      </c>
      <c r="K220" s="197" t="s">
        <v>1</v>
      </c>
      <c r="L220" s="201"/>
      <c r="M220" s="202" t="s">
        <v>1</v>
      </c>
      <c r="N220" s="203" t="s">
        <v>44</v>
      </c>
      <c r="O220" s="145"/>
      <c r="P220" s="146">
        <f t="shared" si="31"/>
        <v>0</v>
      </c>
      <c r="Q220" s="146">
        <v>0.0513</v>
      </c>
      <c r="R220" s="146">
        <f t="shared" si="32"/>
        <v>0.0513</v>
      </c>
      <c r="S220" s="146">
        <v>0</v>
      </c>
      <c r="T220" s="147">
        <f t="shared" si="33"/>
        <v>0</v>
      </c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R220" s="148" t="s">
        <v>419</v>
      </c>
      <c r="AT220" s="148" t="s">
        <v>1214</v>
      </c>
      <c r="AU220" s="148" t="s">
        <v>89</v>
      </c>
      <c r="AY220" s="44" t="s">
        <v>149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44" t="s">
        <v>87</v>
      </c>
      <c r="BK220" s="149">
        <f t="shared" si="39"/>
        <v>0</v>
      </c>
      <c r="BL220" s="44" t="s">
        <v>219</v>
      </c>
      <c r="BM220" s="148" t="s">
        <v>3287</v>
      </c>
    </row>
    <row r="221" spans="1:65" s="56" customFormat="1" ht="16.5" customHeight="1">
      <c r="A221" s="53"/>
      <c r="B221" s="54"/>
      <c r="C221" s="195" t="s">
        <v>716</v>
      </c>
      <c r="D221" s="195" t="s">
        <v>1214</v>
      </c>
      <c r="E221" s="196" t="s">
        <v>3288</v>
      </c>
      <c r="F221" s="197" t="s">
        <v>3289</v>
      </c>
      <c r="G221" s="198" t="s">
        <v>339</v>
      </c>
      <c r="H221" s="199">
        <v>4</v>
      </c>
      <c r="I221" s="26"/>
      <c r="J221" s="200">
        <f t="shared" si="30"/>
        <v>0</v>
      </c>
      <c r="K221" s="197" t="s">
        <v>1</v>
      </c>
      <c r="L221" s="201"/>
      <c r="M221" s="202" t="s">
        <v>1</v>
      </c>
      <c r="N221" s="203" t="s">
        <v>44</v>
      </c>
      <c r="O221" s="145"/>
      <c r="P221" s="146">
        <f t="shared" si="31"/>
        <v>0</v>
      </c>
      <c r="Q221" s="146">
        <v>0.0513</v>
      </c>
      <c r="R221" s="146">
        <f t="shared" si="32"/>
        <v>0.2052</v>
      </c>
      <c r="S221" s="146">
        <v>0</v>
      </c>
      <c r="T221" s="147">
        <f t="shared" si="33"/>
        <v>0</v>
      </c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R221" s="148" t="s">
        <v>419</v>
      </c>
      <c r="AT221" s="148" t="s">
        <v>1214</v>
      </c>
      <c r="AU221" s="148" t="s">
        <v>89</v>
      </c>
      <c r="AY221" s="44" t="s">
        <v>149</v>
      </c>
      <c r="BE221" s="149">
        <f t="shared" si="34"/>
        <v>0</v>
      </c>
      <c r="BF221" s="149">
        <f t="shared" si="35"/>
        <v>0</v>
      </c>
      <c r="BG221" s="149">
        <f t="shared" si="36"/>
        <v>0</v>
      </c>
      <c r="BH221" s="149">
        <f t="shared" si="37"/>
        <v>0</v>
      </c>
      <c r="BI221" s="149">
        <f t="shared" si="38"/>
        <v>0</v>
      </c>
      <c r="BJ221" s="44" t="s">
        <v>87</v>
      </c>
      <c r="BK221" s="149">
        <f t="shared" si="39"/>
        <v>0</v>
      </c>
      <c r="BL221" s="44" t="s">
        <v>219</v>
      </c>
      <c r="BM221" s="148" t="s">
        <v>3290</v>
      </c>
    </row>
    <row r="222" spans="1:65" s="56" customFormat="1" ht="16.5" customHeight="1">
      <c r="A222" s="53"/>
      <c r="B222" s="54"/>
      <c r="C222" s="195" t="s">
        <v>722</v>
      </c>
      <c r="D222" s="195" t="s">
        <v>1214</v>
      </c>
      <c r="E222" s="196" t="s">
        <v>3291</v>
      </c>
      <c r="F222" s="197" t="s">
        <v>3292</v>
      </c>
      <c r="G222" s="198" t="s">
        <v>339</v>
      </c>
      <c r="H222" s="199">
        <v>1</v>
      </c>
      <c r="I222" s="26"/>
      <c r="J222" s="200">
        <f t="shared" si="30"/>
        <v>0</v>
      </c>
      <c r="K222" s="197" t="s">
        <v>1</v>
      </c>
      <c r="L222" s="201"/>
      <c r="M222" s="202" t="s">
        <v>1</v>
      </c>
      <c r="N222" s="203" t="s">
        <v>44</v>
      </c>
      <c r="O222" s="145"/>
      <c r="P222" s="146">
        <f t="shared" si="31"/>
        <v>0</v>
      </c>
      <c r="Q222" s="146">
        <v>0.0513</v>
      </c>
      <c r="R222" s="146">
        <f t="shared" si="32"/>
        <v>0.0513</v>
      </c>
      <c r="S222" s="146">
        <v>0</v>
      </c>
      <c r="T222" s="147">
        <f t="shared" si="33"/>
        <v>0</v>
      </c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R222" s="148" t="s">
        <v>419</v>
      </c>
      <c r="AT222" s="148" t="s">
        <v>1214</v>
      </c>
      <c r="AU222" s="148" t="s">
        <v>89</v>
      </c>
      <c r="AY222" s="44" t="s">
        <v>149</v>
      </c>
      <c r="BE222" s="149">
        <f t="shared" si="34"/>
        <v>0</v>
      </c>
      <c r="BF222" s="149">
        <f t="shared" si="35"/>
        <v>0</v>
      </c>
      <c r="BG222" s="149">
        <f t="shared" si="36"/>
        <v>0</v>
      </c>
      <c r="BH222" s="149">
        <f t="shared" si="37"/>
        <v>0</v>
      </c>
      <c r="BI222" s="149">
        <f t="shared" si="38"/>
        <v>0</v>
      </c>
      <c r="BJ222" s="44" t="s">
        <v>87</v>
      </c>
      <c r="BK222" s="149">
        <f t="shared" si="39"/>
        <v>0</v>
      </c>
      <c r="BL222" s="44" t="s">
        <v>219</v>
      </c>
      <c r="BM222" s="148" t="s">
        <v>3293</v>
      </c>
    </row>
    <row r="223" spans="1:65" s="56" customFormat="1" ht="16.5" customHeight="1">
      <c r="A223" s="53"/>
      <c r="B223" s="54"/>
      <c r="C223" s="195" t="s">
        <v>726</v>
      </c>
      <c r="D223" s="195" t="s">
        <v>1214</v>
      </c>
      <c r="E223" s="196" t="s">
        <v>3294</v>
      </c>
      <c r="F223" s="197" t="s">
        <v>3295</v>
      </c>
      <c r="G223" s="198" t="s">
        <v>339</v>
      </c>
      <c r="H223" s="199">
        <v>1</v>
      </c>
      <c r="I223" s="26"/>
      <c r="J223" s="200">
        <f t="shared" si="30"/>
        <v>0</v>
      </c>
      <c r="K223" s="197" t="s">
        <v>1</v>
      </c>
      <c r="L223" s="201"/>
      <c r="M223" s="202" t="s">
        <v>1</v>
      </c>
      <c r="N223" s="203" t="s">
        <v>44</v>
      </c>
      <c r="O223" s="145"/>
      <c r="P223" s="146">
        <f t="shared" si="31"/>
        <v>0</v>
      </c>
      <c r="Q223" s="146">
        <v>0.0513</v>
      </c>
      <c r="R223" s="146">
        <f t="shared" si="32"/>
        <v>0.0513</v>
      </c>
      <c r="S223" s="146">
        <v>0</v>
      </c>
      <c r="T223" s="147">
        <f t="shared" si="33"/>
        <v>0</v>
      </c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R223" s="148" t="s">
        <v>419</v>
      </c>
      <c r="AT223" s="148" t="s">
        <v>1214</v>
      </c>
      <c r="AU223" s="148" t="s">
        <v>89</v>
      </c>
      <c r="AY223" s="44" t="s">
        <v>149</v>
      </c>
      <c r="BE223" s="149">
        <f t="shared" si="34"/>
        <v>0</v>
      </c>
      <c r="BF223" s="149">
        <f t="shared" si="35"/>
        <v>0</v>
      </c>
      <c r="BG223" s="149">
        <f t="shared" si="36"/>
        <v>0</v>
      </c>
      <c r="BH223" s="149">
        <f t="shared" si="37"/>
        <v>0</v>
      </c>
      <c r="BI223" s="149">
        <f t="shared" si="38"/>
        <v>0</v>
      </c>
      <c r="BJ223" s="44" t="s">
        <v>87</v>
      </c>
      <c r="BK223" s="149">
        <f t="shared" si="39"/>
        <v>0</v>
      </c>
      <c r="BL223" s="44" t="s">
        <v>219</v>
      </c>
      <c r="BM223" s="148" t="s">
        <v>3296</v>
      </c>
    </row>
    <row r="224" spans="1:65" s="56" customFormat="1" ht="16.5" customHeight="1">
      <c r="A224" s="53"/>
      <c r="B224" s="54"/>
      <c r="C224" s="195" t="s">
        <v>731</v>
      </c>
      <c r="D224" s="195" t="s">
        <v>1214</v>
      </c>
      <c r="E224" s="196" t="s">
        <v>3297</v>
      </c>
      <c r="F224" s="197" t="s">
        <v>3298</v>
      </c>
      <c r="G224" s="198" t="s">
        <v>339</v>
      </c>
      <c r="H224" s="199">
        <v>1</v>
      </c>
      <c r="I224" s="26"/>
      <c r="J224" s="200">
        <f t="shared" si="30"/>
        <v>0</v>
      </c>
      <c r="K224" s="197" t="s">
        <v>1</v>
      </c>
      <c r="L224" s="201"/>
      <c r="M224" s="202" t="s">
        <v>1</v>
      </c>
      <c r="N224" s="203" t="s">
        <v>44</v>
      </c>
      <c r="O224" s="145"/>
      <c r="P224" s="146">
        <f t="shared" si="31"/>
        <v>0</v>
      </c>
      <c r="Q224" s="146">
        <v>0.0513</v>
      </c>
      <c r="R224" s="146">
        <f t="shared" si="32"/>
        <v>0.0513</v>
      </c>
      <c r="S224" s="146">
        <v>0</v>
      </c>
      <c r="T224" s="147">
        <f t="shared" si="33"/>
        <v>0</v>
      </c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R224" s="148" t="s">
        <v>419</v>
      </c>
      <c r="AT224" s="148" t="s">
        <v>1214</v>
      </c>
      <c r="AU224" s="148" t="s">
        <v>89</v>
      </c>
      <c r="AY224" s="44" t="s">
        <v>149</v>
      </c>
      <c r="BE224" s="149">
        <f t="shared" si="34"/>
        <v>0</v>
      </c>
      <c r="BF224" s="149">
        <f t="shared" si="35"/>
        <v>0</v>
      </c>
      <c r="BG224" s="149">
        <f t="shared" si="36"/>
        <v>0</v>
      </c>
      <c r="BH224" s="149">
        <f t="shared" si="37"/>
        <v>0</v>
      </c>
      <c r="BI224" s="149">
        <f t="shared" si="38"/>
        <v>0</v>
      </c>
      <c r="BJ224" s="44" t="s">
        <v>87</v>
      </c>
      <c r="BK224" s="149">
        <f t="shared" si="39"/>
        <v>0</v>
      </c>
      <c r="BL224" s="44" t="s">
        <v>219</v>
      </c>
      <c r="BM224" s="148" t="s">
        <v>3299</v>
      </c>
    </row>
    <row r="225" spans="1:65" s="56" customFormat="1" ht="16.5" customHeight="1">
      <c r="A225" s="53"/>
      <c r="B225" s="54"/>
      <c r="C225" s="195" t="s">
        <v>738</v>
      </c>
      <c r="D225" s="195" t="s">
        <v>1214</v>
      </c>
      <c r="E225" s="196" t="s">
        <v>3300</v>
      </c>
      <c r="F225" s="197" t="s">
        <v>3289</v>
      </c>
      <c r="G225" s="198" t="s">
        <v>339</v>
      </c>
      <c r="H225" s="199">
        <v>1</v>
      </c>
      <c r="I225" s="26"/>
      <c r="J225" s="200">
        <f t="shared" si="30"/>
        <v>0</v>
      </c>
      <c r="K225" s="197" t="s">
        <v>1</v>
      </c>
      <c r="L225" s="201"/>
      <c r="M225" s="202" t="s">
        <v>1</v>
      </c>
      <c r="N225" s="203" t="s">
        <v>44</v>
      </c>
      <c r="O225" s="145"/>
      <c r="P225" s="146">
        <f t="shared" si="31"/>
        <v>0</v>
      </c>
      <c r="Q225" s="146">
        <v>0.0513</v>
      </c>
      <c r="R225" s="146">
        <f t="shared" si="32"/>
        <v>0.0513</v>
      </c>
      <c r="S225" s="146">
        <v>0</v>
      </c>
      <c r="T225" s="147">
        <f t="shared" si="33"/>
        <v>0</v>
      </c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R225" s="148" t="s">
        <v>419</v>
      </c>
      <c r="AT225" s="148" t="s">
        <v>1214</v>
      </c>
      <c r="AU225" s="148" t="s">
        <v>89</v>
      </c>
      <c r="AY225" s="44" t="s">
        <v>149</v>
      </c>
      <c r="BE225" s="149">
        <f t="shared" si="34"/>
        <v>0</v>
      </c>
      <c r="BF225" s="149">
        <f t="shared" si="35"/>
        <v>0</v>
      </c>
      <c r="BG225" s="149">
        <f t="shared" si="36"/>
        <v>0</v>
      </c>
      <c r="BH225" s="149">
        <f t="shared" si="37"/>
        <v>0</v>
      </c>
      <c r="BI225" s="149">
        <f t="shared" si="38"/>
        <v>0</v>
      </c>
      <c r="BJ225" s="44" t="s">
        <v>87</v>
      </c>
      <c r="BK225" s="149">
        <f t="shared" si="39"/>
        <v>0</v>
      </c>
      <c r="BL225" s="44" t="s">
        <v>219</v>
      </c>
      <c r="BM225" s="148" t="s">
        <v>3301</v>
      </c>
    </row>
    <row r="226" spans="1:65" s="56" customFormat="1" ht="16.5" customHeight="1">
      <c r="A226" s="53"/>
      <c r="B226" s="54"/>
      <c r="C226" s="195" t="s">
        <v>743</v>
      </c>
      <c r="D226" s="195" t="s">
        <v>1214</v>
      </c>
      <c r="E226" s="196" t="s">
        <v>3302</v>
      </c>
      <c r="F226" s="197" t="s">
        <v>3303</v>
      </c>
      <c r="G226" s="198" t="s">
        <v>339</v>
      </c>
      <c r="H226" s="199">
        <v>1</v>
      </c>
      <c r="I226" s="26"/>
      <c r="J226" s="200">
        <f t="shared" si="30"/>
        <v>0</v>
      </c>
      <c r="K226" s="197" t="s">
        <v>1</v>
      </c>
      <c r="L226" s="201"/>
      <c r="M226" s="202" t="s">
        <v>1</v>
      </c>
      <c r="N226" s="203" t="s">
        <v>44</v>
      </c>
      <c r="O226" s="145"/>
      <c r="P226" s="146">
        <f t="shared" si="31"/>
        <v>0</v>
      </c>
      <c r="Q226" s="146">
        <v>0.0513</v>
      </c>
      <c r="R226" s="146">
        <f t="shared" si="32"/>
        <v>0.0513</v>
      </c>
      <c r="S226" s="146">
        <v>0</v>
      </c>
      <c r="T226" s="147">
        <f t="shared" si="33"/>
        <v>0</v>
      </c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R226" s="148" t="s">
        <v>419</v>
      </c>
      <c r="AT226" s="148" t="s">
        <v>1214</v>
      </c>
      <c r="AU226" s="148" t="s">
        <v>89</v>
      </c>
      <c r="AY226" s="44" t="s">
        <v>149</v>
      </c>
      <c r="BE226" s="149">
        <f t="shared" si="34"/>
        <v>0</v>
      </c>
      <c r="BF226" s="149">
        <f t="shared" si="35"/>
        <v>0</v>
      </c>
      <c r="BG226" s="149">
        <f t="shared" si="36"/>
        <v>0</v>
      </c>
      <c r="BH226" s="149">
        <f t="shared" si="37"/>
        <v>0</v>
      </c>
      <c r="BI226" s="149">
        <f t="shared" si="38"/>
        <v>0</v>
      </c>
      <c r="BJ226" s="44" t="s">
        <v>87</v>
      </c>
      <c r="BK226" s="149">
        <f t="shared" si="39"/>
        <v>0</v>
      </c>
      <c r="BL226" s="44" t="s">
        <v>219</v>
      </c>
      <c r="BM226" s="148" t="s">
        <v>3304</v>
      </c>
    </row>
    <row r="227" spans="1:65" s="56" customFormat="1" ht="16.5" customHeight="1">
      <c r="A227" s="53"/>
      <c r="B227" s="54"/>
      <c r="C227" s="195" t="s">
        <v>747</v>
      </c>
      <c r="D227" s="195" t="s">
        <v>1214</v>
      </c>
      <c r="E227" s="196" t="s">
        <v>3305</v>
      </c>
      <c r="F227" s="197" t="s">
        <v>3303</v>
      </c>
      <c r="G227" s="198" t="s">
        <v>339</v>
      </c>
      <c r="H227" s="199">
        <v>1</v>
      </c>
      <c r="I227" s="26"/>
      <c r="J227" s="200">
        <f t="shared" si="30"/>
        <v>0</v>
      </c>
      <c r="K227" s="197" t="s">
        <v>1</v>
      </c>
      <c r="L227" s="201"/>
      <c r="M227" s="202" t="s">
        <v>1</v>
      </c>
      <c r="N227" s="203" t="s">
        <v>44</v>
      </c>
      <c r="O227" s="145"/>
      <c r="P227" s="146">
        <f t="shared" si="31"/>
        <v>0</v>
      </c>
      <c r="Q227" s="146">
        <v>0.0513</v>
      </c>
      <c r="R227" s="146">
        <f t="shared" si="32"/>
        <v>0.0513</v>
      </c>
      <c r="S227" s="146">
        <v>0</v>
      </c>
      <c r="T227" s="147">
        <f t="shared" si="33"/>
        <v>0</v>
      </c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R227" s="148" t="s">
        <v>419</v>
      </c>
      <c r="AT227" s="148" t="s">
        <v>1214</v>
      </c>
      <c r="AU227" s="148" t="s">
        <v>89</v>
      </c>
      <c r="AY227" s="44" t="s">
        <v>149</v>
      </c>
      <c r="BE227" s="149">
        <f t="shared" si="34"/>
        <v>0</v>
      </c>
      <c r="BF227" s="149">
        <f t="shared" si="35"/>
        <v>0</v>
      </c>
      <c r="BG227" s="149">
        <f t="shared" si="36"/>
        <v>0</v>
      </c>
      <c r="BH227" s="149">
        <f t="shared" si="37"/>
        <v>0</v>
      </c>
      <c r="BI227" s="149">
        <f t="shared" si="38"/>
        <v>0</v>
      </c>
      <c r="BJ227" s="44" t="s">
        <v>87</v>
      </c>
      <c r="BK227" s="149">
        <f t="shared" si="39"/>
        <v>0</v>
      </c>
      <c r="BL227" s="44" t="s">
        <v>219</v>
      </c>
      <c r="BM227" s="148" t="s">
        <v>3306</v>
      </c>
    </row>
    <row r="228" spans="1:65" s="56" customFormat="1" ht="16.5" customHeight="1">
      <c r="A228" s="53"/>
      <c r="B228" s="54"/>
      <c r="C228" s="195" t="s">
        <v>754</v>
      </c>
      <c r="D228" s="195" t="s">
        <v>1214</v>
      </c>
      <c r="E228" s="196" t="s">
        <v>3307</v>
      </c>
      <c r="F228" s="197" t="s">
        <v>3308</v>
      </c>
      <c r="G228" s="198" t="s">
        <v>339</v>
      </c>
      <c r="H228" s="199">
        <v>2</v>
      </c>
      <c r="I228" s="26"/>
      <c r="J228" s="200">
        <f t="shared" si="30"/>
        <v>0</v>
      </c>
      <c r="K228" s="197" t="s">
        <v>1</v>
      </c>
      <c r="L228" s="201"/>
      <c r="M228" s="202" t="s">
        <v>1</v>
      </c>
      <c r="N228" s="203" t="s">
        <v>44</v>
      </c>
      <c r="O228" s="145"/>
      <c r="P228" s="146">
        <f t="shared" si="31"/>
        <v>0</v>
      </c>
      <c r="Q228" s="146">
        <v>0.0513</v>
      </c>
      <c r="R228" s="146">
        <f t="shared" si="32"/>
        <v>0.1026</v>
      </c>
      <c r="S228" s="146">
        <v>0</v>
      </c>
      <c r="T228" s="147">
        <f t="shared" si="33"/>
        <v>0</v>
      </c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R228" s="148" t="s">
        <v>419</v>
      </c>
      <c r="AT228" s="148" t="s">
        <v>1214</v>
      </c>
      <c r="AU228" s="148" t="s">
        <v>89</v>
      </c>
      <c r="AY228" s="44" t="s">
        <v>149</v>
      </c>
      <c r="BE228" s="149">
        <f t="shared" si="34"/>
        <v>0</v>
      </c>
      <c r="BF228" s="149">
        <f t="shared" si="35"/>
        <v>0</v>
      </c>
      <c r="BG228" s="149">
        <f t="shared" si="36"/>
        <v>0</v>
      </c>
      <c r="BH228" s="149">
        <f t="shared" si="37"/>
        <v>0</v>
      </c>
      <c r="BI228" s="149">
        <f t="shared" si="38"/>
        <v>0</v>
      </c>
      <c r="BJ228" s="44" t="s">
        <v>87</v>
      </c>
      <c r="BK228" s="149">
        <f t="shared" si="39"/>
        <v>0</v>
      </c>
      <c r="BL228" s="44" t="s">
        <v>219</v>
      </c>
      <c r="BM228" s="148" t="s">
        <v>3309</v>
      </c>
    </row>
    <row r="229" spans="1:65" s="56" customFormat="1" ht="16.5" customHeight="1">
      <c r="A229" s="53"/>
      <c r="B229" s="54"/>
      <c r="C229" s="195" t="s">
        <v>760</v>
      </c>
      <c r="D229" s="195" t="s">
        <v>1214</v>
      </c>
      <c r="E229" s="196" t="s">
        <v>3310</v>
      </c>
      <c r="F229" s="197" t="s">
        <v>3311</v>
      </c>
      <c r="G229" s="198" t="s">
        <v>339</v>
      </c>
      <c r="H229" s="199">
        <v>1</v>
      </c>
      <c r="I229" s="26"/>
      <c r="J229" s="200">
        <f t="shared" si="30"/>
        <v>0</v>
      </c>
      <c r="K229" s="197" t="s">
        <v>1</v>
      </c>
      <c r="L229" s="201"/>
      <c r="M229" s="202" t="s">
        <v>1</v>
      </c>
      <c r="N229" s="203" t="s">
        <v>44</v>
      </c>
      <c r="O229" s="145"/>
      <c r="P229" s="146">
        <f t="shared" si="31"/>
        <v>0</v>
      </c>
      <c r="Q229" s="146">
        <v>0.0513</v>
      </c>
      <c r="R229" s="146">
        <f t="shared" si="32"/>
        <v>0.0513</v>
      </c>
      <c r="S229" s="146">
        <v>0</v>
      </c>
      <c r="T229" s="147">
        <f t="shared" si="33"/>
        <v>0</v>
      </c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R229" s="148" t="s">
        <v>419</v>
      </c>
      <c r="AT229" s="148" t="s">
        <v>1214</v>
      </c>
      <c r="AU229" s="148" t="s">
        <v>89</v>
      </c>
      <c r="AY229" s="44" t="s">
        <v>149</v>
      </c>
      <c r="BE229" s="149">
        <f t="shared" si="34"/>
        <v>0</v>
      </c>
      <c r="BF229" s="149">
        <f t="shared" si="35"/>
        <v>0</v>
      </c>
      <c r="BG229" s="149">
        <f t="shared" si="36"/>
        <v>0</v>
      </c>
      <c r="BH229" s="149">
        <f t="shared" si="37"/>
        <v>0</v>
      </c>
      <c r="BI229" s="149">
        <f t="shared" si="38"/>
        <v>0</v>
      </c>
      <c r="BJ229" s="44" t="s">
        <v>87</v>
      </c>
      <c r="BK229" s="149">
        <f t="shared" si="39"/>
        <v>0</v>
      </c>
      <c r="BL229" s="44" t="s">
        <v>219</v>
      </c>
      <c r="BM229" s="148" t="s">
        <v>3312</v>
      </c>
    </row>
    <row r="230" spans="1:65" s="56" customFormat="1" ht="16.5" customHeight="1">
      <c r="A230" s="53"/>
      <c r="B230" s="54"/>
      <c r="C230" s="195" t="s">
        <v>766</v>
      </c>
      <c r="D230" s="195" t="s">
        <v>1214</v>
      </c>
      <c r="E230" s="196" t="s">
        <v>3313</v>
      </c>
      <c r="F230" s="197" t="s">
        <v>3314</v>
      </c>
      <c r="G230" s="198" t="s">
        <v>339</v>
      </c>
      <c r="H230" s="199">
        <v>8</v>
      </c>
      <c r="I230" s="26"/>
      <c r="J230" s="200">
        <f t="shared" si="30"/>
        <v>0</v>
      </c>
      <c r="K230" s="197" t="s">
        <v>1</v>
      </c>
      <c r="L230" s="201"/>
      <c r="M230" s="202" t="s">
        <v>1</v>
      </c>
      <c r="N230" s="203" t="s">
        <v>44</v>
      </c>
      <c r="O230" s="145"/>
      <c r="P230" s="146">
        <f t="shared" si="31"/>
        <v>0</v>
      </c>
      <c r="Q230" s="146">
        <v>0.0513</v>
      </c>
      <c r="R230" s="146">
        <f t="shared" si="32"/>
        <v>0.4104</v>
      </c>
      <c r="S230" s="146">
        <v>0</v>
      </c>
      <c r="T230" s="147">
        <f t="shared" si="33"/>
        <v>0</v>
      </c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R230" s="148" t="s">
        <v>419</v>
      </c>
      <c r="AT230" s="148" t="s">
        <v>1214</v>
      </c>
      <c r="AU230" s="148" t="s">
        <v>89</v>
      </c>
      <c r="AY230" s="44" t="s">
        <v>149</v>
      </c>
      <c r="BE230" s="149">
        <f t="shared" si="34"/>
        <v>0</v>
      </c>
      <c r="BF230" s="149">
        <f t="shared" si="35"/>
        <v>0</v>
      </c>
      <c r="BG230" s="149">
        <f t="shared" si="36"/>
        <v>0</v>
      </c>
      <c r="BH230" s="149">
        <f t="shared" si="37"/>
        <v>0</v>
      </c>
      <c r="BI230" s="149">
        <f t="shared" si="38"/>
        <v>0</v>
      </c>
      <c r="BJ230" s="44" t="s">
        <v>87</v>
      </c>
      <c r="BK230" s="149">
        <f t="shared" si="39"/>
        <v>0</v>
      </c>
      <c r="BL230" s="44" t="s">
        <v>219</v>
      </c>
      <c r="BM230" s="148" t="s">
        <v>3315</v>
      </c>
    </row>
    <row r="231" spans="1:65" s="56" customFormat="1" ht="16.5" customHeight="1">
      <c r="A231" s="53"/>
      <c r="B231" s="54"/>
      <c r="C231" s="195" t="s">
        <v>771</v>
      </c>
      <c r="D231" s="195" t="s">
        <v>1214</v>
      </c>
      <c r="E231" s="196" t="s">
        <v>3316</v>
      </c>
      <c r="F231" s="197" t="s">
        <v>3317</v>
      </c>
      <c r="G231" s="198" t="s">
        <v>339</v>
      </c>
      <c r="H231" s="199">
        <v>2</v>
      </c>
      <c r="I231" s="26"/>
      <c r="J231" s="200">
        <f t="shared" si="30"/>
        <v>0</v>
      </c>
      <c r="K231" s="197" t="s">
        <v>1</v>
      </c>
      <c r="L231" s="201"/>
      <c r="M231" s="202" t="s">
        <v>1</v>
      </c>
      <c r="N231" s="203" t="s">
        <v>44</v>
      </c>
      <c r="O231" s="145"/>
      <c r="P231" s="146">
        <f t="shared" si="31"/>
        <v>0</v>
      </c>
      <c r="Q231" s="146">
        <v>0.0513</v>
      </c>
      <c r="R231" s="146">
        <f t="shared" si="32"/>
        <v>0.1026</v>
      </c>
      <c r="S231" s="146">
        <v>0</v>
      </c>
      <c r="T231" s="147">
        <f t="shared" si="33"/>
        <v>0</v>
      </c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R231" s="148" t="s">
        <v>419</v>
      </c>
      <c r="AT231" s="148" t="s">
        <v>1214</v>
      </c>
      <c r="AU231" s="148" t="s">
        <v>89</v>
      </c>
      <c r="AY231" s="44" t="s">
        <v>149</v>
      </c>
      <c r="BE231" s="149">
        <f t="shared" si="34"/>
        <v>0</v>
      </c>
      <c r="BF231" s="149">
        <f t="shared" si="35"/>
        <v>0</v>
      </c>
      <c r="BG231" s="149">
        <f t="shared" si="36"/>
        <v>0</v>
      </c>
      <c r="BH231" s="149">
        <f t="shared" si="37"/>
        <v>0</v>
      </c>
      <c r="BI231" s="149">
        <f t="shared" si="38"/>
        <v>0</v>
      </c>
      <c r="BJ231" s="44" t="s">
        <v>87</v>
      </c>
      <c r="BK231" s="149">
        <f t="shared" si="39"/>
        <v>0</v>
      </c>
      <c r="BL231" s="44" t="s">
        <v>219</v>
      </c>
      <c r="BM231" s="148" t="s">
        <v>3318</v>
      </c>
    </row>
    <row r="232" spans="1:65" s="56" customFormat="1" ht="16.5" customHeight="1">
      <c r="A232" s="53"/>
      <c r="B232" s="54"/>
      <c r="C232" s="195" t="s">
        <v>776</v>
      </c>
      <c r="D232" s="195" t="s">
        <v>1214</v>
      </c>
      <c r="E232" s="196" t="s">
        <v>3319</v>
      </c>
      <c r="F232" s="197" t="s">
        <v>3320</v>
      </c>
      <c r="G232" s="198" t="s">
        <v>339</v>
      </c>
      <c r="H232" s="199">
        <v>1</v>
      </c>
      <c r="I232" s="26"/>
      <c r="J232" s="200">
        <f t="shared" si="30"/>
        <v>0</v>
      </c>
      <c r="K232" s="197" t="s">
        <v>1</v>
      </c>
      <c r="L232" s="201"/>
      <c r="M232" s="202" t="s">
        <v>1</v>
      </c>
      <c r="N232" s="203" t="s">
        <v>44</v>
      </c>
      <c r="O232" s="145"/>
      <c r="P232" s="146">
        <f t="shared" si="31"/>
        <v>0</v>
      </c>
      <c r="Q232" s="146">
        <v>0.0513</v>
      </c>
      <c r="R232" s="146">
        <f t="shared" si="32"/>
        <v>0.0513</v>
      </c>
      <c r="S232" s="146">
        <v>0</v>
      </c>
      <c r="T232" s="147">
        <f t="shared" si="33"/>
        <v>0</v>
      </c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R232" s="148" t="s">
        <v>419</v>
      </c>
      <c r="AT232" s="148" t="s">
        <v>1214</v>
      </c>
      <c r="AU232" s="148" t="s">
        <v>89</v>
      </c>
      <c r="AY232" s="44" t="s">
        <v>149</v>
      </c>
      <c r="BE232" s="149">
        <f t="shared" si="34"/>
        <v>0</v>
      </c>
      <c r="BF232" s="149">
        <f t="shared" si="35"/>
        <v>0</v>
      </c>
      <c r="BG232" s="149">
        <f t="shared" si="36"/>
        <v>0</v>
      </c>
      <c r="BH232" s="149">
        <f t="shared" si="37"/>
        <v>0</v>
      </c>
      <c r="BI232" s="149">
        <f t="shared" si="38"/>
        <v>0</v>
      </c>
      <c r="BJ232" s="44" t="s">
        <v>87</v>
      </c>
      <c r="BK232" s="149">
        <f t="shared" si="39"/>
        <v>0</v>
      </c>
      <c r="BL232" s="44" t="s">
        <v>219</v>
      </c>
      <c r="BM232" s="148" t="s">
        <v>3321</v>
      </c>
    </row>
    <row r="233" spans="1:65" s="56" customFormat="1" ht="16.5" customHeight="1">
      <c r="A233" s="53"/>
      <c r="B233" s="54"/>
      <c r="C233" s="195" t="s">
        <v>783</v>
      </c>
      <c r="D233" s="195" t="s">
        <v>1214</v>
      </c>
      <c r="E233" s="196" t="s">
        <v>3322</v>
      </c>
      <c r="F233" s="197" t="s">
        <v>3323</v>
      </c>
      <c r="G233" s="198" t="s">
        <v>339</v>
      </c>
      <c r="H233" s="199">
        <v>1</v>
      </c>
      <c r="I233" s="26"/>
      <c r="J233" s="200">
        <f t="shared" si="30"/>
        <v>0</v>
      </c>
      <c r="K233" s="197" t="s">
        <v>1</v>
      </c>
      <c r="L233" s="201"/>
      <c r="M233" s="202" t="s">
        <v>1</v>
      </c>
      <c r="N233" s="203" t="s">
        <v>44</v>
      </c>
      <c r="O233" s="145"/>
      <c r="P233" s="146">
        <f t="shared" si="31"/>
        <v>0</v>
      </c>
      <c r="Q233" s="146">
        <v>0.0513</v>
      </c>
      <c r="R233" s="146">
        <f t="shared" si="32"/>
        <v>0.0513</v>
      </c>
      <c r="S233" s="146">
        <v>0</v>
      </c>
      <c r="T233" s="147">
        <f t="shared" si="33"/>
        <v>0</v>
      </c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R233" s="148" t="s">
        <v>419</v>
      </c>
      <c r="AT233" s="148" t="s">
        <v>1214</v>
      </c>
      <c r="AU233" s="148" t="s">
        <v>89</v>
      </c>
      <c r="AY233" s="44" t="s">
        <v>149</v>
      </c>
      <c r="BE233" s="149">
        <f t="shared" si="34"/>
        <v>0</v>
      </c>
      <c r="BF233" s="149">
        <f t="shared" si="35"/>
        <v>0</v>
      </c>
      <c r="BG233" s="149">
        <f t="shared" si="36"/>
        <v>0</v>
      </c>
      <c r="BH233" s="149">
        <f t="shared" si="37"/>
        <v>0</v>
      </c>
      <c r="BI233" s="149">
        <f t="shared" si="38"/>
        <v>0</v>
      </c>
      <c r="BJ233" s="44" t="s">
        <v>87</v>
      </c>
      <c r="BK233" s="149">
        <f t="shared" si="39"/>
        <v>0</v>
      </c>
      <c r="BL233" s="44" t="s">
        <v>219</v>
      </c>
      <c r="BM233" s="148" t="s">
        <v>3324</v>
      </c>
    </row>
    <row r="234" spans="1:65" s="56" customFormat="1" ht="16.5" customHeight="1">
      <c r="A234" s="53"/>
      <c r="B234" s="54"/>
      <c r="C234" s="138" t="s">
        <v>790</v>
      </c>
      <c r="D234" s="138" t="s">
        <v>152</v>
      </c>
      <c r="E234" s="139" t="s">
        <v>3325</v>
      </c>
      <c r="F234" s="140" t="s">
        <v>3326</v>
      </c>
      <c r="G234" s="141" t="s">
        <v>339</v>
      </c>
      <c r="H234" s="40">
        <v>2</v>
      </c>
      <c r="I234" s="24"/>
      <c r="J234" s="142">
        <f t="shared" si="30"/>
        <v>0</v>
      </c>
      <c r="K234" s="140" t="s">
        <v>1</v>
      </c>
      <c r="L234" s="54"/>
      <c r="M234" s="143" t="s">
        <v>1</v>
      </c>
      <c r="N234" s="144" t="s">
        <v>44</v>
      </c>
      <c r="O234" s="145"/>
      <c r="P234" s="146">
        <f t="shared" si="31"/>
        <v>0</v>
      </c>
      <c r="Q234" s="146">
        <v>0</v>
      </c>
      <c r="R234" s="146">
        <f t="shared" si="32"/>
        <v>0</v>
      </c>
      <c r="S234" s="146">
        <v>0</v>
      </c>
      <c r="T234" s="147">
        <f t="shared" si="33"/>
        <v>0</v>
      </c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R234" s="148" t="s">
        <v>219</v>
      </c>
      <c r="AT234" s="148" t="s">
        <v>152</v>
      </c>
      <c r="AU234" s="148" t="s">
        <v>89</v>
      </c>
      <c r="AY234" s="44" t="s">
        <v>149</v>
      </c>
      <c r="BE234" s="149">
        <f t="shared" si="34"/>
        <v>0</v>
      </c>
      <c r="BF234" s="149">
        <f t="shared" si="35"/>
        <v>0</v>
      </c>
      <c r="BG234" s="149">
        <f t="shared" si="36"/>
        <v>0</v>
      </c>
      <c r="BH234" s="149">
        <f t="shared" si="37"/>
        <v>0</v>
      </c>
      <c r="BI234" s="149">
        <f t="shared" si="38"/>
        <v>0</v>
      </c>
      <c r="BJ234" s="44" t="s">
        <v>87</v>
      </c>
      <c r="BK234" s="149">
        <f t="shared" si="39"/>
        <v>0</v>
      </c>
      <c r="BL234" s="44" t="s">
        <v>219</v>
      </c>
      <c r="BM234" s="148" t="s">
        <v>3327</v>
      </c>
    </row>
    <row r="235" spans="1:65" s="56" customFormat="1" ht="16.5" customHeight="1">
      <c r="A235" s="53"/>
      <c r="B235" s="54"/>
      <c r="C235" s="195" t="s">
        <v>1331</v>
      </c>
      <c r="D235" s="195" t="s">
        <v>1214</v>
      </c>
      <c r="E235" s="196" t="s">
        <v>3328</v>
      </c>
      <c r="F235" s="197" t="s">
        <v>3329</v>
      </c>
      <c r="G235" s="198" t="s">
        <v>339</v>
      </c>
      <c r="H235" s="199">
        <v>2</v>
      </c>
      <c r="I235" s="26"/>
      <c r="J235" s="200">
        <f t="shared" si="30"/>
        <v>0</v>
      </c>
      <c r="K235" s="197" t="s">
        <v>1</v>
      </c>
      <c r="L235" s="201"/>
      <c r="M235" s="202" t="s">
        <v>1</v>
      </c>
      <c r="N235" s="203" t="s">
        <v>44</v>
      </c>
      <c r="O235" s="145"/>
      <c r="P235" s="146">
        <f t="shared" si="31"/>
        <v>0</v>
      </c>
      <c r="Q235" s="146">
        <v>0.0513</v>
      </c>
      <c r="R235" s="146">
        <f t="shared" si="32"/>
        <v>0.1026</v>
      </c>
      <c r="S235" s="146">
        <v>0</v>
      </c>
      <c r="T235" s="147">
        <f t="shared" si="33"/>
        <v>0</v>
      </c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R235" s="148" t="s">
        <v>419</v>
      </c>
      <c r="AT235" s="148" t="s">
        <v>1214</v>
      </c>
      <c r="AU235" s="148" t="s">
        <v>89</v>
      </c>
      <c r="AY235" s="44" t="s">
        <v>149</v>
      </c>
      <c r="BE235" s="149">
        <f t="shared" si="34"/>
        <v>0</v>
      </c>
      <c r="BF235" s="149">
        <f t="shared" si="35"/>
        <v>0</v>
      </c>
      <c r="BG235" s="149">
        <f t="shared" si="36"/>
        <v>0</v>
      </c>
      <c r="BH235" s="149">
        <f t="shared" si="37"/>
        <v>0</v>
      </c>
      <c r="BI235" s="149">
        <f t="shared" si="38"/>
        <v>0</v>
      </c>
      <c r="BJ235" s="44" t="s">
        <v>87</v>
      </c>
      <c r="BK235" s="149">
        <f t="shared" si="39"/>
        <v>0</v>
      </c>
      <c r="BL235" s="44" t="s">
        <v>219</v>
      </c>
      <c r="BM235" s="148" t="s">
        <v>3330</v>
      </c>
    </row>
    <row r="236" spans="1:65" s="56" customFormat="1" ht="16.5" customHeight="1">
      <c r="A236" s="53"/>
      <c r="B236" s="54"/>
      <c r="C236" s="138" t="s">
        <v>1335</v>
      </c>
      <c r="D236" s="138" t="s">
        <v>152</v>
      </c>
      <c r="E236" s="139" t="s">
        <v>3331</v>
      </c>
      <c r="F236" s="140" t="s">
        <v>3332</v>
      </c>
      <c r="G236" s="141" t="s">
        <v>1392</v>
      </c>
      <c r="H236" s="27"/>
      <c r="I236" s="204">
        <f>SUM(J207:J235)/100</f>
        <v>0</v>
      </c>
      <c r="J236" s="142">
        <f t="shared" si="30"/>
        <v>0</v>
      </c>
      <c r="K236" s="140" t="s">
        <v>257</v>
      </c>
      <c r="L236" s="54"/>
      <c r="M236" s="143" t="s">
        <v>1</v>
      </c>
      <c r="N236" s="144" t="s">
        <v>44</v>
      </c>
      <c r="O236" s="145"/>
      <c r="P236" s="146">
        <f t="shared" si="31"/>
        <v>0</v>
      </c>
      <c r="Q236" s="146">
        <v>0</v>
      </c>
      <c r="R236" s="146">
        <f t="shared" si="32"/>
        <v>0</v>
      </c>
      <c r="S236" s="146">
        <v>0</v>
      </c>
      <c r="T236" s="147">
        <f t="shared" si="33"/>
        <v>0</v>
      </c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R236" s="148" t="s">
        <v>219</v>
      </c>
      <c r="AT236" s="148" t="s">
        <v>152</v>
      </c>
      <c r="AU236" s="148" t="s">
        <v>89</v>
      </c>
      <c r="AY236" s="44" t="s">
        <v>149</v>
      </c>
      <c r="BE236" s="149">
        <f t="shared" si="34"/>
        <v>0</v>
      </c>
      <c r="BF236" s="149">
        <f t="shared" si="35"/>
        <v>0</v>
      </c>
      <c r="BG236" s="149">
        <f t="shared" si="36"/>
        <v>0</v>
      </c>
      <c r="BH236" s="149">
        <f t="shared" si="37"/>
        <v>0</v>
      </c>
      <c r="BI236" s="149">
        <f t="shared" si="38"/>
        <v>0</v>
      </c>
      <c r="BJ236" s="44" t="s">
        <v>87</v>
      </c>
      <c r="BK236" s="149">
        <f t="shared" si="39"/>
        <v>0</v>
      </c>
      <c r="BL236" s="44" t="s">
        <v>219</v>
      </c>
      <c r="BM236" s="148" t="s">
        <v>3333</v>
      </c>
    </row>
    <row r="237" spans="2:63" s="125" customFormat="1" ht="22.9" customHeight="1">
      <c r="B237" s="126"/>
      <c r="D237" s="127" t="s">
        <v>78</v>
      </c>
      <c r="E237" s="136" t="s">
        <v>3334</v>
      </c>
      <c r="F237" s="136" t="s">
        <v>3335</v>
      </c>
      <c r="J237" s="137">
        <f>BK237</f>
        <v>0</v>
      </c>
      <c r="L237" s="126"/>
      <c r="M237" s="130"/>
      <c r="N237" s="131"/>
      <c r="O237" s="131"/>
      <c r="P237" s="132">
        <f>SUM(P238:P242)</f>
        <v>0</v>
      </c>
      <c r="Q237" s="131"/>
      <c r="R237" s="132">
        <f>SUM(R238:R242)</f>
        <v>0</v>
      </c>
      <c r="S237" s="131"/>
      <c r="T237" s="133">
        <f>SUM(T238:T242)</f>
        <v>0</v>
      </c>
      <c r="AR237" s="127" t="s">
        <v>89</v>
      </c>
      <c r="AT237" s="134" t="s">
        <v>78</v>
      </c>
      <c r="AU237" s="134" t="s">
        <v>87</v>
      </c>
      <c r="AY237" s="127" t="s">
        <v>149</v>
      </c>
      <c r="BK237" s="135">
        <f>SUM(BK238:BK242)</f>
        <v>0</v>
      </c>
    </row>
    <row r="238" spans="1:65" s="56" customFormat="1" ht="33" customHeight="1">
      <c r="A238" s="53"/>
      <c r="B238" s="54"/>
      <c r="C238" s="138" t="s">
        <v>1339</v>
      </c>
      <c r="D238" s="138" t="s">
        <v>152</v>
      </c>
      <c r="E238" s="139" t="s">
        <v>3336</v>
      </c>
      <c r="F238" s="140" t="s">
        <v>3337</v>
      </c>
      <c r="G238" s="141" t="s">
        <v>155</v>
      </c>
      <c r="H238" s="40">
        <v>1</v>
      </c>
      <c r="I238" s="24"/>
      <c r="J238" s="142">
        <f>ROUND(I238*H238,2)</f>
        <v>0</v>
      </c>
      <c r="K238" s="140" t="s">
        <v>1</v>
      </c>
      <c r="L238" s="54"/>
      <c r="M238" s="143" t="s">
        <v>1</v>
      </c>
      <c r="N238" s="144" t="s">
        <v>44</v>
      </c>
      <c r="O238" s="145"/>
      <c r="P238" s="146">
        <f>O238*H238</f>
        <v>0</v>
      </c>
      <c r="Q238" s="146">
        <v>0</v>
      </c>
      <c r="R238" s="146">
        <f>Q238*H238</f>
        <v>0</v>
      </c>
      <c r="S238" s="146">
        <v>0</v>
      </c>
      <c r="T238" s="147">
        <f>S238*H238</f>
        <v>0</v>
      </c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R238" s="148" t="s">
        <v>219</v>
      </c>
      <c r="AT238" s="148" t="s">
        <v>152</v>
      </c>
      <c r="AU238" s="148" t="s">
        <v>89</v>
      </c>
      <c r="AY238" s="44" t="s">
        <v>149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44" t="s">
        <v>87</v>
      </c>
      <c r="BK238" s="149">
        <f>ROUND(I238*H238,2)</f>
        <v>0</v>
      </c>
      <c r="BL238" s="44" t="s">
        <v>219</v>
      </c>
      <c r="BM238" s="148" t="s">
        <v>3338</v>
      </c>
    </row>
    <row r="239" spans="1:65" s="56" customFormat="1" ht="16.5" customHeight="1">
      <c r="A239" s="53"/>
      <c r="B239" s="54"/>
      <c r="C239" s="138" t="s">
        <v>1343</v>
      </c>
      <c r="D239" s="138" t="s">
        <v>152</v>
      </c>
      <c r="E239" s="139" t="s">
        <v>3339</v>
      </c>
      <c r="F239" s="140" t="s">
        <v>3340</v>
      </c>
      <c r="G239" s="141" t="s">
        <v>155</v>
      </c>
      <c r="H239" s="40">
        <v>1</v>
      </c>
      <c r="I239" s="24"/>
      <c r="J239" s="142">
        <f>ROUND(I239*H239,2)</f>
        <v>0</v>
      </c>
      <c r="K239" s="140" t="s">
        <v>1</v>
      </c>
      <c r="L239" s="54"/>
      <c r="M239" s="143" t="s">
        <v>1</v>
      </c>
      <c r="N239" s="144" t="s">
        <v>44</v>
      </c>
      <c r="O239" s="145"/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R239" s="148" t="s">
        <v>219</v>
      </c>
      <c r="AT239" s="148" t="s">
        <v>152</v>
      </c>
      <c r="AU239" s="148" t="s">
        <v>89</v>
      </c>
      <c r="AY239" s="44" t="s">
        <v>149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44" t="s">
        <v>87</v>
      </c>
      <c r="BK239" s="149">
        <f>ROUND(I239*H239,2)</f>
        <v>0</v>
      </c>
      <c r="BL239" s="44" t="s">
        <v>219</v>
      </c>
      <c r="BM239" s="148" t="s">
        <v>3341</v>
      </c>
    </row>
    <row r="240" spans="1:65" s="56" customFormat="1" ht="16.5" customHeight="1">
      <c r="A240" s="53"/>
      <c r="B240" s="54"/>
      <c r="C240" s="138" t="s">
        <v>1347</v>
      </c>
      <c r="D240" s="138" t="s">
        <v>152</v>
      </c>
      <c r="E240" s="139" t="s">
        <v>3342</v>
      </c>
      <c r="F240" s="140" t="s">
        <v>2999</v>
      </c>
      <c r="G240" s="141" t="s">
        <v>155</v>
      </c>
      <c r="H240" s="40">
        <v>1</v>
      </c>
      <c r="I240" s="24"/>
      <c r="J240" s="142">
        <f>ROUND(I240*H240,2)</f>
        <v>0</v>
      </c>
      <c r="K240" s="140" t="s">
        <v>1</v>
      </c>
      <c r="L240" s="54"/>
      <c r="M240" s="143" t="s">
        <v>1</v>
      </c>
      <c r="N240" s="144" t="s">
        <v>44</v>
      </c>
      <c r="O240" s="145"/>
      <c r="P240" s="146">
        <f>O240*H240</f>
        <v>0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R240" s="148" t="s">
        <v>219</v>
      </c>
      <c r="AT240" s="148" t="s">
        <v>152</v>
      </c>
      <c r="AU240" s="148" t="s">
        <v>89</v>
      </c>
      <c r="AY240" s="44" t="s">
        <v>149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44" t="s">
        <v>87</v>
      </c>
      <c r="BK240" s="149">
        <f>ROUND(I240*H240,2)</f>
        <v>0</v>
      </c>
      <c r="BL240" s="44" t="s">
        <v>219</v>
      </c>
      <c r="BM240" s="148" t="s">
        <v>3343</v>
      </c>
    </row>
    <row r="241" spans="1:47" s="56" customFormat="1" ht="29.25">
      <c r="A241" s="53"/>
      <c r="B241" s="54"/>
      <c r="C241" s="53"/>
      <c r="D241" s="150" t="s">
        <v>158</v>
      </c>
      <c r="E241" s="53"/>
      <c r="F241" s="151" t="s">
        <v>3001</v>
      </c>
      <c r="G241" s="53"/>
      <c r="H241" s="53"/>
      <c r="I241" s="53"/>
      <c r="J241" s="53"/>
      <c r="K241" s="53"/>
      <c r="L241" s="54"/>
      <c r="M241" s="152"/>
      <c r="N241" s="153"/>
      <c r="O241" s="145"/>
      <c r="P241" s="145"/>
      <c r="Q241" s="145"/>
      <c r="R241" s="145"/>
      <c r="S241" s="145"/>
      <c r="T241" s="154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T241" s="44" t="s">
        <v>158</v>
      </c>
      <c r="AU241" s="44" t="s">
        <v>89</v>
      </c>
    </row>
    <row r="242" spans="1:65" s="56" customFormat="1" ht="16.5" customHeight="1">
      <c r="A242" s="53"/>
      <c r="B242" s="54"/>
      <c r="C242" s="138" t="s">
        <v>1355</v>
      </c>
      <c r="D242" s="138" t="s">
        <v>152</v>
      </c>
      <c r="E242" s="139" t="s">
        <v>3344</v>
      </c>
      <c r="F242" s="140" t="s">
        <v>3003</v>
      </c>
      <c r="G242" s="141" t="s">
        <v>155</v>
      </c>
      <c r="H242" s="40">
        <v>1</v>
      </c>
      <c r="I242" s="24"/>
      <c r="J242" s="142">
        <f>ROUND(I242*H242,2)</f>
        <v>0</v>
      </c>
      <c r="K242" s="140" t="s">
        <v>1</v>
      </c>
      <c r="L242" s="54"/>
      <c r="M242" s="155" t="s">
        <v>1</v>
      </c>
      <c r="N242" s="156" t="s">
        <v>44</v>
      </c>
      <c r="O242" s="157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R242" s="148" t="s">
        <v>219</v>
      </c>
      <c r="AT242" s="148" t="s">
        <v>152</v>
      </c>
      <c r="AU242" s="148" t="s">
        <v>89</v>
      </c>
      <c r="AY242" s="44" t="s">
        <v>149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44" t="s">
        <v>87</v>
      </c>
      <c r="BK242" s="149">
        <f>ROUND(I242*H242,2)</f>
        <v>0</v>
      </c>
      <c r="BL242" s="44" t="s">
        <v>219</v>
      </c>
      <c r="BM242" s="148" t="s">
        <v>3345</v>
      </c>
    </row>
    <row r="243" spans="1:31" s="56" customFormat="1" ht="6.95" customHeight="1">
      <c r="A243" s="53"/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54"/>
      <c r="M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</row>
  </sheetData>
  <sheetProtection algorithmName="SHA-512" hashValue="Icj8PTnrMf3gjANHozQkIJS3Sgj+L2KsrzETxaZvvs5loyvjrmyDyB13Kd0Vr+oHrMfLtsORWsmvcohFxyXKMQ==" saltValue="b7a2oWwHCiWkdhVSVE5bjQ==" spinCount="100000" sheet="1" objects="1" scenarios="1" selectLockedCells="1"/>
  <autoFilter ref="C123:K24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zoomScale="70" zoomScaleNormal="70" workbookViewId="0" topLeftCell="A113">
      <selection activeCell="I123" sqref="I123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107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3346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ROUND(J120,2)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ROUND((SUM(BE120:BE195)),2)</f>
        <v>0</v>
      </c>
      <c r="G33" s="53"/>
      <c r="H33" s="53"/>
      <c r="I33" s="75">
        <v>0.21</v>
      </c>
      <c r="J33" s="74">
        <f>ROUND(((SUM(BE120:BE195))*I33),2)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ROUND((SUM(BF120:BF195)),2)</f>
        <v>0</v>
      </c>
      <c r="G34" s="53"/>
      <c r="H34" s="53"/>
      <c r="I34" s="75">
        <v>0.15</v>
      </c>
      <c r="J34" s="74">
        <f>ROUND(((SUM(BF120:BF195))*I34),2)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ROUND((SUM(BG120:BG195)),2)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ROUND((SUM(BH120:BH195)),2)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ROUND((SUM(BI120:BI195)),2)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07 - VZDUCHOTECHNIKA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J120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3347</v>
      </c>
      <c r="E97" s="101"/>
      <c r="F97" s="101"/>
      <c r="G97" s="101"/>
      <c r="H97" s="101"/>
      <c r="I97" s="101"/>
      <c r="J97" s="102">
        <f>J121</f>
        <v>0</v>
      </c>
      <c r="L97" s="99"/>
    </row>
    <row r="98" spans="2:12" s="103" customFormat="1" ht="19.9" customHeight="1">
      <c r="B98" s="104"/>
      <c r="D98" s="105" t="s">
        <v>3348</v>
      </c>
      <c r="E98" s="106"/>
      <c r="F98" s="106"/>
      <c r="G98" s="106"/>
      <c r="H98" s="106"/>
      <c r="I98" s="106"/>
      <c r="J98" s="107">
        <f>J122</f>
        <v>0</v>
      </c>
      <c r="L98" s="104"/>
    </row>
    <row r="99" spans="2:12" s="103" customFormat="1" ht="19.9" customHeight="1">
      <c r="B99" s="104"/>
      <c r="D99" s="105" t="s">
        <v>3349</v>
      </c>
      <c r="E99" s="106"/>
      <c r="F99" s="106"/>
      <c r="G99" s="106"/>
      <c r="H99" s="106"/>
      <c r="I99" s="106"/>
      <c r="J99" s="107">
        <f>J144</f>
        <v>0</v>
      </c>
      <c r="L99" s="104"/>
    </row>
    <row r="100" spans="2:12" s="103" customFormat="1" ht="19.9" customHeight="1">
      <c r="B100" s="104"/>
      <c r="D100" s="105" t="s">
        <v>3350</v>
      </c>
      <c r="E100" s="106"/>
      <c r="F100" s="106"/>
      <c r="G100" s="106"/>
      <c r="H100" s="106"/>
      <c r="I100" s="106"/>
      <c r="J100" s="107">
        <f>J186</f>
        <v>0</v>
      </c>
      <c r="L100" s="104"/>
    </row>
    <row r="101" spans="1:31" s="56" customFormat="1" ht="21.75" customHeight="1">
      <c r="A101" s="53"/>
      <c r="B101" s="54"/>
      <c r="C101" s="53"/>
      <c r="D101" s="53"/>
      <c r="E101" s="53"/>
      <c r="F101" s="53"/>
      <c r="G101" s="53"/>
      <c r="H101" s="53"/>
      <c r="I101" s="53"/>
      <c r="J101" s="53"/>
      <c r="K101" s="53"/>
      <c r="L101" s="55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</row>
    <row r="102" spans="1:31" s="56" customFormat="1" ht="6.95" customHeight="1">
      <c r="A102" s="53"/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55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</row>
    <row r="106" spans="1:31" s="56" customFormat="1" ht="6.95" customHeight="1">
      <c r="A106" s="53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55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07" spans="1:31" s="56" customFormat="1" ht="24.95" customHeight="1">
      <c r="A107" s="53"/>
      <c r="B107" s="54"/>
      <c r="C107" s="48" t="s">
        <v>133</v>
      </c>
      <c r="D107" s="53"/>
      <c r="E107" s="53"/>
      <c r="F107" s="53"/>
      <c r="G107" s="53"/>
      <c r="H107" s="53"/>
      <c r="I107" s="53"/>
      <c r="J107" s="53"/>
      <c r="K107" s="53"/>
      <c r="L107" s="55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</row>
    <row r="108" spans="1:31" s="56" customFormat="1" ht="6.95" customHeight="1">
      <c r="A108" s="53"/>
      <c r="B108" s="54"/>
      <c r="C108" s="53"/>
      <c r="D108" s="53"/>
      <c r="E108" s="53"/>
      <c r="F108" s="53"/>
      <c r="G108" s="53"/>
      <c r="H108" s="53"/>
      <c r="I108" s="53"/>
      <c r="J108" s="53"/>
      <c r="K108" s="53"/>
      <c r="L108" s="55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</row>
    <row r="109" spans="1:31" s="56" customFormat="1" ht="12" customHeight="1">
      <c r="A109" s="53"/>
      <c r="B109" s="54"/>
      <c r="C109" s="50" t="s">
        <v>16</v>
      </c>
      <c r="D109" s="53"/>
      <c r="E109" s="53"/>
      <c r="F109" s="53"/>
      <c r="G109" s="53"/>
      <c r="H109" s="53"/>
      <c r="I109" s="53"/>
      <c r="J109" s="53"/>
      <c r="K109" s="53"/>
      <c r="L109" s="55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</row>
    <row r="110" spans="1:31" s="56" customFormat="1" ht="16.5" customHeight="1">
      <c r="A110" s="53"/>
      <c r="B110" s="54"/>
      <c r="C110" s="53"/>
      <c r="D110" s="53"/>
      <c r="E110" s="51" t="str">
        <f>E7</f>
        <v>ZŠ T.G.MASARYKA NAVÝŠENÍ KAPACITY O 2 TŘÍDY (vila Pamela)</v>
      </c>
      <c r="F110" s="52"/>
      <c r="G110" s="52"/>
      <c r="H110" s="52"/>
      <c r="I110" s="53"/>
      <c r="J110" s="53"/>
      <c r="K110" s="53"/>
      <c r="L110" s="55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</row>
    <row r="111" spans="1:31" s="56" customFormat="1" ht="12" customHeight="1">
      <c r="A111" s="53"/>
      <c r="B111" s="54"/>
      <c r="C111" s="50" t="s">
        <v>121</v>
      </c>
      <c r="D111" s="53"/>
      <c r="E111" s="53"/>
      <c r="F111" s="53"/>
      <c r="G111" s="53"/>
      <c r="H111" s="53"/>
      <c r="I111" s="53"/>
      <c r="J111" s="53"/>
      <c r="K111" s="53"/>
      <c r="L111" s="55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</row>
    <row r="112" spans="1:31" s="56" customFormat="1" ht="16.5" customHeight="1">
      <c r="A112" s="53"/>
      <c r="B112" s="54"/>
      <c r="C112" s="53"/>
      <c r="D112" s="53"/>
      <c r="E112" s="57" t="str">
        <f>E9</f>
        <v>07 - VZDUCHOTECHNIKA</v>
      </c>
      <c r="F112" s="58"/>
      <c r="G112" s="58"/>
      <c r="H112" s="58"/>
      <c r="I112" s="53"/>
      <c r="J112" s="53"/>
      <c r="K112" s="5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6.95" customHeight="1">
      <c r="A113" s="53"/>
      <c r="B113" s="54"/>
      <c r="C113" s="53"/>
      <c r="D113" s="53"/>
      <c r="E113" s="53"/>
      <c r="F113" s="53"/>
      <c r="G113" s="53"/>
      <c r="H113" s="53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12" customHeight="1">
      <c r="A114" s="53"/>
      <c r="B114" s="54"/>
      <c r="C114" s="50" t="s">
        <v>22</v>
      </c>
      <c r="D114" s="53"/>
      <c r="E114" s="53"/>
      <c r="F114" s="59" t="str">
        <f>F12</f>
        <v>Ruzyňská 26/253, Praha 6 - Ruzyně</v>
      </c>
      <c r="G114" s="53"/>
      <c r="H114" s="53"/>
      <c r="I114" s="50" t="s">
        <v>24</v>
      </c>
      <c r="J114" s="60" t="str">
        <f>IF(J12="","",J12)</f>
        <v>2. 11. 2021</v>
      </c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6.95" customHeight="1">
      <c r="A115" s="53"/>
      <c r="B115" s="54"/>
      <c r="C115" s="53"/>
      <c r="D115" s="53"/>
      <c r="E115" s="53"/>
      <c r="F115" s="53"/>
      <c r="G115" s="53"/>
      <c r="H115" s="53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25.7" customHeight="1">
      <c r="A116" s="53"/>
      <c r="B116" s="54"/>
      <c r="C116" s="50" t="s">
        <v>26</v>
      </c>
      <c r="D116" s="53"/>
      <c r="E116" s="53"/>
      <c r="F116" s="59" t="str">
        <f>E15</f>
        <v>MĚSTSKÁ ČÁST PRAHA 6</v>
      </c>
      <c r="G116" s="53"/>
      <c r="H116" s="53"/>
      <c r="I116" s="50" t="s">
        <v>32</v>
      </c>
      <c r="J116" s="94" t="str">
        <f>E21</f>
        <v>QUADRA PROJECT s.r.o.</v>
      </c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15.2" customHeight="1">
      <c r="A117" s="53"/>
      <c r="B117" s="54"/>
      <c r="C117" s="50" t="s">
        <v>30</v>
      </c>
      <c r="D117" s="53"/>
      <c r="E117" s="53"/>
      <c r="F117" s="59" t="str">
        <f>IF(E18="","",E18)</f>
        <v>Vyplň údaj</v>
      </c>
      <c r="G117" s="53"/>
      <c r="H117" s="53"/>
      <c r="I117" s="50" t="s">
        <v>35</v>
      </c>
      <c r="J117" s="94" t="str">
        <f>E24</f>
        <v>Vladimír Mrázek</v>
      </c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10.35" customHeight="1">
      <c r="A118" s="53"/>
      <c r="B118" s="54"/>
      <c r="C118" s="53"/>
      <c r="D118" s="53"/>
      <c r="E118" s="53"/>
      <c r="F118" s="53"/>
      <c r="G118" s="53"/>
      <c r="H118" s="53"/>
      <c r="I118" s="53"/>
      <c r="J118" s="53"/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117" customFormat="1" ht="29.25" customHeight="1">
      <c r="A119" s="108"/>
      <c r="B119" s="109"/>
      <c r="C119" s="110" t="s">
        <v>134</v>
      </c>
      <c r="D119" s="111" t="s">
        <v>64</v>
      </c>
      <c r="E119" s="111" t="s">
        <v>60</v>
      </c>
      <c r="F119" s="111" t="s">
        <v>61</v>
      </c>
      <c r="G119" s="111" t="s">
        <v>135</v>
      </c>
      <c r="H119" s="111" t="s">
        <v>136</v>
      </c>
      <c r="I119" s="111" t="s">
        <v>137</v>
      </c>
      <c r="J119" s="111" t="s">
        <v>125</v>
      </c>
      <c r="K119" s="112" t="s">
        <v>138</v>
      </c>
      <c r="L119" s="113"/>
      <c r="M119" s="114" t="s">
        <v>1</v>
      </c>
      <c r="N119" s="115" t="s">
        <v>43</v>
      </c>
      <c r="O119" s="115" t="s">
        <v>139</v>
      </c>
      <c r="P119" s="115" t="s">
        <v>140</v>
      </c>
      <c r="Q119" s="115" t="s">
        <v>141</v>
      </c>
      <c r="R119" s="115" t="s">
        <v>142</v>
      </c>
      <c r="S119" s="115" t="s">
        <v>143</v>
      </c>
      <c r="T119" s="116" t="s">
        <v>144</v>
      </c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</row>
    <row r="120" spans="1:63" s="56" customFormat="1" ht="22.9" customHeight="1">
      <c r="A120" s="53"/>
      <c r="B120" s="54"/>
      <c r="C120" s="118" t="s">
        <v>145</v>
      </c>
      <c r="D120" s="53"/>
      <c r="E120" s="53"/>
      <c r="F120" s="53"/>
      <c r="G120" s="53"/>
      <c r="H120" s="53"/>
      <c r="I120" s="53"/>
      <c r="J120" s="119">
        <f>BK120</f>
        <v>0</v>
      </c>
      <c r="K120" s="53"/>
      <c r="L120" s="54"/>
      <c r="M120" s="120"/>
      <c r="N120" s="121"/>
      <c r="O120" s="69"/>
      <c r="P120" s="122">
        <f>P121</f>
        <v>0</v>
      </c>
      <c r="Q120" s="69"/>
      <c r="R120" s="122">
        <f>R121</f>
        <v>0.9738</v>
      </c>
      <c r="S120" s="69"/>
      <c r="T120" s="123">
        <f>T121</f>
        <v>0</v>
      </c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T120" s="44" t="s">
        <v>78</v>
      </c>
      <c r="AU120" s="44" t="s">
        <v>127</v>
      </c>
      <c r="BK120" s="124">
        <f>BK121</f>
        <v>0</v>
      </c>
    </row>
    <row r="121" spans="2:63" s="125" customFormat="1" ht="25.9" customHeight="1">
      <c r="B121" s="126"/>
      <c r="D121" s="127" t="s">
        <v>78</v>
      </c>
      <c r="E121" s="128" t="s">
        <v>3351</v>
      </c>
      <c r="F121" s="128" t="s">
        <v>3352</v>
      </c>
      <c r="J121" s="129">
        <f>BK121</f>
        <v>0</v>
      </c>
      <c r="L121" s="126"/>
      <c r="M121" s="130"/>
      <c r="N121" s="131"/>
      <c r="O121" s="131"/>
      <c r="P121" s="132">
        <f>P122+P144+P186</f>
        <v>0</v>
      </c>
      <c r="Q121" s="131"/>
      <c r="R121" s="132">
        <f>R122+R144+R186</f>
        <v>0.9738</v>
      </c>
      <c r="S121" s="131"/>
      <c r="T121" s="133">
        <f>T122+T144+T186</f>
        <v>0</v>
      </c>
      <c r="AR121" s="127" t="s">
        <v>163</v>
      </c>
      <c r="AT121" s="134" t="s">
        <v>78</v>
      </c>
      <c r="AU121" s="134" t="s">
        <v>79</v>
      </c>
      <c r="AY121" s="127" t="s">
        <v>149</v>
      </c>
      <c r="BK121" s="135">
        <f>BK122+BK144+BK186</f>
        <v>0</v>
      </c>
    </row>
    <row r="122" spans="2:63" s="125" customFormat="1" ht="22.9" customHeight="1">
      <c r="B122" s="126"/>
      <c r="D122" s="127" t="s">
        <v>78</v>
      </c>
      <c r="E122" s="136" t="s">
        <v>3353</v>
      </c>
      <c r="F122" s="136" t="s">
        <v>3354</v>
      </c>
      <c r="J122" s="137">
        <f>BK122</f>
        <v>0</v>
      </c>
      <c r="L122" s="126"/>
      <c r="M122" s="130"/>
      <c r="N122" s="131"/>
      <c r="O122" s="131"/>
      <c r="P122" s="132">
        <f>SUM(P123:P143)</f>
        <v>0</v>
      </c>
      <c r="Q122" s="131"/>
      <c r="R122" s="132">
        <f>SUM(R123:R143)</f>
        <v>0.5237999999999999</v>
      </c>
      <c r="S122" s="131"/>
      <c r="T122" s="133">
        <f>SUM(T123:T143)</f>
        <v>0</v>
      </c>
      <c r="AR122" s="127" t="s">
        <v>163</v>
      </c>
      <c r="AT122" s="134" t="s">
        <v>78</v>
      </c>
      <c r="AU122" s="134" t="s">
        <v>87</v>
      </c>
      <c r="AY122" s="127" t="s">
        <v>149</v>
      </c>
      <c r="BK122" s="135">
        <f>SUM(BK123:BK143)</f>
        <v>0</v>
      </c>
    </row>
    <row r="123" spans="1:65" s="56" customFormat="1" ht="16.5" customHeight="1">
      <c r="A123" s="53"/>
      <c r="B123" s="54"/>
      <c r="C123" s="138" t="s">
        <v>87</v>
      </c>
      <c r="D123" s="138" t="s">
        <v>152</v>
      </c>
      <c r="E123" s="139" t="s">
        <v>3355</v>
      </c>
      <c r="F123" s="140" t="s">
        <v>3356</v>
      </c>
      <c r="G123" s="141" t="s">
        <v>339</v>
      </c>
      <c r="H123" s="40">
        <v>1</v>
      </c>
      <c r="I123" s="24"/>
      <c r="J123" s="142">
        <f>ROUND(I123*H123,2)</f>
        <v>0</v>
      </c>
      <c r="K123" s="140" t="s">
        <v>1</v>
      </c>
      <c r="L123" s="54"/>
      <c r="M123" s="143" t="s">
        <v>1</v>
      </c>
      <c r="N123" s="144" t="s">
        <v>44</v>
      </c>
      <c r="O123" s="145"/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R123" s="148" t="s">
        <v>626</v>
      </c>
      <c r="AT123" s="148" t="s">
        <v>152</v>
      </c>
      <c r="AU123" s="148" t="s">
        <v>89</v>
      </c>
      <c r="AY123" s="44" t="s">
        <v>149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44" t="s">
        <v>87</v>
      </c>
      <c r="BK123" s="149">
        <f>ROUND(I123*H123,2)</f>
        <v>0</v>
      </c>
      <c r="BL123" s="44" t="s">
        <v>626</v>
      </c>
      <c r="BM123" s="148" t="s">
        <v>3357</v>
      </c>
    </row>
    <row r="124" spans="1:65" s="56" customFormat="1" ht="16.5" customHeight="1">
      <c r="A124" s="53"/>
      <c r="B124" s="54"/>
      <c r="C124" s="195" t="s">
        <v>89</v>
      </c>
      <c r="D124" s="195" t="s">
        <v>1214</v>
      </c>
      <c r="E124" s="196" t="s">
        <v>3358</v>
      </c>
      <c r="F124" s="197" t="s">
        <v>3359</v>
      </c>
      <c r="G124" s="198" t="s">
        <v>339</v>
      </c>
      <c r="H124" s="199">
        <v>1</v>
      </c>
      <c r="I124" s="26"/>
      <c r="J124" s="200">
        <f>ROUND(I124*H124,2)</f>
        <v>0</v>
      </c>
      <c r="K124" s="197" t="s">
        <v>1</v>
      </c>
      <c r="L124" s="201"/>
      <c r="M124" s="202" t="s">
        <v>1</v>
      </c>
      <c r="N124" s="203" t="s">
        <v>44</v>
      </c>
      <c r="O124" s="145"/>
      <c r="P124" s="146">
        <f>O124*H124</f>
        <v>0</v>
      </c>
      <c r="Q124" s="146">
        <v>0.0036</v>
      </c>
      <c r="R124" s="146">
        <f>Q124*H124</f>
        <v>0.0036</v>
      </c>
      <c r="S124" s="146">
        <v>0</v>
      </c>
      <c r="T124" s="147">
        <f>S124*H124</f>
        <v>0</v>
      </c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R124" s="148" t="s">
        <v>2053</v>
      </c>
      <c r="AT124" s="148" t="s">
        <v>1214</v>
      </c>
      <c r="AU124" s="148" t="s">
        <v>89</v>
      </c>
      <c r="AY124" s="44" t="s">
        <v>149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44" t="s">
        <v>87</v>
      </c>
      <c r="BK124" s="149">
        <f>ROUND(I124*H124,2)</f>
        <v>0</v>
      </c>
      <c r="BL124" s="44" t="s">
        <v>626</v>
      </c>
      <c r="BM124" s="148" t="s">
        <v>3360</v>
      </c>
    </row>
    <row r="125" spans="1:47" s="56" customFormat="1" ht="48.75">
      <c r="A125" s="53"/>
      <c r="B125" s="54"/>
      <c r="C125" s="53"/>
      <c r="D125" s="150" t="s">
        <v>158</v>
      </c>
      <c r="E125" s="53"/>
      <c r="F125" s="151" t="s">
        <v>3361</v>
      </c>
      <c r="G125" s="53"/>
      <c r="H125" s="53"/>
      <c r="I125" s="53"/>
      <c r="J125" s="53"/>
      <c r="K125" s="53"/>
      <c r="L125" s="54"/>
      <c r="M125" s="152"/>
      <c r="N125" s="153"/>
      <c r="O125" s="145"/>
      <c r="P125" s="145"/>
      <c r="Q125" s="145"/>
      <c r="R125" s="145"/>
      <c r="S125" s="145"/>
      <c r="T125" s="154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T125" s="44" t="s">
        <v>158</v>
      </c>
      <c r="AU125" s="44" t="s">
        <v>89</v>
      </c>
    </row>
    <row r="126" spans="1:65" s="56" customFormat="1" ht="16.5" customHeight="1">
      <c r="A126" s="53"/>
      <c r="B126" s="54"/>
      <c r="C126" s="195" t="s">
        <v>163</v>
      </c>
      <c r="D126" s="195" t="s">
        <v>1214</v>
      </c>
      <c r="E126" s="196" t="s">
        <v>3362</v>
      </c>
      <c r="F126" s="197" t="s">
        <v>3363</v>
      </c>
      <c r="G126" s="198" t="s">
        <v>339</v>
      </c>
      <c r="H126" s="199">
        <v>3</v>
      </c>
      <c r="I126" s="26"/>
      <c r="J126" s="200">
        <f>ROUND(I126*H126,2)</f>
        <v>0</v>
      </c>
      <c r="K126" s="197" t="s">
        <v>1</v>
      </c>
      <c r="L126" s="201"/>
      <c r="M126" s="202" t="s">
        <v>1</v>
      </c>
      <c r="N126" s="203" t="s">
        <v>44</v>
      </c>
      <c r="O126" s="145"/>
      <c r="P126" s="146">
        <f>O126*H126</f>
        <v>0</v>
      </c>
      <c r="Q126" s="146">
        <v>0.0036</v>
      </c>
      <c r="R126" s="146">
        <f>Q126*H126</f>
        <v>0.0108</v>
      </c>
      <c r="S126" s="146">
        <v>0</v>
      </c>
      <c r="T126" s="147">
        <f>S126*H126</f>
        <v>0</v>
      </c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R126" s="148" t="s">
        <v>2053</v>
      </c>
      <c r="AT126" s="148" t="s">
        <v>1214</v>
      </c>
      <c r="AU126" s="148" t="s">
        <v>89</v>
      </c>
      <c r="AY126" s="44" t="s">
        <v>149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44" t="s">
        <v>87</v>
      </c>
      <c r="BK126" s="149">
        <f>ROUND(I126*H126,2)</f>
        <v>0</v>
      </c>
      <c r="BL126" s="44" t="s">
        <v>626</v>
      </c>
      <c r="BM126" s="148" t="s">
        <v>3364</v>
      </c>
    </row>
    <row r="127" spans="1:65" s="56" customFormat="1" ht="16.5" customHeight="1">
      <c r="A127" s="53"/>
      <c r="B127" s="54"/>
      <c r="C127" s="138" t="s">
        <v>167</v>
      </c>
      <c r="D127" s="138" t="s">
        <v>152</v>
      </c>
      <c r="E127" s="139" t="s">
        <v>3365</v>
      </c>
      <c r="F127" s="140" t="s">
        <v>3366</v>
      </c>
      <c r="G127" s="141" t="s">
        <v>339</v>
      </c>
      <c r="H127" s="40">
        <v>4</v>
      </c>
      <c r="I127" s="24"/>
      <c r="J127" s="142">
        <f>ROUND(I127*H127,2)</f>
        <v>0</v>
      </c>
      <c r="K127" s="140" t="s">
        <v>1</v>
      </c>
      <c r="L127" s="54"/>
      <c r="M127" s="143" t="s">
        <v>1</v>
      </c>
      <c r="N127" s="144" t="s">
        <v>44</v>
      </c>
      <c r="O127" s="145"/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R127" s="148" t="s">
        <v>626</v>
      </c>
      <c r="AT127" s="148" t="s">
        <v>152</v>
      </c>
      <c r="AU127" s="148" t="s">
        <v>89</v>
      </c>
      <c r="AY127" s="44" t="s">
        <v>149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44" t="s">
        <v>87</v>
      </c>
      <c r="BK127" s="149">
        <f>ROUND(I127*H127,2)</f>
        <v>0</v>
      </c>
      <c r="BL127" s="44" t="s">
        <v>626</v>
      </c>
      <c r="BM127" s="148" t="s">
        <v>3367</v>
      </c>
    </row>
    <row r="128" spans="1:65" s="56" customFormat="1" ht="16.5" customHeight="1">
      <c r="A128" s="53"/>
      <c r="B128" s="54"/>
      <c r="C128" s="195" t="s">
        <v>148</v>
      </c>
      <c r="D128" s="195" t="s">
        <v>1214</v>
      </c>
      <c r="E128" s="196" t="s">
        <v>3368</v>
      </c>
      <c r="F128" s="197" t="s">
        <v>3369</v>
      </c>
      <c r="G128" s="198" t="s">
        <v>339</v>
      </c>
      <c r="H128" s="199">
        <v>2</v>
      </c>
      <c r="I128" s="26"/>
      <c r="J128" s="200">
        <f>ROUND(I128*H128,2)</f>
        <v>0</v>
      </c>
      <c r="K128" s="197" t="s">
        <v>1</v>
      </c>
      <c r="L128" s="201"/>
      <c r="M128" s="202" t="s">
        <v>1</v>
      </c>
      <c r="N128" s="203" t="s">
        <v>44</v>
      </c>
      <c r="O128" s="145"/>
      <c r="P128" s="146">
        <f>O128*H128</f>
        <v>0</v>
      </c>
      <c r="Q128" s="146">
        <v>0.0036</v>
      </c>
      <c r="R128" s="146">
        <f>Q128*H128</f>
        <v>0.0072</v>
      </c>
      <c r="S128" s="146">
        <v>0</v>
      </c>
      <c r="T128" s="147">
        <f>S128*H128</f>
        <v>0</v>
      </c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R128" s="148" t="s">
        <v>2053</v>
      </c>
      <c r="AT128" s="148" t="s">
        <v>1214</v>
      </c>
      <c r="AU128" s="148" t="s">
        <v>89</v>
      </c>
      <c r="AY128" s="44" t="s">
        <v>149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44" t="s">
        <v>87</v>
      </c>
      <c r="BK128" s="149">
        <f>ROUND(I128*H128,2)</f>
        <v>0</v>
      </c>
      <c r="BL128" s="44" t="s">
        <v>626</v>
      </c>
      <c r="BM128" s="148" t="s">
        <v>3370</v>
      </c>
    </row>
    <row r="129" spans="1:47" s="56" customFormat="1" ht="19.5">
      <c r="A129" s="53"/>
      <c r="B129" s="54"/>
      <c r="C129" s="53"/>
      <c r="D129" s="150" t="s">
        <v>158</v>
      </c>
      <c r="E129" s="53"/>
      <c r="F129" s="151" t="s">
        <v>3371</v>
      </c>
      <c r="G129" s="53"/>
      <c r="H129" s="53"/>
      <c r="I129" s="53"/>
      <c r="J129" s="53"/>
      <c r="K129" s="53"/>
      <c r="L129" s="54"/>
      <c r="M129" s="152"/>
      <c r="N129" s="153"/>
      <c r="O129" s="145"/>
      <c r="P129" s="145"/>
      <c r="Q129" s="145"/>
      <c r="R129" s="145"/>
      <c r="S129" s="145"/>
      <c r="T129" s="154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T129" s="44" t="s">
        <v>158</v>
      </c>
      <c r="AU129" s="44" t="s">
        <v>89</v>
      </c>
    </row>
    <row r="130" spans="1:65" s="56" customFormat="1" ht="16.5" customHeight="1">
      <c r="A130" s="53"/>
      <c r="B130" s="54"/>
      <c r="C130" s="195" t="s">
        <v>174</v>
      </c>
      <c r="D130" s="195" t="s">
        <v>1214</v>
      </c>
      <c r="E130" s="196" t="s">
        <v>3372</v>
      </c>
      <c r="F130" s="197" t="s">
        <v>3373</v>
      </c>
      <c r="G130" s="198" t="s">
        <v>339</v>
      </c>
      <c r="H130" s="199">
        <v>2</v>
      </c>
      <c r="I130" s="26"/>
      <c r="J130" s="200">
        <f>ROUND(I130*H130,2)</f>
        <v>0</v>
      </c>
      <c r="K130" s="197" t="s">
        <v>1</v>
      </c>
      <c r="L130" s="201"/>
      <c r="M130" s="202" t="s">
        <v>1</v>
      </c>
      <c r="N130" s="203" t="s">
        <v>44</v>
      </c>
      <c r="O130" s="145"/>
      <c r="P130" s="146">
        <f>O130*H130</f>
        <v>0</v>
      </c>
      <c r="Q130" s="146">
        <v>0.0036</v>
      </c>
      <c r="R130" s="146">
        <f>Q130*H130</f>
        <v>0.0072</v>
      </c>
      <c r="S130" s="146">
        <v>0</v>
      </c>
      <c r="T130" s="147">
        <f>S130*H130</f>
        <v>0</v>
      </c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R130" s="148" t="s">
        <v>2053</v>
      </c>
      <c r="AT130" s="148" t="s">
        <v>1214</v>
      </c>
      <c r="AU130" s="148" t="s">
        <v>89</v>
      </c>
      <c r="AY130" s="44" t="s">
        <v>149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44" t="s">
        <v>87</v>
      </c>
      <c r="BK130" s="149">
        <f>ROUND(I130*H130,2)</f>
        <v>0</v>
      </c>
      <c r="BL130" s="44" t="s">
        <v>626</v>
      </c>
      <c r="BM130" s="148" t="s">
        <v>3374</v>
      </c>
    </row>
    <row r="131" spans="1:47" s="56" customFormat="1" ht="19.5">
      <c r="A131" s="53"/>
      <c r="B131" s="54"/>
      <c r="C131" s="53"/>
      <c r="D131" s="150" t="s">
        <v>158</v>
      </c>
      <c r="E131" s="53"/>
      <c r="F131" s="151" t="s">
        <v>3371</v>
      </c>
      <c r="G131" s="53"/>
      <c r="H131" s="53"/>
      <c r="I131" s="53"/>
      <c r="J131" s="53"/>
      <c r="K131" s="53"/>
      <c r="L131" s="54"/>
      <c r="M131" s="152"/>
      <c r="N131" s="153"/>
      <c r="O131" s="145"/>
      <c r="P131" s="145"/>
      <c r="Q131" s="145"/>
      <c r="R131" s="145"/>
      <c r="S131" s="145"/>
      <c r="T131" s="154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T131" s="44" t="s">
        <v>158</v>
      </c>
      <c r="AU131" s="44" t="s">
        <v>89</v>
      </c>
    </row>
    <row r="132" spans="1:65" s="56" customFormat="1" ht="24.2" customHeight="1">
      <c r="A132" s="53"/>
      <c r="B132" s="54"/>
      <c r="C132" s="138" t="s">
        <v>178</v>
      </c>
      <c r="D132" s="138" t="s">
        <v>152</v>
      </c>
      <c r="E132" s="139" t="s">
        <v>3375</v>
      </c>
      <c r="F132" s="140" t="s">
        <v>3376</v>
      </c>
      <c r="G132" s="141" t="s">
        <v>339</v>
      </c>
      <c r="H132" s="40">
        <v>75</v>
      </c>
      <c r="I132" s="24"/>
      <c r="J132" s="142">
        <f aca="true" t="shared" si="0" ref="J132:J143">ROUND(I132*H132,2)</f>
        <v>0</v>
      </c>
      <c r="K132" s="140" t="s">
        <v>1</v>
      </c>
      <c r="L132" s="54"/>
      <c r="M132" s="143" t="s">
        <v>1</v>
      </c>
      <c r="N132" s="144" t="s">
        <v>44</v>
      </c>
      <c r="O132" s="145"/>
      <c r="P132" s="146">
        <f aca="true" t="shared" si="1" ref="P132:P143">O132*H132</f>
        <v>0</v>
      </c>
      <c r="Q132" s="146">
        <v>0</v>
      </c>
      <c r="R132" s="146">
        <f aca="true" t="shared" si="2" ref="R132:R143">Q132*H132</f>
        <v>0</v>
      </c>
      <c r="S132" s="146">
        <v>0</v>
      </c>
      <c r="T132" s="147">
        <f aca="true" t="shared" si="3" ref="T132:T143">S132*H132</f>
        <v>0</v>
      </c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R132" s="148" t="s">
        <v>626</v>
      </c>
      <c r="AT132" s="148" t="s">
        <v>152</v>
      </c>
      <c r="AU132" s="148" t="s">
        <v>89</v>
      </c>
      <c r="AY132" s="44" t="s">
        <v>149</v>
      </c>
      <c r="BE132" s="149">
        <f aca="true" t="shared" si="4" ref="BE132:BE143">IF(N132="základní",J132,0)</f>
        <v>0</v>
      </c>
      <c r="BF132" s="149">
        <f aca="true" t="shared" si="5" ref="BF132:BF143">IF(N132="snížená",J132,0)</f>
        <v>0</v>
      </c>
      <c r="BG132" s="149">
        <f aca="true" t="shared" si="6" ref="BG132:BG143">IF(N132="zákl. přenesená",J132,0)</f>
        <v>0</v>
      </c>
      <c r="BH132" s="149">
        <f aca="true" t="shared" si="7" ref="BH132:BH143">IF(N132="sníž. přenesená",J132,0)</f>
        <v>0</v>
      </c>
      <c r="BI132" s="149">
        <f aca="true" t="shared" si="8" ref="BI132:BI143">IF(N132="nulová",J132,0)</f>
        <v>0</v>
      </c>
      <c r="BJ132" s="44" t="s">
        <v>87</v>
      </c>
      <c r="BK132" s="149">
        <f aca="true" t="shared" si="9" ref="BK132:BK143">ROUND(I132*H132,2)</f>
        <v>0</v>
      </c>
      <c r="BL132" s="44" t="s">
        <v>626</v>
      </c>
      <c r="BM132" s="148" t="s">
        <v>3377</v>
      </c>
    </row>
    <row r="133" spans="1:65" s="56" customFormat="1" ht="16.5" customHeight="1">
      <c r="A133" s="53"/>
      <c r="B133" s="54"/>
      <c r="C133" s="195" t="s">
        <v>184</v>
      </c>
      <c r="D133" s="195" t="s">
        <v>1214</v>
      </c>
      <c r="E133" s="196" t="s">
        <v>3378</v>
      </c>
      <c r="F133" s="197" t="s">
        <v>3379</v>
      </c>
      <c r="G133" s="198" t="s">
        <v>331</v>
      </c>
      <c r="H133" s="199">
        <v>5.5</v>
      </c>
      <c r="I133" s="26"/>
      <c r="J133" s="200">
        <f t="shared" si="0"/>
        <v>0</v>
      </c>
      <c r="K133" s="197" t="s">
        <v>1</v>
      </c>
      <c r="L133" s="201"/>
      <c r="M133" s="202" t="s">
        <v>1</v>
      </c>
      <c r="N133" s="203" t="s">
        <v>44</v>
      </c>
      <c r="O133" s="145"/>
      <c r="P133" s="146">
        <f t="shared" si="1"/>
        <v>0</v>
      </c>
      <c r="Q133" s="146">
        <v>0.0036</v>
      </c>
      <c r="R133" s="146">
        <f t="shared" si="2"/>
        <v>0.019799999999999998</v>
      </c>
      <c r="S133" s="146">
        <v>0</v>
      </c>
      <c r="T133" s="147">
        <f t="shared" si="3"/>
        <v>0</v>
      </c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R133" s="148" t="s">
        <v>2053</v>
      </c>
      <c r="AT133" s="148" t="s">
        <v>1214</v>
      </c>
      <c r="AU133" s="148" t="s">
        <v>89</v>
      </c>
      <c r="AY133" s="44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44" t="s">
        <v>87</v>
      </c>
      <c r="BK133" s="149">
        <f t="shared" si="9"/>
        <v>0</v>
      </c>
      <c r="BL133" s="44" t="s">
        <v>626</v>
      </c>
      <c r="BM133" s="148" t="s">
        <v>3380</v>
      </c>
    </row>
    <row r="134" spans="1:65" s="56" customFormat="1" ht="16.5" customHeight="1">
      <c r="A134" s="53"/>
      <c r="B134" s="54"/>
      <c r="C134" s="195" t="s">
        <v>190</v>
      </c>
      <c r="D134" s="195" t="s">
        <v>1214</v>
      </c>
      <c r="E134" s="196" t="s">
        <v>3381</v>
      </c>
      <c r="F134" s="197" t="s">
        <v>3382</v>
      </c>
      <c r="G134" s="198" t="s">
        <v>331</v>
      </c>
      <c r="H134" s="199">
        <v>37.5</v>
      </c>
      <c r="I134" s="26"/>
      <c r="J134" s="200">
        <f t="shared" si="0"/>
        <v>0</v>
      </c>
      <c r="K134" s="197" t="s">
        <v>1</v>
      </c>
      <c r="L134" s="201"/>
      <c r="M134" s="202" t="s">
        <v>1</v>
      </c>
      <c r="N134" s="203" t="s">
        <v>44</v>
      </c>
      <c r="O134" s="145"/>
      <c r="P134" s="146">
        <f t="shared" si="1"/>
        <v>0</v>
      </c>
      <c r="Q134" s="146">
        <v>0.0036</v>
      </c>
      <c r="R134" s="146">
        <f t="shared" si="2"/>
        <v>0.135</v>
      </c>
      <c r="S134" s="146">
        <v>0</v>
      </c>
      <c r="T134" s="147">
        <f t="shared" si="3"/>
        <v>0</v>
      </c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R134" s="148" t="s">
        <v>2053</v>
      </c>
      <c r="AT134" s="148" t="s">
        <v>1214</v>
      </c>
      <c r="AU134" s="148" t="s">
        <v>89</v>
      </c>
      <c r="AY134" s="44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44" t="s">
        <v>87</v>
      </c>
      <c r="BK134" s="149">
        <f t="shared" si="9"/>
        <v>0</v>
      </c>
      <c r="BL134" s="44" t="s">
        <v>626</v>
      </c>
      <c r="BM134" s="148" t="s">
        <v>3383</v>
      </c>
    </row>
    <row r="135" spans="1:65" s="56" customFormat="1" ht="16.5" customHeight="1">
      <c r="A135" s="53"/>
      <c r="B135" s="54"/>
      <c r="C135" s="195" t="s">
        <v>114</v>
      </c>
      <c r="D135" s="195" t="s">
        <v>1214</v>
      </c>
      <c r="E135" s="196" t="s">
        <v>3384</v>
      </c>
      <c r="F135" s="197" t="s">
        <v>3385</v>
      </c>
      <c r="G135" s="198" t="s">
        <v>331</v>
      </c>
      <c r="H135" s="199">
        <v>10</v>
      </c>
      <c r="I135" s="26"/>
      <c r="J135" s="200">
        <f t="shared" si="0"/>
        <v>0</v>
      </c>
      <c r="K135" s="197" t="s">
        <v>1</v>
      </c>
      <c r="L135" s="201"/>
      <c r="M135" s="202" t="s">
        <v>1</v>
      </c>
      <c r="N135" s="203" t="s">
        <v>44</v>
      </c>
      <c r="O135" s="145"/>
      <c r="P135" s="146">
        <f t="shared" si="1"/>
        <v>0</v>
      </c>
      <c r="Q135" s="146">
        <v>0.0036</v>
      </c>
      <c r="R135" s="146">
        <f t="shared" si="2"/>
        <v>0.036</v>
      </c>
      <c r="S135" s="146">
        <v>0</v>
      </c>
      <c r="T135" s="147">
        <f t="shared" si="3"/>
        <v>0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R135" s="148" t="s">
        <v>2053</v>
      </c>
      <c r="AT135" s="148" t="s">
        <v>1214</v>
      </c>
      <c r="AU135" s="148" t="s">
        <v>89</v>
      </c>
      <c r="AY135" s="44" t="s">
        <v>149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44" t="s">
        <v>87</v>
      </c>
      <c r="BK135" s="149">
        <f t="shared" si="9"/>
        <v>0</v>
      </c>
      <c r="BL135" s="44" t="s">
        <v>626</v>
      </c>
      <c r="BM135" s="148" t="s">
        <v>3386</v>
      </c>
    </row>
    <row r="136" spans="1:65" s="56" customFormat="1" ht="16.5" customHeight="1">
      <c r="A136" s="53"/>
      <c r="B136" s="54"/>
      <c r="C136" s="195" t="s">
        <v>117</v>
      </c>
      <c r="D136" s="195" t="s">
        <v>1214</v>
      </c>
      <c r="E136" s="196" t="s">
        <v>3387</v>
      </c>
      <c r="F136" s="197" t="s">
        <v>3388</v>
      </c>
      <c r="G136" s="198" t="s">
        <v>331</v>
      </c>
      <c r="H136" s="199">
        <v>5.5</v>
      </c>
      <c r="I136" s="26"/>
      <c r="J136" s="200">
        <f t="shared" si="0"/>
        <v>0</v>
      </c>
      <c r="K136" s="197" t="s">
        <v>1</v>
      </c>
      <c r="L136" s="201"/>
      <c r="M136" s="202" t="s">
        <v>1</v>
      </c>
      <c r="N136" s="203" t="s">
        <v>44</v>
      </c>
      <c r="O136" s="145"/>
      <c r="P136" s="146">
        <f t="shared" si="1"/>
        <v>0</v>
      </c>
      <c r="Q136" s="146">
        <v>0.0036</v>
      </c>
      <c r="R136" s="146">
        <f t="shared" si="2"/>
        <v>0.019799999999999998</v>
      </c>
      <c r="S136" s="146">
        <v>0</v>
      </c>
      <c r="T136" s="147">
        <f t="shared" si="3"/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2053</v>
      </c>
      <c r="AT136" s="148" t="s">
        <v>1214</v>
      </c>
      <c r="AU136" s="148" t="s">
        <v>89</v>
      </c>
      <c r="AY136" s="44" t="s">
        <v>149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44" t="s">
        <v>87</v>
      </c>
      <c r="BK136" s="149">
        <f t="shared" si="9"/>
        <v>0</v>
      </c>
      <c r="BL136" s="44" t="s">
        <v>626</v>
      </c>
      <c r="BM136" s="148" t="s">
        <v>3389</v>
      </c>
    </row>
    <row r="137" spans="1:65" s="56" customFormat="1" ht="16.5" customHeight="1">
      <c r="A137" s="53"/>
      <c r="B137" s="54"/>
      <c r="C137" s="195" t="s">
        <v>201</v>
      </c>
      <c r="D137" s="195" t="s">
        <v>1214</v>
      </c>
      <c r="E137" s="196" t="s">
        <v>3390</v>
      </c>
      <c r="F137" s="197" t="s">
        <v>3391</v>
      </c>
      <c r="G137" s="198" t="s">
        <v>331</v>
      </c>
      <c r="H137" s="199">
        <v>16.5</v>
      </c>
      <c r="I137" s="26"/>
      <c r="J137" s="200">
        <f t="shared" si="0"/>
        <v>0</v>
      </c>
      <c r="K137" s="197" t="s">
        <v>1</v>
      </c>
      <c r="L137" s="201"/>
      <c r="M137" s="202" t="s">
        <v>1</v>
      </c>
      <c r="N137" s="203" t="s">
        <v>44</v>
      </c>
      <c r="O137" s="145"/>
      <c r="P137" s="146">
        <f t="shared" si="1"/>
        <v>0</v>
      </c>
      <c r="Q137" s="146">
        <v>0.0036</v>
      </c>
      <c r="R137" s="146">
        <f t="shared" si="2"/>
        <v>0.0594</v>
      </c>
      <c r="S137" s="146">
        <v>0</v>
      </c>
      <c r="T137" s="147">
        <f t="shared" si="3"/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2053</v>
      </c>
      <c r="AT137" s="148" t="s">
        <v>1214</v>
      </c>
      <c r="AU137" s="148" t="s">
        <v>89</v>
      </c>
      <c r="AY137" s="44" t="s">
        <v>149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44" t="s">
        <v>87</v>
      </c>
      <c r="BK137" s="149">
        <f t="shared" si="9"/>
        <v>0</v>
      </c>
      <c r="BL137" s="44" t="s">
        <v>626</v>
      </c>
      <c r="BM137" s="148" t="s">
        <v>3392</v>
      </c>
    </row>
    <row r="138" spans="1:65" s="56" customFormat="1" ht="16.5" customHeight="1">
      <c r="A138" s="53"/>
      <c r="B138" s="54"/>
      <c r="C138" s="138" t="s">
        <v>207</v>
      </c>
      <c r="D138" s="138" t="s">
        <v>152</v>
      </c>
      <c r="E138" s="139" t="s">
        <v>3393</v>
      </c>
      <c r="F138" s="140" t="s">
        <v>3394</v>
      </c>
      <c r="G138" s="141" t="s">
        <v>331</v>
      </c>
      <c r="H138" s="40">
        <v>62.5</v>
      </c>
      <c r="I138" s="24"/>
      <c r="J138" s="142">
        <f t="shared" si="0"/>
        <v>0</v>
      </c>
      <c r="K138" s="140" t="s">
        <v>1</v>
      </c>
      <c r="L138" s="54"/>
      <c r="M138" s="143" t="s">
        <v>1</v>
      </c>
      <c r="N138" s="144" t="s">
        <v>44</v>
      </c>
      <c r="O138" s="145"/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626</v>
      </c>
      <c r="AT138" s="148" t="s">
        <v>152</v>
      </c>
      <c r="AU138" s="148" t="s">
        <v>89</v>
      </c>
      <c r="AY138" s="44" t="s">
        <v>149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44" t="s">
        <v>87</v>
      </c>
      <c r="BK138" s="149">
        <f t="shared" si="9"/>
        <v>0</v>
      </c>
      <c r="BL138" s="44" t="s">
        <v>626</v>
      </c>
      <c r="BM138" s="148" t="s">
        <v>3395</v>
      </c>
    </row>
    <row r="139" spans="1:65" s="56" customFormat="1" ht="16.5" customHeight="1">
      <c r="A139" s="53"/>
      <c r="B139" s="54"/>
      <c r="C139" s="195" t="s">
        <v>212</v>
      </c>
      <c r="D139" s="195" t="s">
        <v>1214</v>
      </c>
      <c r="E139" s="196" t="s">
        <v>3396</v>
      </c>
      <c r="F139" s="197" t="s">
        <v>3397</v>
      </c>
      <c r="G139" s="198" t="s">
        <v>331</v>
      </c>
      <c r="H139" s="199">
        <v>42.5</v>
      </c>
      <c r="I139" s="26"/>
      <c r="J139" s="200">
        <f t="shared" si="0"/>
        <v>0</v>
      </c>
      <c r="K139" s="197" t="s">
        <v>1</v>
      </c>
      <c r="L139" s="201"/>
      <c r="M139" s="202" t="s">
        <v>1</v>
      </c>
      <c r="N139" s="203" t="s">
        <v>44</v>
      </c>
      <c r="O139" s="145"/>
      <c r="P139" s="146">
        <f t="shared" si="1"/>
        <v>0</v>
      </c>
      <c r="Q139" s="146">
        <v>0.0036</v>
      </c>
      <c r="R139" s="146">
        <f t="shared" si="2"/>
        <v>0.153</v>
      </c>
      <c r="S139" s="146">
        <v>0</v>
      </c>
      <c r="T139" s="147">
        <f t="shared" si="3"/>
        <v>0</v>
      </c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R139" s="148" t="s">
        <v>2053</v>
      </c>
      <c r="AT139" s="148" t="s">
        <v>1214</v>
      </c>
      <c r="AU139" s="148" t="s">
        <v>89</v>
      </c>
      <c r="AY139" s="44" t="s">
        <v>149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44" t="s">
        <v>87</v>
      </c>
      <c r="BK139" s="149">
        <f t="shared" si="9"/>
        <v>0</v>
      </c>
      <c r="BL139" s="44" t="s">
        <v>626</v>
      </c>
      <c r="BM139" s="148" t="s">
        <v>3398</v>
      </c>
    </row>
    <row r="140" spans="1:65" s="56" customFormat="1" ht="16.5" customHeight="1">
      <c r="A140" s="53"/>
      <c r="B140" s="54"/>
      <c r="C140" s="195" t="s">
        <v>8</v>
      </c>
      <c r="D140" s="195" t="s">
        <v>1214</v>
      </c>
      <c r="E140" s="196" t="s">
        <v>3399</v>
      </c>
      <c r="F140" s="197" t="s">
        <v>3400</v>
      </c>
      <c r="G140" s="198" t="s">
        <v>331</v>
      </c>
      <c r="H140" s="199">
        <v>20</v>
      </c>
      <c r="I140" s="26"/>
      <c r="J140" s="200">
        <f t="shared" si="0"/>
        <v>0</v>
      </c>
      <c r="K140" s="197" t="s">
        <v>1</v>
      </c>
      <c r="L140" s="201"/>
      <c r="M140" s="202" t="s">
        <v>1</v>
      </c>
      <c r="N140" s="203" t="s">
        <v>44</v>
      </c>
      <c r="O140" s="145"/>
      <c r="P140" s="146">
        <f t="shared" si="1"/>
        <v>0</v>
      </c>
      <c r="Q140" s="146">
        <v>0.0036</v>
      </c>
      <c r="R140" s="146">
        <f t="shared" si="2"/>
        <v>0.072</v>
      </c>
      <c r="S140" s="146">
        <v>0</v>
      </c>
      <c r="T140" s="147">
        <f t="shared" si="3"/>
        <v>0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2053</v>
      </c>
      <c r="AT140" s="148" t="s">
        <v>1214</v>
      </c>
      <c r="AU140" s="148" t="s">
        <v>89</v>
      </c>
      <c r="AY140" s="44" t="s">
        <v>149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44" t="s">
        <v>87</v>
      </c>
      <c r="BK140" s="149">
        <f t="shared" si="9"/>
        <v>0</v>
      </c>
      <c r="BL140" s="44" t="s">
        <v>626</v>
      </c>
      <c r="BM140" s="148" t="s">
        <v>3401</v>
      </c>
    </row>
    <row r="141" spans="1:65" s="56" customFormat="1" ht="16.5" customHeight="1">
      <c r="A141" s="53"/>
      <c r="B141" s="54"/>
      <c r="C141" s="138" t="s">
        <v>219</v>
      </c>
      <c r="D141" s="138" t="s">
        <v>152</v>
      </c>
      <c r="E141" s="139" t="s">
        <v>3402</v>
      </c>
      <c r="F141" s="140" t="s">
        <v>3403</v>
      </c>
      <c r="G141" s="141" t="s">
        <v>2070</v>
      </c>
      <c r="H141" s="40">
        <v>8.3</v>
      </c>
      <c r="I141" s="24"/>
      <c r="J141" s="142">
        <f t="shared" si="0"/>
        <v>0</v>
      </c>
      <c r="K141" s="140" t="s">
        <v>1</v>
      </c>
      <c r="L141" s="54"/>
      <c r="M141" s="143" t="s">
        <v>1</v>
      </c>
      <c r="N141" s="144" t="s">
        <v>44</v>
      </c>
      <c r="O141" s="145"/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626</v>
      </c>
      <c r="AT141" s="148" t="s">
        <v>152</v>
      </c>
      <c r="AU141" s="148" t="s">
        <v>89</v>
      </c>
      <c r="AY141" s="44" t="s">
        <v>149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44" t="s">
        <v>87</v>
      </c>
      <c r="BK141" s="149">
        <f t="shared" si="9"/>
        <v>0</v>
      </c>
      <c r="BL141" s="44" t="s">
        <v>626</v>
      </c>
      <c r="BM141" s="148" t="s">
        <v>3404</v>
      </c>
    </row>
    <row r="142" spans="1:65" s="56" customFormat="1" ht="16.5" customHeight="1">
      <c r="A142" s="53"/>
      <c r="B142" s="54"/>
      <c r="C142" s="138" t="s">
        <v>223</v>
      </c>
      <c r="D142" s="138" t="s">
        <v>152</v>
      </c>
      <c r="E142" s="139" t="s">
        <v>3405</v>
      </c>
      <c r="F142" s="140" t="s">
        <v>3406</v>
      </c>
      <c r="G142" s="141" t="s">
        <v>155</v>
      </c>
      <c r="H142" s="40">
        <v>1</v>
      </c>
      <c r="I142" s="24"/>
      <c r="J142" s="142">
        <f t="shared" si="0"/>
        <v>0</v>
      </c>
      <c r="K142" s="140" t="s">
        <v>1</v>
      </c>
      <c r="L142" s="54"/>
      <c r="M142" s="143" t="s">
        <v>1</v>
      </c>
      <c r="N142" s="144" t="s">
        <v>44</v>
      </c>
      <c r="O142" s="145"/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R142" s="148" t="s">
        <v>626</v>
      </c>
      <c r="AT142" s="148" t="s">
        <v>152</v>
      </c>
      <c r="AU142" s="148" t="s">
        <v>89</v>
      </c>
      <c r="AY142" s="44" t="s">
        <v>149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44" t="s">
        <v>87</v>
      </c>
      <c r="BK142" s="149">
        <f t="shared" si="9"/>
        <v>0</v>
      </c>
      <c r="BL142" s="44" t="s">
        <v>626</v>
      </c>
      <c r="BM142" s="148" t="s">
        <v>3407</v>
      </c>
    </row>
    <row r="143" spans="1:65" s="56" customFormat="1" ht="16.5" customHeight="1">
      <c r="A143" s="53"/>
      <c r="B143" s="54"/>
      <c r="C143" s="138" t="s">
        <v>227</v>
      </c>
      <c r="D143" s="138" t="s">
        <v>152</v>
      </c>
      <c r="E143" s="139" t="s">
        <v>3408</v>
      </c>
      <c r="F143" s="140" t="s">
        <v>3409</v>
      </c>
      <c r="G143" s="141" t="s">
        <v>155</v>
      </c>
      <c r="H143" s="40">
        <v>1</v>
      </c>
      <c r="I143" s="24"/>
      <c r="J143" s="142">
        <f t="shared" si="0"/>
        <v>0</v>
      </c>
      <c r="K143" s="140" t="s">
        <v>1</v>
      </c>
      <c r="L143" s="54"/>
      <c r="M143" s="143" t="s">
        <v>1</v>
      </c>
      <c r="N143" s="144" t="s">
        <v>44</v>
      </c>
      <c r="O143" s="145"/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R143" s="148" t="s">
        <v>626</v>
      </c>
      <c r="AT143" s="148" t="s">
        <v>152</v>
      </c>
      <c r="AU143" s="148" t="s">
        <v>89</v>
      </c>
      <c r="AY143" s="44" t="s">
        <v>149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44" t="s">
        <v>87</v>
      </c>
      <c r="BK143" s="149">
        <f t="shared" si="9"/>
        <v>0</v>
      </c>
      <c r="BL143" s="44" t="s">
        <v>626</v>
      </c>
      <c r="BM143" s="148" t="s">
        <v>3410</v>
      </c>
    </row>
    <row r="144" spans="2:63" s="125" customFormat="1" ht="22.9" customHeight="1">
      <c r="B144" s="126"/>
      <c r="D144" s="127" t="s">
        <v>78</v>
      </c>
      <c r="E144" s="136" t="s">
        <v>3411</v>
      </c>
      <c r="F144" s="136" t="s">
        <v>3412</v>
      </c>
      <c r="J144" s="137">
        <f>BK144</f>
        <v>0</v>
      </c>
      <c r="L144" s="126"/>
      <c r="M144" s="130"/>
      <c r="N144" s="131"/>
      <c r="O144" s="131"/>
      <c r="P144" s="132">
        <f>SUM(P145:P185)</f>
        <v>0</v>
      </c>
      <c r="Q144" s="131"/>
      <c r="R144" s="132">
        <f>SUM(R145:R185)</f>
        <v>0.45</v>
      </c>
      <c r="S144" s="131"/>
      <c r="T144" s="133">
        <f>SUM(T145:T185)</f>
        <v>0</v>
      </c>
      <c r="AR144" s="127" t="s">
        <v>163</v>
      </c>
      <c r="AT144" s="134" t="s">
        <v>78</v>
      </c>
      <c r="AU144" s="134" t="s">
        <v>87</v>
      </c>
      <c r="AY144" s="127" t="s">
        <v>149</v>
      </c>
      <c r="BK144" s="135">
        <f>SUM(BK145:BK185)</f>
        <v>0</v>
      </c>
    </row>
    <row r="145" spans="1:65" s="56" customFormat="1" ht="16.5" customHeight="1">
      <c r="A145" s="53"/>
      <c r="B145" s="54"/>
      <c r="C145" s="138" t="s">
        <v>359</v>
      </c>
      <c r="D145" s="138" t="s">
        <v>152</v>
      </c>
      <c r="E145" s="139" t="s">
        <v>3413</v>
      </c>
      <c r="F145" s="140" t="s">
        <v>3414</v>
      </c>
      <c r="G145" s="141" t="s">
        <v>155</v>
      </c>
      <c r="H145" s="40">
        <v>1</v>
      </c>
      <c r="I145" s="24"/>
      <c r="J145" s="142">
        <f>ROUND(I145*H145,2)</f>
        <v>0</v>
      </c>
      <c r="K145" s="140" t="s">
        <v>1</v>
      </c>
      <c r="L145" s="54"/>
      <c r="M145" s="143" t="s">
        <v>1</v>
      </c>
      <c r="N145" s="144" t="s">
        <v>44</v>
      </c>
      <c r="O145" s="145"/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R145" s="148" t="s">
        <v>626</v>
      </c>
      <c r="AT145" s="148" t="s">
        <v>152</v>
      </c>
      <c r="AU145" s="148" t="s">
        <v>89</v>
      </c>
      <c r="AY145" s="44" t="s">
        <v>149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44" t="s">
        <v>87</v>
      </c>
      <c r="BK145" s="149">
        <f>ROUND(I145*H145,2)</f>
        <v>0</v>
      </c>
      <c r="BL145" s="44" t="s">
        <v>626</v>
      </c>
      <c r="BM145" s="148" t="s">
        <v>3415</v>
      </c>
    </row>
    <row r="146" spans="1:65" s="56" customFormat="1" ht="16.5" customHeight="1">
      <c r="A146" s="53"/>
      <c r="B146" s="54"/>
      <c r="C146" s="195" t="s">
        <v>363</v>
      </c>
      <c r="D146" s="195" t="s">
        <v>1214</v>
      </c>
      <c r="E146" s="196" t="s">
        <v>3416</v>
      </c>
      <c r="F146" s="197" t="s">
        <v>3417</v>
      </c>
      <c r="G146" s="198" t="s">
        <v>339</v>
      </c>
      <c r="H146" s="199">
        <v>3</v>
      </c>
      <c r="I146" s="26"/>
      <c r="J146" s="200">
        <f>ROUND(I146*H146,2)</f>
        <v>0</v>
      </c>
      <c r="K146" s="197" t="s">
        <v>1</v>
      </c>
      <c r="L146" s="201"/>
      <c r="M146" s="202" t="s">
        <v>1</v>
      </c>
      <c r="N146" s="203" t="s">
        <v>44</v>
      </c>
      <c r="O146" s="145"/>
      <c r="P146" s="146">
        <f>O146*H146</f>
        <v>0</v>
      </c>
      <c r="Q146" s="146">
        <v>0.0036</v>
      </c>
      <c r="R146" s="146">
        <f>Q146*H146</f>
        <v>0.0108</v>
      </c>
      <c r="S146" s="146">
        <v>0</v>
      </c>
      <c r="T146" s="147">
        <f>S146*H146</f>
        <v>0</v>
      </c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R146" s="148" t="s">
        <v>2053</v>
      </c>
      <c r="AT146" s="148" t="s">
        <v>1214</v>
      </c>
      <c r="AU146" s="148" t="s">
        <v>89</v>
      </c>
      <c r="AY146" s="44" t="s">
        <v>149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44" t="s">
        <v>87</v>
      </c>
      <c r="BK146" s="149">
        <f>ROUND(I146*H146,2)</f>
        <v>0</v>
      </c>
      <c r="BL146" s="44" t="s">
        <v>626</v>
      </c>
      <c r="BM146" s="148" t="s">
        <v>3418</v>
      </c>
    </row>
    <row r="147" spans="1:47" s="56" customFormat="1" ht="19.5">
      <c r="A147" s="53"/>
      <c r="B147" s="54"/>
      <c r="C147" s="53"/>
      <c r="D147" s="150" t="s">
        <v>158</v>
      </c>
      <c r="E147" s="53"/>
      <c r="F147" s="151" t="s">
        <v>3419</v>
      </c>
      <c r="G147" s="53"/>
      <c r="H147" s="53"/>
      <c r="I147" s="53"/>
      <c r="J147" s="53"/>
      <c r="K147" s="53"/>
      <c r="L147" s="54"/>
      <c r="M147" s="152"/>
      <c r="N147" s="153"/>
      <c r="O147" s="145"/>
      <c r="P147" s="145"/>
      <c r="Q147" s="145"/>
      <c r="R147" s="145"/>
      <c r="S147" s="145"/>
      <c r="T147" s="154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T147" s="44" t="s">
        <v>158</v>
      </c>
      <c r="AU147" s="44" t="s">
        <v>89</v>
      </c>
    </row>
    <row r="148" spans="1:65" s="56" customFormat="1" ht="16.5" customHeight="1">
      <c r="A148" s="53"/>
      <c r="B148" s="54"/>
      <c r="C148" s="195" t="s">
        <v>7</v>
      </c>
      <c r="D148" s="195" t="s">
        <v>1214</v>
      </c>
      <c r="E148" s="196" t="s">
        <v>3420</v>
      </c>
      <c r="F148" s="197" t="s">
        <v>3421</v>
      </c>
      <c r="G148" s="198" t="s">
        <v>339</v>
      </c>
      <c r="H148" s="199">
        <v>1</v>
      </c>
      <c r="I148" s="26"/>
      <c r="J148" s="200">
        <f>ROUND(I148*H148,2)</f>
        <v>0</v>
      </c>
      <c r="K148" s="197" t="s">
        <v>1</v>
      </c>
      <c r="L148" s="201"/>
      <c r="M148" s="202" t="s">
        <v>1</v>
      </c>
      <c r="N148" s="203" t="s">
        <v>44</v>
      </c>
      <c r="O148" s="145"/>
      <c r="P148" s="146">
        <f>O148*H148</f>
        <v>0</v>
      </c>
      <c r="Q148" s="146">
        <v>0.0036</v>
      </c>
      <c r="R148" s="146">
        <f>Q148*H148</f>
        <v>0.0036</v>
      </c>
      <c r="S148" s="146">
        <v>0</v>
      </c>
      <c r="T148" s="147">
        <f>S148*H148</f>
        <v>0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R148" s="148" t="s">
        <v>2053</v>
      </c>
      <c r="AT148" s="148" t="s">
        <v>1214</v>
      </c>
      <c r="AU148" s="148" t="s">
        <v>89</v>
      </c>
      <c r="AY148" s="44" t="s">
        <v>149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44" t="s">
        <v>87</v>
      </c>
      <c r="BK148" s="149">
        <f>ROUND(I148*H148,2)</f>
        <v>0</v>
      </c>
      <c r="BL148" s="44" t="s">
        <v>626</v>
      </c>
      <c r="BM148" s="148" t="s">
        <v>3422</v>
      </c>
    </row>
    <row r="149" spans="1:47" s="56" customFormat="1" ht="19.5">
      <c r="A149" s="53"/>
      <c r="B149" s="54"/>
      <c r="C149" s="53"/>
      <c r="D149" s="150" t="s">
        <v>158</v>
      </c>
      <c r="E149" s="53"/>
      <c r="F149" s="151" t="s">
        <v>3419</v>
      </c>
      <c r="G149" s="53"/>
      <c r="H149" s="53"/>
      <c r="I149" s="53"/>
      <c r="J149" s="53"/>
      <c r="K149" s="53"/>
      <c r="L149" s="54"/>
      <c r="M149" s="152"/>
      <c r="N149" s="153"/>
      <c r="O149" s="145"/>
      <c r="P149" s="145"/>
      <c r="Q149" s="145"/>
      <c r="R149" s="145"/>
      <c r="S149" s="145"/>
      <c r="T149" s="154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T149" s="44" t="s">
        <v>158</v>
      </c>
      <c r="AU149" s="44" t="s">
        <v>89</v>
      </c>
    </row>
    <row r="150" spans="1:65" s="56" customFormat="1" ht="16.5" customHeight="1">
      <c r="A150" s="53"/>
      <c r="B150" s="54"/>
      <c r="C150" s="195" t="s">
        <v>370</v>
      </c>
      <c r="D150" s="195" t="s">
        <v>1214</v>
      </c>
      <c r="E150" s="196" t="s">
        <v>3423</v>
      </c>
      <c r="F150" s="197" t="s">
        <v>3424</v>
      </c>
      <c r="G150" s="198" t="s">
        <v>339</v>
      </c>
      <c r="H150" s="199">
        <v>1</v>
      </c>
      <c r="I150" s="26"/>
      <c r="J150" s="200">
        <f>ROUND(I150*H150,2)</f>
        <v>0</v>
      </c>
      <c r="K150" s="197" t="s">
        <v>1</v>
      </c>
      <c r="L150" s="201"/>
      <c r="M150" s="202" t="s">
        <v>1</v>
      </c>
      <c r="N150" s="203" t="s">
        <v>44</v>
      </c>
      <c r="O150" s="145"/>
      <c r="P150" s="146">
        <f>O150*H150</f>
        <v>0</v>
      </c>
      <c r="Q150" s="146">
        <v>0.0036</v>
      </c>
      <c r="R150" s="146">
        <f>Q150*H150</f>
        <v>0.0036</v>
      </c>
      <c r="S150" s="146">
        <v>0</v>
      </c>
      <c r="T150" s="147">
        <f>S150*H150</f>
        <v>0</v>
      </c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R150" s="148" t="s">
        <v>2053</v>
      </c>
      <c r="AT150" s="148" t="s">
        <v>1214</v>
      </c>
      <c r="AU150" s="148" t="s">
        <v>89</v>
      </c>
      <c r="AY150" s="44" t="s">
        <v>149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44" t="s">
        <v>87</v>
      </c>
      <c r="BK150" s="149">
        <f>ROUND(I150*H150,2)</f>
        <v>0</v>
      </c>
      <c r="BL150" s="44" t="s">
        <v>626</v>
      </c>
      <c r="BM150" s="148" t="s">
        <v>3425</v>
      </c>
    </row>
    <row r="151" spans="1:47" s="56" customFormat="1" ht="19.5">
      <c r="A151" s="53"/>
      <c r="B151" s="54"/>
      <c r="C151" s="53"/>
      <c r="D151" s="150" t="s">
        <v>158</v>
      </c>
      <c r="E151" s="53"/>
      <c r="F151" s="151" t="s">
        <v>3419</v>
      </c>
      <c r="G151" s="53"/>
      <c r="H151" s="53"/>
      <c r="I151" s="53"/>
      <c r="J151" s="53"/>
      <c r="K151" s="53"/>
      <c r="L151" s="54"/>
      <c r="M151" s="152"/>
      <c r="N151" s="153"/>
      <c r="O151" s="145"/>
      <c r="P151" s="145"/>
      <c r="Q151" s="145"/>
      <c r="R151" s="145"/>
      <c r="S151" s="145"/>
      <c r="T151" s="154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T151" s="44" t="s">
        <v>158</v>
      </c>
      <c r="AU151" s="44" t="s">
        <v>89</v>
      </c>
    </row>
    <row r="152" spans="1:65" s="56" customFormat="1" ht="16.5" customHeight="1">
      <c r="A152" s="53"/>
      <c r="B152" s="54"/>
      <c r="C152" s="195" t="s">
        <v>374</v>
      </c>
      <c r="D152" s="195" t="s">
        <v>1214</v>
      </c>
      <c r="E152" s="196" t="s">
        <v>3426</v>
      </c>
      <c r="F152" s="197" t="s">
        <v>3427</v>
      </c>
      <c r="G152" s="198" t="s">
        <v>339</v>
      </c>
      <c r="H152" s="199">
        <v>1</v>
      </c>
      <c r="I152" s="26"/>
      <c r="J152" s="200">
        <f>ROUND(I152*H152,2)</f>
        <v>0</v>
      </c>
      <c r="K152" s="197" t="s">
        <v>1</v>
      </c>
      <c r="L152" s="201"/>
      <c r="M152" s="202" t="s">
        <v>1</v>
      </c>
      <c r="N152" s="203" t="s">
        <v>44</v>
      </c>
      <c r="O152" s="145"/>
      <c r="P152" s="146">
        <f>O152*H152</f>
        <v>0</v>
      </c>
      <c r="Q152" s="146">
        <v>0.0036</v>
      </c>
      <c r="R152" s="146">
        <f>Q152*H152</f>
        <v>0.0036</v>
      </c>
      <c r="S152" s="146">
        <v>0</v>
      </c>
      <c r="T152" s="147">
        <f>S152*H152</f>
        <v>0</v>
      </c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R152" s="148" t="s">
        <v>2053</v>
      </c>
      <c r="AT152" s="148" t="s">
        <v>1214</v>
      </c>
      <c r="AU152" s="148" t="s">
        <v>89</v>
      </c>
      <c r="AY152" s="44" t="s">
        <v>149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44" t="s">
        <v>87</v>
      </c>
      <c r="BK152" s="149">
        <f>ROUND(I152*H152,2)</f>
        <v>0</v>
      </c>
      <c r="BL152" s="44" t="s">
        <v>626</v>
      </c>
      <c r="BM152" s="148" t="s">
        <v>3428</v>
      </c>
    </row>
    <row r="153" spans="1:47" s="56" customFormat="1" ht="19.5">
      <c r="A153" s="53"/>
      <c r="B153" s="54"/>
      <c r="C153" s="53"/>
      <c r="D153" s="150" t="s">
        <v>158</v>
      </c>
      <c r="E153" s="53"/>
      <c r="F153" s="151" t="s">
        <v>3419</v>
      </c>
      <c r="G153" s="53"/>
      <c r="H153" s="53"/>
      <c r="I153" s="53"/>
      <c r="J153" s="53"/>
      <c r="K153" s="53"/>
      <c r="L153" s="54"/>
      <c r="M153" s="152"/>
      <c r="N153" s="153"/>
      <c r="O153" s="145"/>
      <c r="P153" s="145"/>
      <c r="Q153" s="145"/>
      <c r="R153" s="145"/>
      <c r="S153" s="145"/>
      <c r="T153" s="154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T153" s="44" t="s">
        <v>158</v>
      </c>
      <c r="AU153" s="44" t="s">
        <v>89</v>
      </c>
    </row>
    <row r="154" spans="1:65" s="56" customFormat="1" ht="16.5" customHeight="1">
      <c r="A154" s="53"/>
      <c r="B154" s="54"/>
      <c r="C154" s="195" t="s">
        <v>378</v>
      </c>
      <c r="D154" s="195" t="s">
        <v>1214</v>
      </c>
      <c r="E154" s="196" t="s">
        <v>3429</v>
      </c>
      <c r="F154" s="197" t="s">
        <v>3430</v>
      </c>
      <c r="G154" s="198" t="s">
        <v>339</v>
      </c>
      <c r="H154" s="199">
        <v>2</v>
      </c>
      <c r="I154" s="26"/>
      <c r="J154" s="200">
        <f>ROUND(I154*H154,2)</f>
        <v>0</v>
      </c>
      <c r="K154" s="197" t="s">
        <v>1</v>
      </c>
      <c r="L154" s="201"/>
      <c r="M154" s="202" t="s">
        <v>1</v>
      </c>
      <c r="N154" s="203" t="s">
        <v>44</v>
      </c>
      <c r="O154" s="145"/>
      <c r="P154" s="146">
        <f>O154*H154</f>
        <v>0</v>
      </c>
      <c r="Q154" s="146">
        <v>0.0036</v>
      </c>
      <c r="R154" s="146">
        <f>Q154*H154</f>
        <v>0.0072</v>
      </c>
      <c r="S154" s="146">
        <v>0</v>
      </c>
      <c r="T154" s="147">
        <f>S154*H154</f>
        <v>0</v>
      </c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R154" s="148" t="s">
        <v>2053</v>
      </c>
      <c r="AT154" s="148" t="s">
        <v>1214</v>
      </c>
      <c r="AU154" s="148" t="s">
        <v>89</v>
      </c>
      <c r="AY154" s="44" t="s">
        <v>149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44" t="s">
        <v>87</v>
      </c>
      <c r="BK154" s="149">
        <f>ROUND(I154*H154,2)</f>
        <v>0</v>
      </c>
      <c r="BL154" s="44" t="s">
        <v>626</v>
      </c>
      <c r="BM154" s="148" t="s">
        <v>3431</v>
      </c>
    </row>
    <row r="155" spans="1:47" s="56" customFormat="1" ht="19.5">
      <c r="A155" s="53"/>
      <c r="B155" s="54"/>
      <c r="C155" s="53"/>
      <c r="D155" s="150" t="s">
        <v>158</v>
      </c>
      <c r="E155" s="53"/>
      <c r="F155" s="151" t="s">
        <v>3419</v>
      </c>
      <c r="G155" s="53"/>
      <c r="H155" s="53"/>
      <c r="I155" s="53"/>
      <c r="J155" s="53"/>
      <c r="K155" s="53"/>
      <c r="L155" s="54"/>
      <c r="M155" s="152"/>
      <c r="N155" s="153"/>
      <c r="O155" s="145"/>
      <c r="P155" s="145"/>
      <c r="Q155" s="145"/>
      <c r="R155" s="145"/>
      <c r="S155" s="145"/>
      <c r="T155" s="154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T155" s="44" t="s">
        <v>158</v>
      </c>
      <c r="AU155" s="44" t="s">
        <v>89</v>
      </c>
    </row>
    <row r="156" spans="1:65" s="56" customFormat="1" ht="16.5" customHeight="1">
      <c r="A156" s="53"/>
      <c r="B156" s="54"/>
      <c r="C156" s="195" t="s">
        <v>382</v>
      </c>
      <c r="D156" s="195" t="s">
        <v>1214</v>
      </c>
      <c r="E156" s="196" t="s">
        <v>3432</v>
      </c>
      <c r="F156" s="197" t="s">
        <v>3433</v>
      </c>
      <c r="G156" s="198" t="s">
        <v>339</v>
      </c>
      <c r="H156" s="199">
        <v>6</v>
      </c>
      <c r="I156" s="26"/>
      <c r="J156" s="200">
        <f>ROUND(I156*H156,2)</f>
        <v>0</v>
      </c>
      <c r="K156" s="197" t="s">
        <v>1</v>
      </c>
      <c r="L156" s="201"/>
      <c r="M156" s="202" t="s">
        <v>1</v>
      </c>
      <c r="N156" s="203" t="s">
        <v>44</v>
      </c>
      <c r="O156" s="145"/>
      <c r="P156" s="146">
        <f>O156*H156</f>
        <v>0</v>
      </c>
      <c r="Q156" s="146">
        <v>0.0036</v>
      </c>
      <c r="R156" s="146">
        <f>Q156*H156</f>
        <v>0.0216</v>
      </c>
      <c r="S156" s="146">
        <v>0</v>
      </c>
      <c r="T156" s="147">
        <f>S156*H156</f>
        <v>0</v>
      </c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R156" s="148" t="s">
        <v>2053</v>
      </c>
      <c r="AT156" s="148" t="s">
        <v>1214</v>
      </c>
      <c r="AU156" s="148" t="s">
        <v>89</v>
      </c>
      <c r="AY156" s="44" t="s">
        <v>149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44" t="s">
        <v>87</v>
      </c>
      <c r="BK156" s="149">
        <f>ROUND(I156*H156,2)</f>
        <v>0</v>
      </c>
      <c r="BL156" s="44" t="s">
        <v>626</v>
      </c>
      <c r="BM156" s="148" t="s">
        <v>3434</v>
      </c>
    </row>
    <row r="157" spans="1:47" s="56" customFormat="1" ht="19.5">
      <c r="A157" s="53"/>
      <c r="B157" s="54"/>
      <c r="C157" s="53"/>
      <c r="D157" s="150" t="s">
        <v>158</v>
      </c>
      <c r="E157" s="53"/>
      <c r="F157" s="151" t="s">
        <v>3419</v>
      </c>
      <c r="G157" s="53"/>
      <c r="H157" s="53"/>
      <c r="I157" s="53"/>
      <c r="J157" s="53"/>
      <c r="K157" s="53"/>
      <c r="L157" s="54"/>
      <c r="M157" s="152"/>
      <c r="N157" s="153"/>
      <c r="O157" s="145"/>
      <c r="P157" s="145"/>
      <c r="Q157" s="145"/>
      <c r="R157" s="145"/>
      <c r="S157" s="145"/>
      <c r="T157" s="154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T157" s="44" t="s">
        <v>158</v>
      </c>
      <c r="AU157" s="44" t="s">
        <v>89</v>
      </c>
    </row>
    <row r="158" spans="1:65" s="56" customFormat="1" ht="16.5" customHeight="1">
      <c r="A158" s="53"/>
      <c r="B158" s="54"/>
      <c r="C158" s="195" t="s">
        <v>386</v>
      </c>
      <c r="D158" s="195" t="s">
        <v>1214</v>
      </c>
      <c r="E158" s="196" t="s">
        <v>3435</v>
      </c>
      <c r="F158" s="197" t="s">
        <v>3436</v>
      </c>
      <c r="G158" s="198" t="s">
        <v>339</v>
      </c>
      <c r="H158" s="199">
        <v>1</v>
      </c>
      <c r="I158" s="26"/>
      <c r="J158" s="200">
        <f>ROUND(I158*H158,2)</f>
        <v>0</v>
      </c>
      <c r="K158" s="197" t="s">
        <v>1</v>
      </c>
      <c r="L158" s="201"/>
      <c r="M158" s="202" t="s">
        <v>1</v>
      </c>
      <c r="N158" s="203" t="s">
        <v>44</v>
      </c>
      <c r="O158" s="145"/>
      <c r="P158" s="146">
        <f>O158*H158</f>
        <v>0</v>
      </c>
      <c r="Q158" s="146">
        <v>0.0036</v>
      </c>
      <c r="R158" s="146">
        <f>Q158*H158</f>
        <v>0.0036</v>
      </c>
      <c r="S158" s="146">
        <v>0</v>
      </c>
      <c r="T158" s="147">
        <f>S158*H158</f>
        <v>0</v>
      </c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R158" s="148" t="s">
        <v>2053</v>
      </c>
      <c r="AT158" s="148" t="s">
        <v>1214</v>
      </c>
      <c r="AU158" s="148" t="s">
        <v>89</v>
      </c>
      <c r="AY158" s="44" t="s">
        <v>149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44" t="s">
        <v>87</v>
      </c>
      <c r="BK158" s="149">
        <f>ROUND(I158*H158,2)</f>
        <v>0</v>
      </c>
      <c r="BL158" s="44" t="s">
        <v>626</v>
      </c>
      <c r="BM158" s="148" t="s">
        <v>3437</v>
      </c>
    </row>
    <row r="159" spans="1:47" s="56" customFormat="1" ht="19.5">
      <c r="A159" s="53"/>
      <c r="B159" s="54"/>
      <c r="C159" s="53"/>
      <c r="D159" s="150" t="s">
        <v>158</v>
      </c>
      <c r="E159" s="53"/>
      <c r="F159" s="151" t="s">
        <v>3419</v>
      </c>
      <c r="G159" s="53"/>
      <c r="H159" s="53"/>
      <c r="I159" s="53"/>
      <c r="J159" s="53"/>
      <c r="K159" s="53"/>
      <c r="L159" s="54"/>
      <c r="M159" s="152"/>
      <c r="N159" s="153"/>
      <c r="O159" s="145"/>
      <c r="P159" s="145"/>
      <c r="Q159" s="145"/>
      <c r="R159" s="145"/>
      <c r="S159" s="145"/>
      <c r="T159" s="154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T159" s="44" t="s">
        <v>158</v>
      </c>
      <c r="AU159" s="44" t="s">
        <v>89</v>
      </c>
    </row>
    <row r="160" spans="1:65" s="56" customFormat="1" ht="16.5" customHeight="1">
      <c r="A160" s="53"/>
      <c r="B160" s="54"/>
      <c r="C160" s="195" t="s">
        <v>391</v>
      </c>
      <c r="D160" s="195" t="s">
        <v>1214</v>
      </c>
      <c r="E160" s="196" t="s">
        <v>3438</v>
      </c>
      <c r="F160" s="197" t="s">
        <v>3439</v>
      </c>
      <c r="G160" s="198" t="s">
        <v>339</v>
      </c>
      <c r="H160" s="199">
        <v>3</v>
      </c>
      <c r="I160" s="26"/>
      <c r="J160" s="200">
        <f>ROUND(I160*H160,2)</f>
        <v>0</v>
      </c>
      <c r="K160" s="197" t="s">
        <v>1</v>
      </c>
      <c r="L160" s="201"/>
      <c r="M160" s="202" t="s">
        <v>1</v>
      </c>
      <c r="N160" s="203" t="s">
        <v>44</v>
      </c>
      <c r="O160" s="145"/>
      <c r="P160" s="146">
        <f>O160*H160</f>
        <v>0</v>
      </c>
      <c r="Q160" s="146">
        <v>0.0036</v>
      </c>
      <c r="R160" s="146">
        <f>Q160*H160</f>
        <v>0.0108</v>
      </c>
      <c r="S160" s="146">
        <v>0</v>
      </c>
      <c r="T160" s="147">
        <f>S160*H160</f>
        <v>0</v>
      </c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R160" s="148" t="s">
        <v>2053</v>
      </c>
      <c r="AT160" s="148" t="s">
        <v>1214</v>
      </c>
      <c r="AU160" s="148" t="s">
        <v>89</v>
      </c>
      <c r="AY160" s="44" t="s">
        <v>149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44" t="s">
        <v>87</v>
      </c>
      <c r="BK160" s="149">
        <f>ROUND(I160*H160,2)</f>
        <v>0</v>
      </c>
      <c r="BL160" s="44" t="s">
        <v>626</v>
      </c>
      <c r="BM160" s="148" t="s">
        <v>3440</v>
      </c>
    </row>
    <row r="161" spans="1:47" s="56" customFormat="1" ht="19.5">
      <c r="A161" s="53"/>
      <c r="B161" s="54"/>
      <c r="C161" s="53"/>
      <c r="D161" s="150" t="s">
        <v>158</v>
      </c>
      <c r="E161" s="53"/>
      <c r="F161" s="151" t="s">
        <v>3419</v>
      </c>
      <c r="G161" s="53"/>
      <c r="H161" s="53"/>
      <c r="I161" s="53"/>
      <c r="J161" s="53"/>
      <c r="K161" s="53"/>
      <c r="L161" s="54"/>
      <c r="M161" s="152"/>
      <c r="N161" s="153"/>
      <c r="O161" s="145"/>
      <c r="P161" s="145"/>
      <c r="Q161" s="145"/>
      <c r="R161" s="145"/>
      <c r="S161" s="145"/>
      <c r="T161" s="154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T161" s="44" t="s">
        <v>158</v>
      </c>
      <c r="AU161" s="44" t="s">
        <v>89</v>
      </c>
    </row>
    <row r="162" spans="1:65" s="56" customFormat="1" ht="16.5" customHeight="1">
      <c r="A162" s="53"/>
      <c r="B162" s="54"/>
      <c r="C162" s="195" t="s">
        <v>398</v>
      </c>
      <c r="D162" s="195" t="s">
        <v>1214</v>
      </c>
      <c r="E162" s="196" t="s">
        <v>3441</v>
      </c>
      <c r="F162" s="197" t="s">
        <v>3442</v>
      </c>
      <c r="G162" s="198" t="s">
        <v>339</v>
      </c>
      <c r="H162" s="199">
        <v>1</v>
      </c>
      <c r="I162" s="26"/>
      <c r="J162" s="200">
        <f>ROUND(I162*H162,2)</f>
        <v>0</v>
      </c>
      <c r="K162" s="197" t="s">
        <v>1</v>
      </c>
      <c r="L162" s="201"/>
      <c r="M162" s="202" t="s">
        <v>1</v>
      </c>
      <c r="N162" s="203" t="s">
        <v>44</v>
      </c>
      <c r="O162" s="145"/>
      <c r="P162" s="146">
        <f>O162*H162</f>
        <v>0</v>
      </c>
      <c r="Q162" s="146">
        <v>0.0036</v>
      </c>
      <c r="R162" s="146">
        <f>Q162*H162</f>
        <v>0.0036</v>
      </c>
      <c r="S162" s="146">
        <v>0</v>
      </c>
      <c r="T162" s="147">
        <f>S162*H162</f>
        <v>0</v>
      </c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R162" s="148" t="s">
        <v>2053</v>
      </c>
      <c r="AT162" s="148" t="s">
        <v>1214</v>
      </c>
      <c r="AU162" s="148" t="s">
        <v>89</v>
      </c>
      <c r="AY162" s="44" t="s">
        <v>149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44" t="s">
        <v>87</v>
      </c>
      <c r="BK162" s="149">
        <f>ROUND(I162*H162,2)</f>
        <v>0</v>
      </c>
      <c r="BL162" s="44" t="s">
        <v>626</v>
      </c>
      <c r="BM162" s="148" t="s">
        <v>3443</v>
      </c>
    </row>
    <row r="163" spans="1:47" s="56" customFormat="1" ht="19.5">
      <c r="A163" s="53"/>
      <c r="B163" s="54"/>
      <c r="C163" s="53"/>
      <c r="D163" s="150" t="s">
        <v>158</v>
      </c>
      <c r="E163" s="53"/>
      <c r="F163" s="151" t="s">
        <v>3419</v>
      </c>
      <c r="G163" s="53"/>
      <c r="H163" s="53"/>
      <c r="I163" s="53"/>
      <c r="J163" s="53"/>
      <c r="K163" s="53"/>
      <c r="L163" s="54"/>
      <c r="M163" s="152"/>
      <c r="N163" s="153"/>
      <c r="O163" s="145"/>
      <c r="P163" s="145"/>
      <c r="Q163" s="145"/>
      <c r="R163" s="145"/>
      <c r="S163" s="145"/>
      <c r="T163" s="154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T163" s="44" t="s">
        <v>158</v>
      </c>
      <c r="AU163" s="44" t="s">
        <v>89</v>
      </c>
    </row>
    <row r="164" spans="1:65" s="56" customFormat="1" ht="16.5" customHeight="1">
      <c r="A164" s="53"/>
      <c r="B164" s="54"/>
      <c r="C164" s="195" t="s">
        <v>403</v>
      </c>
      <c r="D164" s="195" t="s">
        <v>1214</v>
      </c>
      <c r="E164" s="196" t="s">
        <v>3444</v>
      </c>
      <c r="F164" s="197" t="s">
        <v>3445</v>
      </c>
      <c r="G164" s="198" t="s">
        <v>339</v>
      </c>
      <c r="H164" s="199">
        <v>1</v>
      </c>
      <c r="I164" s="26"/>
      <c r="J164" s="200">
        <f>ROUND(I164*H164,2)</f>
        <v>0</v>
      </c>
      <c r="K164" s="197" t="s">
        <v>1</v>
      </c>
      <c r="L164" s="201"/>
      <c r="M164" s="202" t="s">
        <v>1</v>
      </c>
      <c r="N164" s="203" t="s">
        <v>44</v>
      </c>
      <c r="O164" s="145"/>
      <c r="P164" s="146">
        <f>O164*H164</f>
        <v>0</v>
      </c>
      <c r="Q164" s="146">
        <v>0.0036</v>
      </c>
      <c r="R164" s="146">
        <f>Q164*H164</f>
        <v>0.0036</v>
      </c>
      <c r="S164" s="146">
        <v>0</v>
      </c>
      <c r="T164" s="147">
        <f>S164*H164</f>
        <v>0</v>
      </c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R164" s="148" t="s">
        <v>2053</v>
      </c>
      <c r="AT164" s="148" t="s">
        <v>1214</v>
      </c>
      <c r="AU164" s="148" t="s">
        <v>89</v>
      </c>
      <c r="AY164" s="44" t="s">
        <v>149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44" t="s">
        <v>87</v>
      </c>
      <c r="BK164" s="149">
        <f>ROUND(I164*H164,2)</f>
        <v>0</v>
      </c>
      <c r="BL164" s="44" t="s">
        <v>626</v>
      </c>
      <c r="BM164" s="148" t="s">
        <v>3446</v>
      </c>
    </row>
    <row r="165" spans="1:47" s="56" customFormat="1" ht="19.5">
      <c r="A165" s="53"/>
      <c r="B165" s="54"/>
      <c r="C165" s="53"/>
      <c r="D165" s="150" t="s">
        <v>158</v>
      </c>
      <c r="E165" s="53"/>
      <c r="F165" s="151" t="s">
        <v>3419</v>
      </c>
      <c r="G165" s="53"/>
      <c r="H165" s="53"/>
      <c r="I165" s="53"/>
      <c r="J165" s="53"/>
      <c r="K165" s="53"/>
      <c r="L165" s="54"/>
      <c r="M165" s="152"/>
      <c r="N165" s="153"/>
      <c r="O165" s="145"/>
      <c r="P165" s="145"/>
      <c r="Q165" s="145"/>
      <c r="R165" s="145"/>
      <c r="S165" s="145"/>
      <c r="T165" s="154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T165" s="44" t="s">
        <v>158</v>
      </c>
      <c r="AU165" s="44" t="s">
        <v>89</v>
      </c>
    </row>
    <row r="166" spans="1:65" s="56" customFormat="1" ht="16.5" customHeight="1">
      <c r="A166" s="53"/>
      <c r="B166" s="54"/>
      <c r="C166" s="195" t="s">
        <v>409</v>
      </c>
      <c r="D166" s="195" t="s">
        <v>1214</v>
      </c>
      <c r="E166" s="196" t="s">
        <v>3447</v>
      </c>
      <c r="F166" s="197" t="s">
        <v>3448</v>
      </c>
      <c r="G166" s="198" t="s">
        <v>339</v>
      </c>
      <c r="H166" s="199">
        <v>22</v>
      </c>
      <c r="I166" s="26"/>
      <c r="J166" s="200">
        <f>ROUND(I166*H166,2)</f>
        <v>0</v>
      </c>
      <c r="K166" s="197" t="s">
        <v>1</v>
      </c>
      <c r="L166" s="201"/>
      <c r="M166" s="202" t="s">
        <v>1</v>
      </c>
      <c r="N166" s="203" t="s">
        <v>44</v>
      </c>
      <c r="O166" s="145"/>
      <c r="P166" s="146">
        <f>O166*H166</f>
        <v>0</v>
      </c>
      <c r="Q166" s="146">
        <v>0.0036</v>
      </c>
      <c r="R166" s="146">
        <f>Q166*H166</f>
        <v>0.07919999999999999</v>
      </c>
      <c r="S166" s="146">
        <v>0</v>
      </c>
      <c r="T166" s="147">
        <f>S166*H166</f>
        <v>0</v>
      </c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R166" s="148" t="s">
        <v>2053</v>
      </c>
      <c r="AT166" s="148" t="s">
        <v>1214</v>
      </c>
      <c r="AU166" s="148" t="s">
        <v>89</v>
      </c>
      <c r="AY166" s="44" t="s">
        <v>149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44" t="s">
        <v>87</v>
      </c>
      <c r="BK166" s="149">
        <f>ROUND(I166*H166,2)</f>
        <v>0</v>
      </c>
      <c r="BL166" s="44" t="s">
        <v>626</v>
      </c>
      <c r="BM166" s="148" t="s">
        <v>3449</v>
      </c>
    </row>
    <row r="167" spans="1:47" s="56" customFormat="1" ht="19.5">
      <c r="A167" s="53"/>
      <c r="B167" s="54"/>
      <c r="C167" s="53"/>
      <c r="D167" s="150" t="s">
        <v>158</v>
      </c>
      <c r="E167" s="53"/>
      <c r="F167" s="151" t="s">
        <v>3419</v>
      </c>
      <c r="G167" s="53"/>
      <c r="H167" s="53"/>
      <c r="I167" s="53"/>
      <c r="J167" s="53"/>
      <c r="K167" s="53"/>
      <c r="L167" s="54"/>
      <c r="M167" s="152"/>
      <c r="N167" s="153"/>
      <c r="O167" s="145"/>
      <c r="P167" s="145"/>
      <c r="Q167" s="145"/>
      <c r="R167" s="145"/>
      <c r="S167" s="145"/>
      <c r="T167" s="154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T167" s="44" t="s">
        <v>158</v>
      </c>
      <c r="AU167" s="44" t="s">
        <v>89</v>
      </c>
    </row>
    <row r="168" spans="1:65" s="56" customFormat="1" ht="16.5" customHeight="1">
      <c r="A168" s="53"/>
      <c r="B168" s="54"/>
      <c r="C168" s="195" t="s">
        <v>414</v>
      </c>
      <c r="D168" s="195" t="s">
        <v>1214</v>
      </c>
      <c r="E168" s="196" t="s">
        <v>3450</v>
      </c>
      <c r="F168" s="197" t="s">
        <v>3451</v>
      </c>
      <c r="G168" s="198" t="s">
        <v>339</v>
      </c>
      <c r="H168" s="199">
        <v>1</v>
      </c>
      <c r="I168" s="26"/>
      <c r="J168" s="200">
        <f>ROUND(I168*H168,2)</f>
        <v>0</v>
      </c>
      <c r="K168" s="197" t="s">
        <v>1</v>
      </c>
      <c r="L168" s="201"/>
      <c r="M168" s="202" t="s">
        <v>1</v>
      </c>
      <c r="N168" s="203" t="s">
        <v>44</v>
      </c>
      <c r="O168" s="145"/>
      <c r="P168" s="146">
        <f>O168*H168</f>
        <v>0</v>
      </c>
      <c r="Q168" s="146">
        <v>0.0036</v>
      </c>
      <c r="R168" s="146">
        <f>Q168*H168</f>
        <v>0.0036</v>
      </c>
      <c r="S168" s="146">
        <v>0</v>
      </c>
      <c r="T168" s="147">
        <f>S168*H168</f>
        <v>0</v>
      </c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R168" s="148" t="s">
        <v>2053</v>
      </c>
      <c r="AT168" s="148" t="s">
        <v>1214</v>
      </c>
      <c r="AU168" s="148" t="s">
        <v>89</v>
      </c>
      <c r="AY168" s="44" t="s">
        <v>149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44" t="s">
        <v>87</v>
      </c>
      <c r="BK168" s="149">
        <f>ROUND(I168*H168,2)</f>
        <v>0</v>
      </c>
      <c r="BL168" s="44" t="s">
        <v>626</v>
      </c>
      <c r="BM168" s="148" t="s">
        <v>3452</v>
      </c>
    </row>
    <row r="169" spans="1:47" s="56" customFormat="1" ht="19.5">
      <c r="A169" s="53"/>
      <c r="B169" s="54"/>
      <c r="C169" s="53"/>
      <c r="D169" s="150" t="s">
        <v>158</v>
      </c>
      <c r="E169" s="53"/>
      <c r="F169" s="151" t="s">
        <v>3419</v>
      </c>
      <c r="G169" s="53"/>
      <c r="H169" s="53"/>
      <c r="I169" s="53"/>
      <c r="J169" s="53"/>
      <c r="K169" s="53"/>
      <c r="L169" s="54"/>
      <c r="M169" s="152"/>
      <c r="N169" s="153"/>
      <c r="O169" s="145"/>
      <c r="P169" s="145"/>
      <c r="Q169" s="145"/>
      <c r="R169" s="145"/>
      <c r="S169" s="145"/>
      <c r="T169" s="154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T169" s="44" t="s">
        <v>158</v>
      </c>
      <c r="AU169" s="44" t="s">
        <v>89</v>
      </c>
    </row>
    <row r="170" spans="1:65" s="56" customFormat="1" ht="16.5" customHeight="1">
      <c r="A170" s="53"/>
      <c r="B170" s="54"/>
      <c r="C170" s="195" t="s">
        <v>419</v>
      </c>
      <c r="D170" s="195" t="s">
        <v>1214</v>
      </c>
      <c r="E170" s="196" t="s">
        <v>3453</v>
      </c>
      <c r="F170" s="197" t="s">
        <v>3454</v>
      </c>
      <c r="G170" s="198" t="s">
        <v>339</v>
      </c>
      <c r="H170" s="199">
        <v>1</v>
      </c>
      <c r="I170" s="26"/>
      <c r="J170" s="200">
        <f>ROUND(I170*H170,2)</f>
        <v>0</v>
      </c>
      <c r="K170" s="197" t="s">
        <v>1</v>
      </c>
      <c r="L170" s="201"/>
      <c r="M170" s="202" t="s">
        <v>1</v>
      </c>
      <c r="N170" s="203" t="s">
        <v>44</v>
      </c>
      <c r="O170" s="145"/>
      <c r="P170" s="146">
        <f>O170*H170</f>
        <v>0</v>
      </c>
      <c r="Q170" s="146">
        <v>0.0036</v>
      </c>
      <c r="R170" s="146">
        <f>Q170*H170</f>
        <v>0.0036</v>
      </c>
      <c r="S170" s="146">
        <v>0</v>
      </c>
      <c r="T170" s="147">
        <f>S170*H170</f>
        <v>0</v>
      </c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R170" s="148" t="s">
        <v>2053</v>
      </c>
      <c r="AT170" s="148" t="s">
        <v>1214</v>
      </c>
      <c r="AU170" s="148" t="s">
        <v>89</v>
      </c>
      <c r="AY170" s="44" t="s">
        <v>149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44" t="s">
        <v>87</v>
      </c>
      <c r="BK170" s="149">
        <f>ROUND(I170*H170,2)</f>
        <v>0</v>
      </c>
      <c r="BL170" s="44" t="s">
        <v>626</v>
      </c>
      <c r="BM170" s="148" t="s">
        <v>3455</v>
      </c>
    </row>
    <row r="171" spans="1:47" s="56" customFormat="1" ht="19.5">
      <c r="A171" s="53"/>
      <c r="B171" s="54"/>
      <c r="C171" s="53"/>
      <c r="D171" s="150" t="s">
        <v>158</v>
      </c>
      <c r="E171" s="53"/>
      <c r="F171" s="151" t="s">
        <v>3419</v>
      </c>
      <c r="G171" s="53"/>
      <c r="H171" s="53"/>
      <c r="I171" s="53"/>
      <c r="J171" s="53"/>
      <c r="K171" s="53"/>
      <c r="L171" s="54"/>
      <c r="M171" s="152"/>
      <c r="N171" s="153"/>
      <c r="O171" s="145"/>
      <c r="P171" s="145"/>
      <c r="Q171" s="145"/>
      <c r="R171" s="145"/>
      <c r="S171" s="145"/>
      <c r="T171" s="154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T171" s="44" t="s">
        <v>158</v>
      </c>
      <c r="AU171" s="44" t="s">
        <v>89</v>
      </c>
    </row>
    <row r="172" spans="1:65" s="56" customFormat="1" ht="16.5" customHeight="1">
      <c r="A172" s="53"/>
      <c r="B172" s="54"/>
      <c r="C172" s="195" t="s">
        <v>425</v>
      </c>
      <c r="D172" s="195" t="s">
        <v>1214</v>
      </c>
      <c r="E172" s="196" t="s">
        <v>3456</v>
      </c>
      <c r="F172" s="197" t="s">
        <v>3457</v>
      </c>
      <c r="G172" s="198" t="s">
        <v>339</v>
      </c>
      <c r="H172" s="199">
        <v>1</v>
      </c>
      <c r="I172" s="26"/>
      <c r="J172" s="200">
        <f>ROUND(I172*H172,2)</f>
        <v>0</v>
      </c>
      <c r="K172" s="197" t="s">
        <v>1</v>
      </c>
      <c r="L172" s="201"/>
      <c r="M172" s="202" t="s">
        <v>1</v>
      </c>
      <c r="N172" s="203" t="s">
        <v>44</v>
      </c>
      <c r="O172" s="145"/>
      <c r="P172" s="146">
        <f>O172*H172</f>
        <v>0</v>
      </c>
      <c r="Q172" s="146">
        <v>0.0036</v>
      </c>
      <c r="R172" s="146">
        <f>Q172*H172</f>
        <v>0.0036</v>
      </c>
      <c r="S172" s="146">
        <v>0</v>
      </c>
      <c r="T172" s="147">
        <f>S172*H172</f>
        <v>0</v>
      </c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R172" s="148" t="s">
        <v>2053</v>
      </c>
      <c r="AT172" s="148" t="s">
        <v>1214</v>
      </c>
      <c r="AU172" s="148" t="s">
        <v>89</v>
      </c>
      <c r="AY172" s="44" t="s">
        <v>149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44" t="s">
        <v>87</v>
      </c>
      <c r="BK172" s="149">
        <f>ROUND(I172*H172,2)</f>
        <v>0</v>
      </c>
      <c r="BL172" s="44" t="s">
        <v>626</v>
      </c>
      <c r="BM172" s="148" t="s">
        <v>3458</v>
      </c>
    </row>
    <row r="173" spans="1:47" s="56" customFormat="1" ht="19.5">
      <c r="A173" s="53"/>
      <c r="B173" s="54"/>
      <c r="C173" s="53"/>
      <c r="D173" s="150" t="s">
        <v>158</v>
      </c>
      <c r="E173" s="53"/>
      <c r="F173" s="151" t="s">
        <v>3419</v>
      </c>
      <c r="G173" s="53"/>
      <c r="H173" s="53"/>
      <c r="I173" s="53"/>
      <c r="J173" s="53"/>
      <c r="K173" s="53"/>
      <c r="L173" s="54"/>
      <c r="M173" s="152"/>
      <c r="N173" s="153"/>
      <c r="O173" s="145"/>
      <c r="P173" s="145"/>
      <c r="Q173" s="145"/>
      <c r="R173" s="145"/>
      <c r="S173" s="145"/>
      <c r="T173" s="154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T173" s="44" t="s">
        <v>158</v>
      </c>
      <c r="AU173" s="44" t="s">
        <v>89</v>
      </c>
    </row>
    <row r="174" spans="1:65" s="56" customFormat="1" ht="16.5" customHeight="1">
      <c r="A174" s="53"/>
      <c r="B174" s="54"/>
      <c r="C174" s="195" t="s">
        <v>432</v>
      </c>
      <c r="D174" s="195" t="s">
        <v>1214</v>
      </c>
      <c r="E174" s="196" t="s">
        <v>3459</v>
      </c>
      <c r="F174" s="197" t="s">
        <v>3460</v>
      </c>
      <c r="G174" s="198" t="s">
        <v>339</v>
      </c>
      <c r="H174" s="199">
        <v>2</v>
      </c>
      <c r="I174" s="26"/>
      <c r="J174" s="200">
        <f>ROUND(I174*H174,2)</f>
        <v>0</v>
      </c>
      <c r="K174" s="197" t="s">
        <v>1</v>
      </c>
      <c r="L174" s="201"/>
      <c r="M174" s="202" t="s">
        <v>1</v>
      </c>
      <c r="N174" s="203" t="s">
        <v>44</v>
      </c>
      <c r="O174" s="145"/>
      <c r="P174" s="146">
        <f>O174*H174</f>
        <v>0</v>
      </c>
      <c r="Q174" s="146">
        <v>0.0036</v>
      </c>
      <c r="R174" s="146">
        <f>Q174*H174</f>
        <v>0.0072</v>
      </c>
      <c r="S174" s="146">
        <v>0</v>
      </c>
      <c r="T174" s="147">
        <f>S174*H174</f>
        <v>0</v>
      </c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R174" s="148" t="s">
        <v>2053</v>
      </c>
      <c r="AT174" s="148" t="s">
        <v>1214</v>
      </c>
      <c r="AU174" s="148" t="s">
        <v>89</v>
      </c>
      <c r="AY174" s="44" t="s">
        <v>149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44" t="s">
        <v>87</v>
      </c>
      <c r="BK174" s="149">
        <f>ROUND(I174*H174,2)</f>
        <v>0</v>
      </c>
      <c r="BL174" s="44" t="s">
        <v>626</v>
      </c>
      <c r="BM174" s="148" t="s">
        <v>3461</v>
      </c>
    </row>
    <row r="175" spans="1:47" s="56" customFormat="1" ht="19.5">
      <c r="A175" s="53"/>
      <c r="B175" s="54"/>
      <c r="C175" s="53"/>
      <c r="D175" s="150" t="s">
        <v>158</v>
      </c>
      <c r="E175" s="53"/>
      <c r="F175" s="151" t="s">
        <v>3419</v>
      </c>
      <c r="G175" s="53"/>
      <c r="H175" s="53"/>
      <c r="I175" s="53"/>
      <c r="J175" s="53"/>
      <c r="K175" s="53"/>
      <c r="L175" s="54"/>
      <c r="M175" s="152"/>
      <c r="N175" s="153"/>
      <c r="O175" s="145"/>
      <c r="P175" s="145"/>
      <c r="Q175" s="145"/>
      <c r="R175" s="145"/>
      <c r="S175" s="145"/>
      <c r="T175" s="154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T175" s="44" t="s">
        <v>158</v>
      </c>
      <c r="AU175" s="44" t="s">
        <v>89</v>
      </c>
    </row>
    <row r="176" spans="1:65" s="56" customFormat="1" ht="16.5" customHeight="1">
      <c r="A176" s="53"/>
      <c r="B176" s="54"/>
      <c r="C176" s="195" t="s">
        <v>437</v>
      </c>
      <c r="D176" s="195" t="s">
        <v>1214</v>
      </c>
      <c r="E176" s="196" t="s">
        <v>3462</v>
      </c>
      <c r="F176" s="197" t="s">
        <v>3463</v>
      </c>
      <c r="G176" s="198" t="s">
        <v>339</v>
      </c>
      <c r="H176" s="199">
        <v>6</v>
      </c>
      <c r="I176" s="26"/>
      <c r="J176" s="200">
        <f>ROUND(I176*H176,2)</f>
        <v>0</v>
      </c>
      <c r="K176" s="197" t="s">
        <v>1</v>
      </c>
      <c r="L176" s="201"/>
      <c r="M176" s="202" t="s">
        <v>1</v>
      </c>
      <c r="N176" s="203" t="s">
        <v>44</v>
      </c>
      <c r="O176" s="145"/>
      <c r="P176" s="146">
        <f>O176*H176</f>
        <v>0</v>
      </c>
      <c r="Q176" s="146">
        <v>0.0036</v>
      </c>
      <c r="R176" s="146">
        <f>Q176*H176</f>
        <v>0.0216</v>
      </c>
      <c r="S176" s="146">
        <v>0</v>
      </c>
      <c r="T176" s="147">
        <f>S176*H176</f>
        <v>0</v>
      </c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R176" s="148" t="s">
        <v>2053</v>
      </c>
      <c r="AT176" s="148" t="s">
        <v>1214</v>
      </c>
      <c r="AU176" s="148" t="s">
        <v>89</v>
      </c>
      <c r="AY176" s="44" t="s">
        <v>149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44" t="s">
        <v>87</v>
      </c>
      <c r="BK176" s="149">
        <f>ROUND(I176*H176,2)</f>
        <v>0</v>
      </c>
      <c r="BL176" s="44" t="s">
        <v>626</v>
      </c>
      <c r="BM176" s="148" t="s">
        <v>3464</v>
      </c>
    </row>
    <row r="177" spans="1:47" s="56" customFormat="1" ht="19.5">
      <c r="A177" s="53"/>
      <c r="B177" s="54"/>
      <c r="C177" s="53"/>
      <c r="D177" s="150" t="s">
        <v>158</v>
      </c>
      <c r="E177" s="53"/>
      <c r="F177" s="151" t="s">
        <v>3419</v>
      </c>
      <c r="G177" s="53"/>
      <c r="H177" s="53"/>
      <c r="I177" s="53"/>
      <c r="J177" s="53"/>
      <c r="K177" s="53"/>
      <c r="L177" s="54"/>
      <c r="M177" s="152"/>
      <c r="N177" s="153"/>
      <c r="O177" s="145"/>
      <c r="P177" s="145"/>
      <c r="Q177" s="145"/>
      <c r="R177" s="145"/>
      <c r="S177" s="145"/>
      <c r="T177" s="154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T177" s="44" t="s">
        <v>158</v>
      </c>
      <c r="AU177" s="44" t="s">
        <v>89</v>
      </c>
    </row>
    <row r="178" spans="1:65" s="56" customFormat="1" ht="16.5" customHeight="1">
      <c r="A178" s="53"/>
      <c r="B178" s="54"/>
      <c r="C178" s="195" t="s">
        <v>445</v>
      </c>
      <c r="D178" s="195" t="s">
        <v>1214</v>
      </c>
      <c r="E178" s="196" t="s">
        <v>3465</v>
      </c>
      <c r="F178" s="197" t="s">
        <v>3466</v>
      </c>
      <c r="G178" s="198" t="s">
        <v>339</v>
      </c>
      <c r="H178" s="199">
        <v>20</v>
      </c>
      <c r="I178" s="26"/>
      <c r="J178" s="200">
        <f>ROUND(I178*H178,2)</f>
        <v>0</v>
      </c>
      <c r="K178" s="197" t="s">
        <v>1</v>
      </c>
      <c r="L178" s="201"/>
      <c r="M178" s="202" t="s">
        <v>1</v>
      </c>
      <c r="N178" s="203" t="s">
        <v>44</v>
      </c>
      <c r="O178" s="145"/>
      <c r="P178" s="146">
        <f>O178*H178</f>
        <v>0</v>
      </c>
      <c r="Q178" s="146">
        <v>0.0036</v>
      </c>
      <c r="R178" s="146">
        <f>Q178*H178</f>
        <v>0.072</v>
      </c>
      <c r="S178" s="146">
        <v>0</v>
      </c>
      <c r="T178" s="147">
        <f>S178*H178</f>
        <v>0</v>
      </c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R178" s="148" t="s">
        <v>2053</v>
      </c>
      <c r="AT178" s="148" t="s">
        <v>1214</v>
      </c>
      <c r="AU178" s="148" t="s">
        <v>89</v>
      </c>
      <c r="AY178" s="44" t="s">
        <v>149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44" t="s">
        <v>87</v>
      </c>
      <c r="BK178" s="149">
        <f>ROUND(I178*H178,2)</f>
        <v>0</v>
      </c>
      <c r="BL178" s="44" t="s">
        <v>626</v>
      </c>
      <c r="BM178" s="148" t="s">
        <v>3467</v>
      </c>
    </row>
    <row r="179" spans="1:47" s="56" customFormat="1" ht="19.5">
      <c r="A179" s="53"/>
      <c r="B179" s="54"/>
      <c r="C179" s="53"/>
      <c r="D179" s="150" t="s">
        <v>158</v>
      </c>
      <c r="E179" s="53"/>
      <c r="F179" s="151" t="s">
        <v>3419</v>
      </c>
      <c r="G179" s="53"/>
      <c r="H179" s="53"/>
      <c r="I179" s="53"/>
      <c r="J179" s="53"/>
      <c r="K179" s="53"/>
      <c r="L179" s="54"/>
      <c r="M179" s="152"/>
      <c r="N179" s="153"/>
      <c r="O179" s="145"/>
      <c r="P179" s="145"/>
      <c r="Q179" s="145"/>
      <c r="R179" s="145"/>
      <c r="S179" s="145"/>
      <c r="T179" s="154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T179" s="44" t="s">
        <v>158</v>
      </c>
      <c r="AU179" s="44" t="s">
        <v>89</v>
      </c>
    </row>
    <row r="180" spans="1:65" s="56" customFormat="1" ht="16.5" customHeight="1">
      <c r="A180" s="53"/>
      <c r="B180" s="54"/>
      <c r="C180" s="195" t="s">
        <v>449</v>
      </c>
      <c r="D180" s="195" t="s">
        <v>1214</v>
      </c>
      <c r="E180" s="196" t="s">
        <v>3468</v>
      </c>
      <c r="F180" s="197" t="s">
        <v>3469</v>
      </c>
      <c r="G180" s="198" t="s">
        <v>339</v>
      </c>
      <c r="H180" s="199">
        <v>19</v>
      </c>
      <c r="I180" s="26"/>
      <c r="J180" s="200">
        <f>ROUND(I180*H180,2)</f>
        <v>0</v>
      </c>
      <c r="K180" s="197" t="s">
        <v>1</v>
      </c>
      <c r="L180" s="201"/>
      <c r="M180" s="202" t="s">
        <v>1</v>
      </c>
      <c r="N180" s="203" t="s">
        <v>44</v>
      </c>
      <c r="O180" s="145"/>
      <c r="P180" s="146">
        <f>O180*H180</f>
        <v>0</v>
      </c>
      <c r="Q180" s="146">
        <v>0.0036</v>
      </c>
      <c r="R180" s="146">
        <f>Q180*H180</f>
        <v>0.0684</v>
      </c>
      <c r="S180" s="146">
        <v>0</v>
      </c>
      <c r="T180" s="147">
        <f>S180*H180</f>
        <v>0</v>
      </c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R180" s="148" t="s">
        <v>2053</v>
      </c>
      <c r="AT180" s="148" t="s">
        <v>1214</v>
      </c>
      <c r="AU180" s="148" t="s">
        <v>89</v>
      </c>
      <c r="AY180" s="44" t="s">
        <v>149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44" t="s">
        <v>87</v>
      </c>
      <c r="BK180" s="149">
        <f>ROUND(I180*H180,2)</f>
        <v>0</v>
      </c>
      <c r="BL180" s="44" t="s">
        <v>626</v>
      </c>
      <c r="BM180" s="148" t="s">
        <v>3470</v>
      </c>
    </row>
    <row r="181" spans="1:47" s="56" customFormat="1" ht="19.5">
      <c r="A181" s="53"/>
      <c r="B181" s="54"/>
      <c r="C181" s="53"/>
      <c r="D181" s="150" t="s">
        <v>158</v>
      </c>
      <c r="E181" s="53"/>
      <c r="F181" s="151" t="s">
        <v>3419</v>
      </c>
      <c r="G181" s="53"/>
      <c r="H181" s="53"/>
      <c r="I181" s="53"/>
      <c r="J181" s="53"/>
      <c r="K181" s="53"/>
      <c r="L181" s="54"/>
      <c r="M181" s="152"/>
      <c r="N181" s="153"/>
      <c r="O181" s="145"/>
      <c r="P181" s="145"/>
      <c r="Q181" s="145"/>
      <c r="R181" s="145"/>
      <c r="S181" s="145"/>
      <c r="T181" s="154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T181" s="44" t="s">
        <v>158</v>
      </c>
      <c r="AU181" s="44" t="s">
        <v>89</v>
      </c>
    </row>
    <row r="182" spans="1:65" s="56" customFormat="1" ht="16.5" customHeight="1">
      <c r="A182" s="53"/>
      <c r="B182" s="54"/>
      <c r="C182" s="195" t="s">
        <v>455</v>
      </c>
      <c r="D182" s="195" t="s">
        <v>1214</v>
      </c>
      <c r="E182" s="196" t="s">
        <v>3471</v>
      </c>
      <c r="F182" s="197" t="s">
        <v>3472</v>
      </c>
      <c r="G182" s="198" t="s">
        <v>339</v>
      </c>
      <c r="H182" s="199">
        <v>18</v>
      </c>
      <c r="I182" s="26"/>
      <c r="J182" s="200">
        <f>ROUND(I182*H182,2)</f>
        <v>0</v>
      </c>
      <c r="K182" s="197" t="s">
        <v>1</v>
      </c>
      <c r="L182" s="201"/>
      <c r="M182" s="202" t="s">
        <v>1</v>
      </c>
      <c r="N182" s="203" t="s">
        <v>44</v>
      </c>
      <c r="O182" s="145"/>
      <c r="P182" s="146">
        <f>O182*H182</f>
        <v>0</v>
      </c>
      <c r="Q182" s="146">
        <v>0.0036</v>
      </c>
      <c r="R182" s="146">
        <f>Q182*H182</f>
        <v>0.0648</v>
      </c>
      <c r="S182" s="146">
        <v>0</v>
      </c>
      <c r="T182" s="147">
        <f>S182*H182</f>
        <v>0</v>
      </c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R182" s="148" t="s">
        <v>2053</v>
      </c>
      <c r="AT182" s="148" t="s">
        <v>1214</v>
      </c>
      <c r="AU182" s="148" t="s">
        <v>89</v>
      </c>
      <c r="AY182" s="44" t="s">
        <v>149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44" t="s">
        <v>87</v>
      </c>
      <c r="BK182" s="149">
        <f>ROUND(I182*H182,2)</f>
        <v>0</v>
      </c>
      <c r="BL182" s="44" t="s">
        <v>626</v>
      </c>
      <c r="BM182" s="148" t="s">
        <v>3473</v>
      </c>
    </row>
    <row r="183" spans="1:47" s="56" customFormat="1" ht="19.5">
      <c r="A183" s="53"/>
      <c r="B183" s="54"/>
      <c r="C183" s="53"/>
      <c r="D183" s="150" t="s">
        <v>158</v>
      </c>
      <c r="E183" s="53"/>
      <c r="F183" s="151" t="s">
        <v>3419</v>
      </c>
      <c r="G183" s="53"/>
      <c r="H183" s="53"/>
      <c r="I183" s="53"/>
      <c r="J183" s="53"/>
      <c r="K183" s="53"/>
      <c r="L183" s="54"/>
      <c r="M183" s="152"/>
      <c r="N183" s="153"/>
      <c r="O183" s="145"/>
      <c r="P183" s="145"/>
      <c r="Q183" s="145"/>
      <c r="R183" s="145"/>
      <c r="S183" s="145"/>
      <c r="T183" s="154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T183" s="44" t="s">
        <v>158</v>
      </c>
      <c r="AU183" s="44" t="s">
        <v>89</v>
      </c>
    </row>
    <row r="184" spans="1:65" s="56" customFormat="1" ht="16.5" customHeight="1">
      <c r="A184" s="53"/>
      <c r="B184" s="54"/>
      <c r="C184" s="195" t="s">
        <v>460</v>
      </c>
      <c r="D184" s="195" t="s">
        <v>1214</v>
      </c>
      <c r="E184" s="196" t="s">
        <v>3474</v>
      </c>
      <c r="F184" s="197" t="s">
        <v>3475</v>
      </c>
      <c r="G184" s="198" t="s">
        <v>268</v>
      </c>
      <c r="H184" s="199">
        <v>15</v>
      </c>
      <c r="I184" s="26"/>
      <c r="J184" s="200">
        <f>ROUND(I184*H184,2)</f>
        <v>0</v>
      </c>
      <c r="K184" s="197" t="s">
        <v>1</v>
      </c>
      <c r="L184" s="201"/>
      <c r="M184" s="202" t="s">
        <v>1</v>
      </c>
      <c r="N184" s="203" t="s">
        <v>44</v>
      </c>
      <c r="O184" s="145"/>
      <c r="P184" s="146">
        <f>O184*H184</f>
        <v>0</v>
      </c>
      <c r="Q184" s="146">
        <v>0.0036</v>
      </c>
      <c r="R184" s="146">
        <f>Q184*H184</f>
        <v>0.054</v>
      </c>
      <c r="S184" s="146">
        <v>0</v>
      </c>
      <c r="T184" s="147">
        <f>S184*H184</f>
        <v>0</v>
      </c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R184" s="148" t="s">
        <v>2053</v>
      </c>
      <c r="AT184" s="148" t="s">
        <v>1214</v>
      </c>
      <c r="AU184" s="148" t="s">
        <v>89</v>
      </c>
      <c r="AY184" s="44" t="s">
        <v>149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44" t="s">
        <v>87</v>
      </c>
      <c r="BK184" s="149">
        <f>ROUND(I184*H184,2)</f>
        <v>0</v>
      </c>
      <c r="BL184" s="44" t="s">
        <v>626</v>
      </c>
      <c r="BM184" s="148" t="s">
        <v>3476</v>
      </c>
    </row>
    <row r="185" spans="1:47" s="56" customFormat="1" ht="19.5">
      <c r="A185" s="53"/>
      <c r="B185" s="54"/>
      <c r="C185" s="53"/>
      <c r="D185" s="150" t="s">
        <v>158</v>
      </c>
      <c r="E185" s="53"/>
      <c r="F185" s="151" t="s">
        <v>3419</v>
      </c>
      <c r="G185" s="53"/>
      <c r="H185" s="53"/>
      <c r="I185" s="53"/>
      <c r="J185" s="53"/>
      <c r="K185" s="53"/>
      <c r="L185" s="54"/>
      <c r="M185" s="152"/>
      <c r="N185" s="153"/>
      <c r="O185" s="145"/>
      <c r="P185" s="145"/>
      <c r="Q185" s="145"/>
      <c r="R185" s="145"/>
      <c r="S185" s="145"/>
      <c r="T185" s="154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T185" s="44" t="s">
        <v>158</v>
      </c>
      <c r="AU185" s="44" t="s">
        <v>89</v>
      </c>
    </row>
    <row r="186" spans="2:63" s="125" customFormat="1" ht="22.9" customHeight="1">
      <c r="B186" s="126"/>
      <c r="D186" s="127" t="s">
        <v>78</v>
      </c>
      <c r="E186" s="136" t="s">
        <v>3477</v>
      </c>
      <c r="F186" s="136" t="s">
        <v>3478</v>
      </c>
      <c r="J186" s="137">
        <f>BK186</f>
        <v>0</v>
      </c>
      <c r="L186" s="126"/>
      <c r="M186" s="130"/>
      <c r="N186" s="131"/>
      <c r="O186" s="131"/>
      <c r="P186" s="132">
        <f>SUM(P187:P195)</f>
        <v>0</v>
      </c>
      <c r="Q186" s="131"/>
      <c r="R186" s="132">
        <f>SUM(R187:R195)</f>
        <v>0</v>
      </c>
      <c r="S186" s="131"/>
      <c r="T186" s="133">
        <f>SUM(T187:T195)</f>
        <v>0</v>
      </c>
      <c r="AR186" s="127" t="s">
        <v>163</v>
      </c>
      <c r="AT186" s="134" t="s">
        <v>78</v>
      </c>
      <c r="AU186" s="134" t="s">
        <v>87</v>
      </c>
      <c r="AY186" s="127" t="s">
        <v>149</v>
      </c>
      <c r="BK186" s="135">
        <f>SUM(BK187:BK195)</f>
        <v>0</v>
      </c>
    </row>
    <row r="187" spans="1:65" s="56" customFormat="1" ht="16.5" customHeight="1">
      <c r="A187" s="53"/>
      <c r="B187" s="54"/>
      <c r="C187" s="138" t="s">
        <v>468</v>
      </c>
      <c r="D187" s="138" t="s">
        <v>152</v>
      </c>
      <c r="E187" s="139" t="s">
        <v>3479</v>
      </c>
      <c r="F187" s="140" t="s">
        <v>3022</v>
      </c>
      <c r="G187" s="141" t="s">
        <v>155</v>
      </c>
      <c r="H187" s="40">
        <v>1</v>
      </c>
      <c r="I187" s="24"/>
      <c r="J187" s="142">
        <f aca="true" t="shared" si="10" ref="J187:J193">ROUND(I187*H187,2)</f>
        <v>0</v>
      </c>
      <c r="K187" s="140" t="s">
        <v>1</v>
      </c>
      <c r="L187" s="54"/>
      <c r="M187" s="143" t="s">
        <v>1</v>
      </c>
      <c r="N187" s="144" t="s">
        <v>44</v>
      </c>
      <c r="O187" s="145"/>
      <c r="P187" s="146">
        <f aca="true" t="shared" si="11" ref="P187:P193">O187*H187</f>
        <v>0</v>
      </c>
      <c r="Q187" s="146">
        <v>0</v>
      </c>
      <c r="R187" s="146">
        <f aca="true" t="shared" si="12" ref="R187:R193">Q187*H187</f>
        <v>0</v>
      </c>
      <c r="S187" s="146">
        <v>0</v>
      </c>
      <c r="T187" s="147">
        <f aca="true" t="shared" si="13" ref="T187:T193">S187*H187</f>
        <v>0</v>
      </c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R187" s="148" t="s">
        <v>626</v>
      </c>
      <c r="AT187" s="148" t="s">
        <v>152</v>
      </c>
      <c r="AU187" s="148" t="s">
        <v>89</v>
      </c>
      <c r="AY187" s="44" t="s">
        <v>149</v>
      </c>
      <c r="BE187" s="149">
        <f aca="true" t="shared" si="14" ref="BE187:BE193">IF(N187="základní",J187,0)</f>
        <v>0</v>
      </c>
      <c r="BF187" s="149">
        <f aca="true" t="shared" si="15" ref="BF187:BF193">IF(N187="snížená",J187,0)</f>
        <v>0</v>
      </c>
      <c r="BG187" s="149">
        <f aca="true" t="shared" si="16" ref="BG187:BG193">IF(N187="zákl. přenesená",J187,0)</f>
        <v>0</v>
      </c>
      <c r="BH187" s="149">
        <f aca="true" t="shared" si="17" ref="BH187:BH193">IF(N187="sníž. přenesená",J187,0)</f>
        <v>0</v>
      </c>
      <c r="BI187" s="149">
        <f aca="true" t="shared" si="18" ref="BI187:BI193">IF(N187="nulová",J187,0)</f>
        <v>0</v>
      </c>
      <c r="BJ187" s="44" t="s">
        <v>87</v>
      </c>
      <c r="BK187" s="149">
        <f aca="true" t="shared" si="19" ref="BK187:BK193">ROUND(I187*H187,2)</f>
        <v>0</v>
      </c>
      <c r="BL187" s="44" t="s">
        <v>626</v>
      </c>
      <c r="BM187" s="148" t="s">
        <v>3480</v>
      </c>
    </row>
    <row r="188" spans="1:65" s="56" customFormat="1" ht="16.5" customHeight="1">
      <c r="A188" s="53"/>
      <c r="B188" s="54"/>
      <c r="C188" s="138" t="s">
        <v>473</v>
      </c>
      <c r="D188" s="138" t="s">
        <v>152</v>
      </c>
      <c r="E188" s="139" t="s">
        <v>3481</v>
      </c>
      <c r="F188" s="140" t="s">
        <v>3482</v>
      </c>
      <c r="G188" s="141" t="s">
        <v>155</v>
      </c>
      <c r="H188" s="40">
        <v>1</v>
      </c>
      <c r="I188" s="24"/>
      <c r="J188" s="142">
        <f t="shared" si="10"/>
        <v>0</v>
      </c>
      <c r="K188" s="140" t="s">
        <v>1</v>
      </c>
      <c r="L188" s="54"/>
      <c r="M188" s="143" t="s">
        <v>1</v>
      </c>
      <c r="N188" s="144" t="s">
        <v>44</v>
      </c>
      <c r="O188" s="145"/>
      <c r="P188" s="146">
        <f t="shared" si="11"/>
        <v>0</v>
      </c>
      <c r="Q188" s="146">
        <v>0</v>
      </c>
      <c r="R188" s="146">
        <f t="shared" si="12"/>
        <v>0</v>
      </c>
      <c r="S188" s="146">
        <v>0</v>
      </c>
      <c r="T188" s="147">
        <f t="shared" si="13"/>
        <v>0</v>
      </c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R188" s="148" t="s">
        <v>626</v>
      </c>
      <c r="AT188" s="148" t="s">
        <v>152</v>
      </c>
      <c r="AU188" s="148" t="s">
        <v>89</v>
      </c>
      <c r="AY188" s="44" t="s">
        <v>149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44" t="s">
        <v>87</v>
      </c>
      <c r="BK188" s="149">
        <f t="shared" si="19"/>
        <v>0</v>
      </c>
      <c r="BL188" s="44" t="s">
        <v>626</v>
      </c>
      <c r="BM188" s="148" t="s">
        <v>3483</v>
      </c>
    </row>
    <row r="189" spans="1:65" s="56" customFormat="1" ht="16.5" customHeight="1">
      <c r="A189" s="53"/>
      <c r="B189" s="54"/>
      <c r="C189" s="138" t="s">
        <v>477</v>
      </c>
      <c r="D189" s="138" t="s">
        <v>152</v>
      </c>
      <c r="E189" s="139" t="s">
        <v>3484</v>
      </c>
      <c r="F189" s="140" t="s">
        <v>3485</v>
      </c>
      <c r="G189" s="141" t="s">
        <v>155</v>
      </c>
      <c r="H189" s="40">
        <v>1</v>
      </c>
      <c r="I189" s="24"/>
      <c r="J189" s="142">
        <f t="shared" si="10"/>
        <v>0</v>
      </c>
      <c r="K189" s="140" t="s">
        <v>1</v>
      </c>
      <c r="L189" s="54"/>
      <c r="M189" s="143" t="s">
        <v>1</v>
      </c>
      <c r="N189" s="144" t="s">
        <v>44</v>
      </c>
      <c r="O189" s="145"/>
      <c r="P189" s="146">
        <f t="shared" si="11"/>
        <v>0</v>
      </c>
      <c r="Q189" s="146">
        <v>0</v>
      </c>
      <c r="R189" s="146">
        <f t="shared" si="12"/>
        <v>0</v>
      </c>
      <c r="S189" s="146">
        <v>0</v>
      </c>
      <c r="T189" s="147">
        <f t="shared" si="13"/>
        <v>0</v>
      </c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R189" s="148" t="s">
        <v>626</v>
      </c>
      <c r="AT189" s="148" t="s">
        <v>152</v>
      </c>
      <c r="AU189" s="148" t="s">
        <v>89</v>
      </c>
      <c r="AY189" s="44" t="s">
        <v>149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44" t="s">
        <v>87</v>
      </c>
      <c r="BK189" s="149">
        <f t="shared" si="19"/>
        <v>0</v>
      </c>
      <c r="BL189" s="44" t="s">
        <v>626</v>
      </c>
      <c r="BM189" s="148" t="s">
        <v>3486</v>
      </c>
    </row>
    <row r="190" spans="1:65" s="56" customFormat="1" ht="16.5" customHeight="1">
      <c r="A190" s="53"/>
      <c r="B190" s="54"/>
      <c r="C190" s="138" t="s">
        <v>482</v>
      </c>
      <c r="D190" s="138" t="s">
        <v>152</v>
      </c>
      <c r="E190" s="139" t="s">
        <v>3487</v>
      </c>
      <c r="F190" s="140" t="s">
        <v>3488</v>
      </c>
      <c r="G190" s="141" t="s">
        <v>155</v>
      </c>
      <c r="H190" s="40">
        <v>1</v>
      </c>
      <c r="I190" s="24"/>
      <c r="J190" s="142">
        <f t="shared" si="10"/>
        <v>0</v>
      </c>
      <c r="K190" s="140" t="s">
        <v>1</v>
      </c>
      <c r="L190" s="54"/>
      <c r="M190" s="143" t="s">
        <v>1</v>
      </c>
      <c r="N190" s="144" t="s">
        <v>44</v>
      </c>
      <c r="O190" s="145"/>
      <c r="P190" s="146">
        <f t="shared" si="11"/>
        <v>0</v>
      </c>
      <c r="Q190" s="146">
        <v>0</v>
      </c>
      <c r="R190" s="146">
        <f t="shared" si="12"/>
        <v>0</v>
      </c>
      <c r="S190" s="146">
        <v>0</v>
      </c>
      <c r="T190" s="147">
        <f t="shared" si="13"/>
        <v>0</v>
      </c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R190" s="148" t="s">
        <v>626</v>
      </c>
      <c r="AT190" s="148" t="s">
        <v>152</v>
      </c>
      <c r="AU190" s="148" t="s">
        <v>89</v>
      </c>
      <c r="AY190" s="44" t="s">
        <v>149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44" t="s">
        <v>87</v>
      </c>
      <c r="BK190" s="149">
        <f t="shared" si="19"/>
        <v>0</v>
      </c>
      <c r="BL190" s="44" t="s">
        <v>626</v>
      </c>
      <c r="BM190" s="148" t="s">
        <v>3489</v>
      </c>
    </row>
    <row r="191" spans="1:65" s="56" customFormat="1" ht="16.5" customHeight="1">
      <c r="A191" s="53"/>
      <c r="B191" s="54"/>
      <c r="C191" s="138" t="s">
        <v>486</v>
      </c>
      <c r="D191" s="138" t="s">
        <v>152</v>
      </c>
      <c r="E191" s="139" t="s">
        <v>3490</v>
      </c>
      <c r="F191" s="140" t="s">
        <v>3025</v>
      </c>
      <c r="G191" s="141" t="s">
        <v>155</v>
      </c>
      <c r="H191" s="40">
        <v>1</v>
      </c>
      <c r="I191" s="24"/>
      <c r="J191" s="142">
        <f t="shared" si="10"/>
        <v>0</v>
      </c>
      <c r="K191" s="140" t="s">
        <v>1</v>
      </c>
      <c r="L191" s="54"/>
      <c r="M191" s="143" t="s">
        <v>1</v>
      </c>
      <c r="N191" s="144" t="s">
        <v>44</v>
      </c>
      <c r="O191" s="145"/>
      <c r="P191" s="146">
        <f t="shared" si="11"/>
        <v>0</v>
      </c>
      <c r="Q191" s="146">
        <v>0</v>
      </c>
      <c r="R191" s="146">
        <f t="shared" si="12"/>
        <v>0</v>
      </c>
      <c r="S191" s="146">
        <v>0</v>
      </c>
      <c r="T191" s="147">
        <f t="shared" si="13"/>
        <v>0</v>
      </c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R191" s="148" t="s">
        <v>626</v>
      </c>
      <c r="AT191" s="148" t="s">
        <v>152</v>
      </c>
      <c r="AU191" s="148" t="s">
        <v>89</v>
      </c>
      <c r="AY191" s="44" t="s">
        <v>149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44" t="s">
        <v>87</v>
      </c>
      <c r="BK191" s="149">
        <f t="shared" si="19"/>
        <v>0</v>
      </c>
      <c r="BL191" s="44" t="s">
        <v>626</v>
      </c>
      <c r="BM191" s="148" t="s">
        <v>3491</v>
      </c>
    </row>
    <row r="192" spans="1:65" s="56" customFormat="1" ht="16.5" customHeight="1">
      <c r="A192" s="53"/>
      <c r="B192" s="54"/>
      <c r="C192" s="138" t="s">
        <v>490</v>
      </c>
      <c r="D192" s="138" t="s">
        <v>152</v>
      </c>
      <c r="E192" s="139" t="s">
        <v>3492</v>
      </c>
      <c r="F192" s="140" t="s">
        <v>1368</v>
      </c>
      <c r="G192" s="141" t="s">
        <v>155</v>
      </c>
      <c r="H192" s="40">
        <v>1</v>
      </c>
      <c r="I192" s="24"/>
      <c r="J192" s="142">
        <f t="shared" si="10"/>
        <v>0</v>
      </c>
      <c r="K192" s="140" t="s">
        <v>1</v>
      </c>
      <c r="L192" s="54"/>
      <c r="M192" s="143" t="s">
        <v>1</v>
      </c>
      <c r="N192" s="144" t="s">
        <v>44</v>
      </c>
      <c r="O192" s="145"/>
      <c r="P192" s="146">
        <f t="shared" si="11"/>
        <v>0</v>
      </c>
      <c r="Q192" s="146">
        <v>0</v>
      </c>
      <c r="R192" s="146">
        <f t="shared" si="12"/>
        <v>0</v>
      </c>
      <c r="S192" s="146">
        <v>0</v>
      </c>
      <c r="T192" s="147">
        <f t="shared" si="13"/>
        <v>0</v>
      </c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R192" s="148" t="s">
        <v>626</v>
      </c>
      <c r="AT192" s="148" t="s">
        <v>152</v>
      </c>
      <c r="AU192" s="148" t="s">
        <v>89</v>
      </c>
      <c r="AY192" s="44" t="s">
        <v>149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44" t="s">
        <v>87</v>
      </c>
      <c r="BK192" s="149">
        <f t="shared" si="19"/>
        <v>0</v>
      </c>
      <c r="BL192" s="44" t="s">
        <v>626</v>
      </c>
      <c r="BM192" s="148" t="s">
        <v>3493</v>
      </c>
    </row>
    <row r="193" spans="1:65" s="56" customFormat="1" ht="16.5" customHeight="1">
      <c r="A193" s="53"/>
      <c r="B193" s="54"/>
      <c r="C193" s="138" t="s">
        <v>495</v>
      </c>
      <c r="D193" s="138" t="s">
        <v>152</v>
      </c>
      <c r="E193" s="139" t="s">
        <v>3494</v>
      </c>
      <c r="F193" s="140" t="s">
        <v>2999</v>
      </c>
      <c r="G193" s="141" t="s">
        <v>155</v>
      </c>
      <c r="H193" s="40">
        <v>1</v>
      </c>
      <c r="I193" s="24"/>
      <c r="J193" s="142">
        <f t="shared" si="10"/>
        <v>0</v>
      </c>
      <c r="K193" s="140" t="s">
        <v>1</v>
      </c>
      <c r="L193" s="54"/>
      <c r="M193" s="143" t="s">
        <v>1</v>
      </c>
      <c r="N193" s="144" t="s">
        <v>44</v>
      </c>
      <c r="O193" s="145"/>
      <c r="P193" s="146">
        <f t="shared" si="11"/>
        <v>0</v>
      </c>
      <c r="Q193" s="146">
        <v>0</v>
      </c>
      <c r="R193" s="146">
        <f t="shared" si="12"/>
        <v>0</v>
      </c>
      <c r="S193" s="146">
        <v>0</v>
      </c>
      <c r="T193" s="147">
        <f t="shared" si="13"/>
        <v>0</v>
      </c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R193" s="148" t="s">
        <v>626</v>
      </c>
      <c r="AT193" s="148" t="s">
        <v>152</v>
      </c>
      <c r="AU193" s="148" t="s">
        <v>89</v>
      </c>
      <c r="AY193" s="44" t="s">
        <v>149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44" t="s">
        <v>87</v>
      </c>
      <c r="BK193" s="149">
        <f t="shared" si="19"/>
        <v>0</v>
      </c>
      <c r="BL193" s="44" t="s">
        <v>626</v>
      </c>
      <c r="BM193" s="148" t="s">
        <v>3495</v>
      </c>
    </row>
    <row r="194" spans="1:47" s="56" customFormat="1" ht="29.25">
      <c r="A194" s="53"/>
      <c r="B194" s="54"/>
      <c r="C194" s="53"/>
      <c r="D194" s="150" t="s">
        <v>158</v>
      </c>
      <c r="E194" s="53"/>
      <c r="F194" s="151" t="s">
        <v>3001</v>
      </c>
      <c r="G194" s="53"/>
      <c r="H194" s="53"/>
      <c r="I194" s="53"/>
      <c r="J194" s="53"/>
      <c r="K194" s="53"/>
      <c r="L194" s="54"/>
      <c r="M194" s="152"/>
      <c r="N194" s="153"/>
      <c r="O194" s="145"/>
      <c r="P194" s="145"/>
      <c r="Q194" s="145"/>
      <c r="R194" s="145"/>
      <c r="S194" s="145"/>
      <c r="T194" s="154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T194" s="44" t="s">
        <v>158</v>
      </c>
      <c r="AU194" s="44" t="s">
        <v>89</v>
      </c>
    </row>
    <row r="195" spans="1:65" s="56" customFormat="1" ht="16.5" customHeight="1">
      <c r="A195" s="53"/>
      <c r="B195" s="54"/>
      <c r="C195" s="138" t="s">
        <v>499</v>
      </c>
      <c r="D195" s="138" t="s">
        <v>152</v>
      </c>
      <c r="E195" s="139" t="s">
        <v>3496</v>
      </c>
      <c r="F195" s="140" t="s">
        <v>3003</v>
      </c>
      <c r="G195" s="141" t="s">
        <v>155</v>
      </c>
      <c r="H195" s="40">
        <v>1</v>
      </c>
      <c r="I195" s="24"/>
      <c r="J195" s="142">
        <f>ROUND(I195*H195,2)</f>
        <v>0</v>
      </c>
      <c r="K195" s="140" t="s">
        <v>1</v>
      </c>
      <c r="L195" s="54"/>
      <c r="M195" s="155" t="s">
        <v>1</v>
      </c>
      <c r="N195" s="156" t="s">
        <v>44</v>
      </c>
      <c r="O195" s="157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R195" s="148" t="s">
        <v>626</v>
      </c>
      <c r="AT195" s="148" t="s">
        <v>152</v>
      </c>
      <c r="AU195" s="148" t="s">
        <v>89</v>
      </c>
      <c r="AY195" s="44" t="s">
        <v>149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44" t="s">
        <v>87</v>
      </c>
      <c r="BK195" s="149">
        <f>ROUND(I195*H195,2)</f>
        <v>0</v>
      </c>
      <c r="BL195" s="44" t="s">
        <v>626</v>
      </c>
      <c r="BM195" s="148" t="s">
        <v>3497</v>
      </c>
    </row>
    <row r="196" spans="1:31" s="56" customFormat="1" ht="6.95" customHeight="1">
      <c r="A196" s="53"/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54"/>
      <c r="M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</row>
  </sheetData>
  <sheetProtection algorithmName="SHA-512" hashValue="bKldk3Pe3AgPJ0IyREfks64P0R3LvqAB1aJ0BYa5rXDLIL130t6aC4TjgmBG9UE3H8zXAl3IhqmFWCgM0elGnQ==" saltValue="g1wE93CLBdsg5z1TUgGApg==" spinCount="100000" sheet="1" objects="1" scenarios="1" selectLockedCells="1"/>
  <autoFilter ref="C119:K19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zoomScale="85" zoomScaleNormal="85" workbookViewId="0" topLeftCell="A144">
      <selection activeCell="I217" sqref="I217"/>
    </sheetView>
  </sheetViews>
  <sheetFormatPr defaultColWidth="9.140625" defaultRowHeight="12"/>
  <cols>
    <col min="1" max="1" width="8.28125" style="41" customWidth="1"/>
    <col min="2" max="2" width="1.1484375" style="41" customWidth="1"/>
    <col min="3" max="3" width="4.140625" style="41" customWidth="1"/>
    <col min="4" max="4" width="4.28125" style="41" customWidth="1"/>
    <col min="5" max="5" width="17.140625" style="41" customWidth="1"/>
    <col min="6" max="6" width="100.8515625" style="41" customWidth="1"/>
    <col min="7" max="7" width="7.421875" style="41" customWidth="1"/>
    <col min="8" max="8" width="14.00390625" style="41" customWidth="1"/>
    <col min="9" max="9" width="15.8515625" style="41" customWidth="1"/>
    <col min="10" max="11" width="22.28125" style="41" customWidth="1"/>
    <col min="12" max="12" width="9.28125" style="41" customWidth="1"/>
    <col min="13" max="13" width="10.8515625" style="41" hidden="1" customWidth="1"/>
    <col min="14" max="14" width="9.28125" style="41" hidden="1" customWidth="1"/>
    <col min="15" max="20" width="14.140625" style="41" hidden="1" customWidth="1"/>
    <col min="21" max="21" width="16.28125" style="41" hidden="1" customWidth="1"/>
    <col min="22" max="22" width="12.28125" style="41" customWidth="1"/>
    <col min="23" max="23" width="16.28125" style="41" customWidth="1"/>
    <col min="24" max="24" width="12.28125" style="41" customWidth="1"/>
    <col min="25" max="25" width="15.00390625" style="41" customWidth="1"/>
    <col min="26" max="26" width="11.00390625" style="41" customWidth="1"/>
    <col min="27" max="27" width="15.00390625" style="41" customWidth="1"/>
    <col min="28" max="28" width="16.28125" style="41" customWidth="1"/>
    <col min="29" max="29" width="11.00390625" style="41" customWidth="1"/>
    <col min="30" max="30" width="15.00390625" style="41" customWidth="1"/>
    <col min="31" max="31" width="16.28125" style="41" customWidth="1"/>
    <col min="32" max="43" width="9.28125" style="41" customWidth="1"/>
    <col min="44" max="65" width="9.28125" style="41" hidden="1" customWidth="1"/>
    <col min="66" max="16384" width="9.28125" style="41" customWidth="1"/>
  </cols>
  <sheetData>
    <row r="1" ht="12"/>
    <row r="2" spans="12:46" ht="36.95" customHeight="1">
      <c r="L2" s="42" t="s">
        <v>5</v>
      </c>
      <c r="M2" s="43"/>
      <c r="N2" s="43"/>
      <c r="O2" s="43"/>
      <c r="P2" s="43"/>
      <c r="Q2" s="43"/>
      <c r="R2" s="43"/>
      <c r="S2" s="43"/>
      <c r="T2" s="43"/>
      <c r="U2" s="43"/>
      <c r="V2" s="43"/>
      <c r="AT2" s="44" t="s">
        <v>110</v>
      </c>
    </row>
    <row r="3" spans="2:46" ht="6.9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AT3" s="44" t="s">
        <v>89</v>
      </c>
    </row>
    <row r="4" spans="2:46" ht="24.95" customHeight="1">
      <c r="B4" s="47"/>
      <c r="D4" s="48" t="s">
        <v>120</v>
      </c>
      <c r="L4" s="47"/>
      <c r="M4" s="49" t="s">
        <v>10</v>
      </c>
      <c r="AT4" s="44" t="s">
        <v>3</v>
      </c>
    </row>
    <row r="5" spans="2:12" ht="6.95" customHeight="1">
      <c r="B5" s="47"/>
      <c r="L5" s="47"/>
    </row>
    <row r="6" spans="2:12" ht="12" customHeight="1">
      <c r="B6" s="47"/>
      <c r="D6" s="50" t="s">
        <v>16</v>
      </c>
      <c r="L6" s="47"/>
    </row>
    <row r="7" spans="2:12" ht="16.5" customHeight="1">
      <c r="B7" s="47"/>
      <c r="E7" s="51" t="str">
        <f>'Rekapitulace stavby'!K6</f>
        <v>ZŠ T.G.MASARYKA NAVÝŠENÍ KAPACITY O 2 TŘÍDY (vila Pamela)</v>
      </c>
      <c r="F7" s="52"/>
      <c r="G7" s="52"/>
      <c r="H7" s="52"/>
      <c r="L7" s="47"/>
    </row>
    <row r="8" spans="1:31" s="56" customFormat="1" ht="12" customHeight="1">
      <c r="A8" s="53"/>
      <c r="B8" s="54"/>
      <c r="C8" s="53"/>
      <c r="D8" s="50" t="s">
        <v>121</v>
      </c>
      <c r="E8" s="53"/>
      <c r="F8" s="53"/>
      <c r="G8" s="53"/>
      <c r="H8" s="53"/>
      <c r="I8" s="53"/>
      <c r="J8" s="53"/>
      <c r="K8" s="53"/>
      <c r="L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s="56" customFormat="1" ht="16.5" customHeight="1">
      <c r="A9" s="53"/>
      <c r="B9" s="54"/>
      <c r="C9" s="53"/>
      <c r="D9" s="53"/>
      <c r="E9" s="57" t="s">
        <v>3498</v>
      </c>
      <c r="F9" s="58"/>
      <c r="G9" s="58"/>
      <c r="H9" s="58"/>
      <c r="I9" s="53"/>
      <c r="J9" s="53"/>
      <c r="K9" s="53"/>
      <c r="L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1" s="56" customFormat="1" ht="11.25">
      <c r="A10" s="53"/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1" s="56" customFormat="1" ht="12" customHeight="1">
      <c r="A11" s="53"/>
      <c r="B11" s="54"/>
      <c r="C11" s="53"/>
      <c r="D11" s="50" t="s">
        <v>18</v>
      </c>
      <c r="E11" s="53"/>
      <c r="F11" s="59" t="s">
        <v>19</v>
      </c>
      <c r="G11" s="53"/>
      <c r="H11" s="53"/>
      <c r="I11" s="50" t="s">
        <v>20</v>
      </c>
      <c r="J11" s="59" t="s">
        <v>1</v>
      </c>
      <c r="K11" s="53"/>
      <c r="L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s="56" customFormat="1" ht="12" customHeight="1">
      <c r="A12" s="53"/>
      <c r="B12" s="54"/>
      <c r="C12" s="53"/>
      <c r="D12" s="50" t="s">
        <v>22</v>
      </c>
      <c r="E12" s="53"/>
      <c r="F12" s="59" t="s">
        <v>23</v>
      </c>
      <c r="G12" s="53"/>
      <c r="H12" s="53"/>
      <c r="I12" s="50" t="s">
        <v>24</v>
      </c>
      <c r="J12" s="60" t="str">
        <f>'Rekapitulace stavby'!AN8</f>
        <v>2. 11. 2021</v>
      </c>
      <c r="K12" s="53"/>
      <c r="L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s="56" customFormat="1" ht="10.9" customHeight="1">
      <c r="A13" s="53"/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6" customFormat="1" ht="12" customHeight="1">
      <c r="A14" s="53"/>
      <c r="B14" s="54"/>
      <c r="C14" s="53"/>
      <c r="D14" s="50" t="s">
        <v>26</v>
      </c>
      <c r="E14" s="53"/>
      <c r="F14" s="53"/>
      <c r="G14" s="53"/>
      <c r="H14" s="53"/>
      <c r="I14" s="50" t="s">
        <v>27</v>
      </c>
      <c r="J14" s="59" t="s">
        <v>1</v>
      </c>
      <c r="K14" s="53"/>
      <c r="L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s="56" customFormat="1" ht="18" customHeight="1">
      <c r="A15" s="53"/>
      <c r="B15" s="54"/>
      <c r="C15" s="53"/>
      <c r="D15" s="53"/>
      <c r="E15" s="59" t="s">
        <v>28</v>
      </c>
      <c r="F15" s="53"/>
      <c r="G15" s="53"/>
      <c r="H15" s="53"/>
      <c r="I15" s="50" t="s">
        <v>29</v>
      </c>
      <c r="J15" s="59" t="s">
        <v>1</v>
      </c>
      <c r="K15" s="53"/>
      <c r="L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56" customFormat="1" ht="6.95" customHeight="1">
      <c r="A16" s="53"/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s="56" customFormat="1" ht="12" customHeight="1">
      <c r="A17" s="53"/>
      <c r="B17" s="54"/>
      <c r="C17" s="53"/>
      <c r="D17" s="50" t="s">
        <v>30</v>
      </c>
      <c r="E17" s="53"/>
      <c r="F17" s="53"/>
      <c r="G17" s="53"/>
      <c r="H17" s="53"/>
      <c r="I17" s="50" t="s">
        <v>27</v>
      </c>
      <c r="J17" s="61" t="str">
        <f>'Rekapitulace stavby'!AN13</f>
        <v>Vyplň údaj</v>
      </c>
      <c r="K17" s="53"/>
      <c r="L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s="56" customFormat="1" ht="18" customHeight="1">
      <c r="A18" s="53"/>
      <c r="B18" s="54"/>
      <c r="C18" s="53"/>
      <c r="D18" s="53"/>
      <c r="E18" s="62" t="str">
        <f>'Rekapitulace stavby'!E14</f>
        <v>Vyplň údaj</v>
      </c>
      <c r="F18" s="63"/>
      <c r="G18" s="63"/>
      <c r="H18" s="63"/>
      <c r="I18" s="50" t="s">
        <v>29</v>
      </c>
      <c r="J18" s="61" t="str">
        <f>'Rekapitulace stavby'!AN14</f>
        <v>Vyplň údaj</v>
      </c>
      <c r="K18" s="53"/>
      <c r="L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s="56" customFormat="1" ht="6.95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56" customFormat="1" ht="12" customHeight="1">
      <c r="A20" s="53"/>
      <c r="B20" s="54"/>
      <c r="C20" s="53"/>
      <c r="D20" s="50" t="s">
        <v>32</v>
      </c>
      <c r="E20" s="53"/>
      <c r="F20" s="53"/>
      <c r="G20" s="53"/>
      <c r="H20" s="53"/>
      <c r="I20" s="50" t="s">
        <v>27</v>
      </c>
      <c r="J20" s="59" t="s">
        <v>1</v>
      </c>
      <c r="K20" s="53"/>
      <c r="L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1" s="56" customFormat="1" ht="18" customHeight="1">
      <c r="A21" s="53"/>
      <c r="B21" s="54"/>
      <c r="C21" s="53"/>
      <c r="D21" s="53"/>
      <c r="E21" s="59" t="s">
        <v>33</v>
      </c>
      <c r="F21" s="53"/>
      <c r="G21" s="53"/>
      <c r="H21" s="53"/>
      <c r="I21" s="50" t="s">
        <v>29</v>
      </c>
      <c r="J21" s="59" t="s">
        <v>1</v>
      </c>
      <c r="K21" s="53"/>
      <c r="L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</row>
    <row r="22" spans="1:31" s="56" customFormat="1" ht="6.95" customHeight="1">
      <c r="A22" s="53"/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s="56" customFormat="1" ht="12" customHeight="1">
      <c r="A23" s="53"/>
      <c r="B23" s="54"/>
      <c r="C23" s="53"/>
      <c r="D23" s="50" t="s">
        <v>35</v>
      </c>
      <c r="E23" s="53"/>
      <c r="F23" s="53"/>
      <c r="G23" s="53"/>
      <c r="H23" s="53"/>
      <c r="I23" s="50" t="s">
        <v>27</v>
      </c>
      <c r="J23" s="59" t="s">
        <v>1</v>
      </c>
      <c r="K23" s="53"/>
      <c r="L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s="56" customFormat="1" ht="18" customHeight="1">
      <c r="A24" s="53"/>
      <c r="B24" s="54"/>
      <c r="C24" s="53"/>
      <c r="D24" s="53"/>
      <c r="E24" s="59" t="s">
        <v>36</v>
      </c>
      <c r="F24" s="53"/>
      <c r="G24" s="53"/>
      <c r="H24" s="53"/>
      <c r="I24" s="50" t="s">
        <v>29</v>
      </c>
      <c r="J24" s="59" t="s">
        <v>1</v>
      </c>
      <c r="K24" s="53"/>
      <c r="L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56" customFormat="1" ht="6.95" customHeight="1">
      <c r="A25" s="53"/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s="56" customFormat="1" ht="12" customHeight="1">
      <c r="A26" s="53"/>
      <c r="B26" s="54"/>
      <c r="C26" s="53"/>
      <c r="D26" s="50" t="s">
        <v>37</v>
      </c>
      <c r="E26" s="53"/>
      <c r="F26" s="53"/>
      <c r="G26" s="53"/>
      <c r="H26" s="53"/>
      <c r="I26" s="53"/>
      <c r="J26" s="53"/>
      <c r="K26" s="53"/>
      <c r="L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s="68" customFormat="1" ht="16.5" customHeight="1">
      <c r="A27" s="64"/>
      <c r="B27" s="65"/>
      <c r="C27" s="64"/>
      <c r="D27" s="64"/>
      <c r="E27" s="66" t="s">
        <v>1</v>
      </c>
      <c r="F27" s="66"/>
      <c r="G27" s="66"/>
      <c r="H27" s="66"/>
      <c r="I27" s="64"/>
      <c r="J27" s="64"/>
      <c r="K27" s="64"/>
      <c r="L27" s="67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6.9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56" customFormat="1" ht="6.95" customHeight="1">
      <c r="A29" s="53"/>
      <c r="B29" s="54"/>
      <c r="C29" s="53"/>
      <c r="D29" s="69"/>
      <c r="E29" s="69"/>
      <c r="F29" s="69"/>
      <c r="G29" s="69"/>
      <c r="H29" s="69"/>
      <c r="I29" s="69"/>
      <c r="J29" s="69"/>
      <c r="K29" s="69"/>
      <c r="L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s="56" customFormat="1" ht="25.35" customHeight="1">
      <c r="A30" s="53"/>
      <c r="B30" s="54"/>
      <c r="C30" s="53"/>
      <c r="D30" s="70" t="s">
        <v>39</v>
      </c>
      <c r="E30" s="53"/>
      <c r="F30" s="53"/>
      <c r="G30" s="53"/>
      <c r="H30" s="53"/>
      <c r="I30" s="53"/>
      <c r="J30" s="71">
        <f>ROUND(J126,2)</f>
        <v>0</v>
      </c>
      <c r="K30" s="53"/>
      <c r="L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s="56" customFormat="1" ht="6.95" customHeight="1">
      <c r="A31" s="53"/>
      <c r="B31" s="54"/>
      <c r="C31" s="53"/>
      <c r="D31" s="69"/>
      <c r="E31" s="69"/>
      <c r="F31" s="69"/>
      <c r="G31" s="69"/>
      <c r="H31" s="69"/>
      <c r="I31" s="69"/>
      <c r="J31" s="69"/>
      <c r="K31" s="69"/>
      <c r="L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s="56" customFormat="1" ht="14.45" customHeight="1">
      <c r="A32" s="53"/>
      <c r="B32" s="54"/>
      <c r="C32" s="53"/>
      <c r="D32" s="53"/>
      <c r="E32" s="53"/>
      <c r="F32" s="72" t="s">
        <v>41</v>
      </c>
      <c r="G32" s="53"/>
      <c r="H32" s="53"/>
      <c r="I32" s="72" t="s">
        <v>40</v>
      </c>
      <c r="J32" s="72" t="s">
        <v>42</v>
      </c>
      <c r="K32" s="53"/>
      <c r="L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s="56" customFormat="1" ht="14.45" customHeight="1">
      <c r="A33" s="53"/>
      <c r="B33" s="54"/>
      <c r="C33" s="53"/>
      <c r="D33" s="73" t="s">
        <v>43</v>
      </c>
      <c r="E33" s="50" t="s">
        <v>44</v>
      </c>
      <c r="F33" s="74">
        <f>ROUND((SUM(BE126:BE217)),2)</f>
        <v>0</v>
      </c>
      <c r="G33" s="53"/>
      <c r="H33" s="53"/>
      <c r="I33" s="75">
        <v>0.21</v>
      </c>
      <c r="J33" s="74">
        <f>ROUND(((SUM(BE126:BE217))*I33),2)</f>
        <v>0</v>
      </c>
      <c r="K33" s="53"/>
      <c r="L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s="56" customFormat="1" ht="14.45" customHeight="1">
      <c r="A34" s="53"/>
      <c r="B34" s="54"/>
      <c r="C34" s="53"/>
      <c r="D34" s="53"/>
      <c r="E34" s="50" t="s">
        <v>45</v>
      </c>
      <c r="F34" s="74">
        <f>ROUND((SUM(BF126:BF217)),2)</f>
        <v>0</v>
      </c>
      <c r="G34" s="53"/>
      <c r="H34" s="53"/>
      <c r="I34" s="75">
        <v>0.15</v>
      </c>
      <c r="J34" s="74">
        <f>ROUND(((SUM(BF126:BF217))*I34),2)</f>
        <v>0</v>
      </c>
      <c r="K34" s="53"/>
      <c r="L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56" customFormat="1" ht="14.45" customHeight="1" hidden="1">
      <c r="A35" s="53"/>
      <c r="B35" s="54"/>
      <c r="C35" s="53"/>
      <c r="D35" s="53"/>
      <c r="E35" s="50" t="s">
        <v>46</v>
      </c>
      <c r="F35" s="74">
        <f>ROUND((SUM(BG126:BG217)),2)</f>
        <v>0</v>
      </c>
      <c r="G35" s="53"/>
      <c r="H35" s="53"/>
      <c r="I35" s="75">
        <v>0.21</v>
      </c>
      <c r="J35" s="74">
        <f>0</f>
        <v>0</v>
      </c>
      <c r="K35" s="53"/>
      <c r="L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6" customFormat="1" ht="14.45" customHeight="1" hidden="1">
      <c r="A36" s="53"/>
      <c r="B36" s="54"/>
      <c r="C36" s="53"/>
      <c r="D36" s="53"/>
      <c r="E36" s="50" t="s">
        <v>47</v>
      </c>
      <c r="F36" s="74">
        <f>ROUND((SUM(BH126:BH217)),2)</f>
        <v>0</v>
      </c>
      <c r="G36" s="53"/>
      <c r="H36" s="53"/>
      <c r="I36" s="75">
        <v>0.15</v>
      </c>
      <c r="J36" s="74">
        <f>0</f>
        <v>0</v>
      </c>
      <c r="K36" s="53"/>
      <c r="L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s="56" customFormat="1" ht="14.45" customHeight="1" hidden="1">
      <c r="A37" s="53"/>
      <c r="B37" s="54"/>
      <c r="C37" s="53"/>
      <c r="D37" s="53"/>
      <c r="E37" s="50" t="s">
        <v>48</v>
      </c>
      <c r="F37" s="74">
        <f>ROUND((SUM(BI126:BI217)),2)</f>
        <v>0</v>
      </c>
      <c r="G37" s="53"/>
      <c r="H37" s="53"/>
      <c r="I37" s="75">
        <v>0</v>
      </c>
      <c r="J37" s="74">
        <f>0</f>
        <v>0</v>
      </c>
      <c r="K37" s="53"/>
      <c r="L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s="56" customFormat="1" ht="6.95" customHeight="1">
      <c r="A38" s="53"/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s="56" customFormat="1" ht="25.35" customHeight="1">
      <c r="A39" s="53"/>
      <c r="B39" s="54"/>
      <c r="C39" s="76"/>
      <c r="D39" s="77" t="s">
        <v>49</v>
      </c>
      <c r="E39" s="78"/>
      <c r="F39" s="78"/>
      <c r="G39" s="79" t="s">
        <v>50</v>
      </c>
      <c r="H39" s="80" t="s">
        <v>51</v>
      </c>
      <c r="I39" s="78"/>
      <c r="J39" s="81">
        <f>SUM(J30:J37)</f>
        <v>0</v>
      </c>
      <c r="K39" s="82"/>
      <c r="L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s="56" customFormat="1" ht="14.45" customHeight="1">
      <c r="A40" s="53"/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2:12" ht="14.45" customHeight="1">
      <c r="B41" s="47"/>
      <c r="L41" s="47"/>
    </row>
    <row r="42" spans="2:12" ht="14.45" customHeight="1">
      <c r="B42" s="47"/>
      <c r="L42" s="47"/>
    </row>
    <row r="43" spans="2:12" ht="14.45" customHeight="1">
      <c r="B43" s="47"/>
      <c r="L43" s="47"/>
    </row>
    <row r="44" spans="2:12" ht="14.45" customHeight="1">
      <c r="B44" s="47"/>
      <c r="L44" s="47"/>
    </row>
    <row r="45" spans="2:12" ht="14.45" customHeight="1">
      <c r="B45" s="47"/>
      <c r="L45" s="47"/>
    </row>
    <row r="46" spans="2:12" ht="14.45" customHeight="1">
      <c r="B46" s="47"/>
      <c r="L46" s="47"/>
    </row>
    <row r="47" spans="2:12" ht="14.45" customHeight="1">
      <c r="B47" s="47"/>
      <c r="L47" s="47"/>
    </row>
    <row r="48" spans="2:12" ht="14.45" customHeight="1">
      <c r="B48" s="47"/>
      <c r="L48" s="47"/>
    </row>
    <row r="49" spans="2:12" ht="14.45" customHeight="1">
      <c r="B49" s="47"/>
      <c r="L49" s="47"/>
    </row>
    <row r="50" spans="2:12" s="56" customFormat="1" ht="14.45" customHeight="1">
      <c r="B50" s="55"/>
      <c r="D50" s="83" t="s">
        <v>52</v>
      </c>
      <c r="E50" s="84"/>
      <c r="F50" s="84"/>
      <c r="G50" s="83" t="s">
        <v>53</v>
      </c>
      <c r="H50" s="84"/>
      <c r="I50" s="84"/>
      <c r="J50" s="84"/>
      <c r="K50" s="84"/>
      <c r="L50" s="55"/>
    </row>
    <row r="51" spans="2:12" ht="11.25">
      <c r="B51" s="47"/>
      <c r="L51" s="47"/>
    </row>
    <row r="52" spans="2:12" ht="11.25">
      <c r="B52" s="47"/>
      <c r="L52" s="47"/>
    </row>
    <row r="53" spans="2:12" ht="11.25">
      <c r="B53" s="47"/>
      <c r="L53" s="47"/>
    </row>
    <row r="54" spans="2:12" ht="11.25">
      <c r="B54" s="47"/>
      <c r="L54" s="47"/>
    </row>
    <row r="55" spans="2:12" ht="11.25">
      <c r="B55" s="47"/>
      <c r="L55" s="47"/>
    </row>
    <row r="56" spans="2:12" ht="11.25">
      <c r="B56" s="47"/>
      <c r="L56" s="47"/>
    </row>
    <row r="57" spans="2:12" ht="11.25">
      <c r="B57" s="47"/>
      <c r="L57" s="47"/>
    </row>
    <row r="58" spans="2:12" ht="11.25">
      <c r="B58" s="47"/>
      <c r="L58" s="47"/>
    </row>
    <row r="59" spans="2:12" ht="11.25">
      <c r="B59" s="47"/>
      <c r="L59" s="47"/>
    </row>
    <row r="60" spans="2:12" ht="11.25">
      <c r="B60" s="47"/>
      <c r="L60" s="47"/>
    </row>
    <row r="61" spans="1:31" s="56" customFormat="1" ht="12.75">
      <c r="A61" s="53"/>
      <c r="B61" s="54"/>
      <c r="C61" s="53"/>
      <c r="D61" s="85" t="s">
        <v>54</v>
      </c>
      <c r="E61" s="86"/>
      <c r="F61" s="87" t="s">
        <v>55</v>
      </c>
      <c r="G61" s="85" t="s">
        <v>54</v>
      </c>
      <c r="H61" s="86"/>
      <c r="I61" s="86"/>
      <c r="J61" s="88" t="s">
        <v>55</v>
      </c>
      <c r="K61" s="86"/>
      <c r="L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12" ht="11.25">
      <c r="B62" s="47"/>
      <c r="L62" s="47"/>
    </row>
    <row r="63" spans="2:12" ht="11.25">
      <c r="B63" s="47"/>
      <c r="L63" s="47"/>
    </row>
    <row r="64" spans="2:12" ht="11.25">
      <c r="B64" s="47"/>
      <c r="L64" s="47"/>
    </row>
    <row r="65" spans="1:31" s="56" customFormat="1" ht="12.75">
      <c r="A65" s="53"/>
      <c r="B65" s="54"/>
      <c r="C65" s="53"/>
      <c r="D65" s="83" t="s">
        <v>56</v>
      </c>
      <c r="E65" s="89"/>
      <c r="F65" s="89"/>
      <c r="G65" s="83" t="s">
        <v>57</v>
      </c>
      <c r="H65" s="89"/>
      <c r="I65" s="89"/>
      <c r="J65" s="89"/>
      <c r="K65" s="89"/>
      <c r="L65" s="55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2:12" ht="11.25">
      <c r="B66" s="47"/>
      <c r="L66" s="47"/>
    </row>
    <row r="67" spans="2:12" ht="11.25">
      <c r="B67" s="47"/>
      <c r="L67" s="47"/>
    </row>
    <row r="68" spans="2:12" ht="11.25">
      <c r="B68" s="47"/>
      <c r="L68" s="47"/>
    </row>
    <row r="69" spans="2:12" ht="11.25">
      <c r="B69" s="47"/>
      <c r="L69" s="47"/>
    </row>
    <row r="70" spans="2:12" ht="11.25">
      <c r="B70" s="47"/>
      <c r="L70" s="47"/>
    </row>
    <row r="71" spans="2:12" ht="11.25">
      <c r="B71" s="47"/>
      <c r="L71" s="47"/>
    </row>
    <row r="72" spans="2:12" ht="11.25">
      <c r="B72" s="47"/>
      <c r="L72" s="47"/>
    </row>
    <row r="73" spans="2:12" ht="11.25">
      <c r="B73" s="47"/>
      <c r="L73" s="47"/>
    </row>
    <row r="74" spans="2:12" ht="11.25">
      <c r="B74" s="47"/>
      <c r="L74" s="47"/>
    </row>
    <row r="75" spans="2:12" ht="11.25">
      <c r="B75" s="47"/>
      <c r="L75" s="47"/>
    </row>
    <row r="76" spans="1:31" s="56" customFormat="1" ht="12.75">
      <c r="A76" s="53"/>
      <c r="B76" s="54"/>
      <c r="C76" s="53"/>
      <c r="D76" s="85" t="s">
        <v>54</v>
      </c>
      <c r="E76" s="86"/>
      <c r="F76" s="87" t="s">
        <v>55</v>
      </c>
      <c r="G76" s="85" t="s">
        <v>54</v>
      </c>
      <c r="H76" s="86"/>
      <c r="I76" s="86"/>
      <c r="J76" s="88" t="s">
        <v>55</v>
      </c>
      <c r="K76" s="86"/>
      <c r="L76" s="55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</row>
    <row r="77" spans="1:31" s="56" customFormat="1" ht="14.45" customHeight="1">
      <c r="A77" s="53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55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</row>
    <row r="81" spans="1:31" s="56" customFormat="1" ht="6.95" customHeight="1">
      <c r="A81" s="53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55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s="56" customFormat="1" ht="24.95" customHeight="1">
      <c r="A82" s="53"/>
      <c r="B82" s="54"/>
      <c r="C82" s="48" t="s">
        <v>123</v>
      </c>
      <c r="D82" s="53"/>
      <c r="E82" s="53"/>
      <c r="F82" s="53"/>
      <c r="G82" s="53"/>
      <c r="H82" s="53"/>
      <c r="I82" s="53"/>
      <c r="J82" s="53"/>
      <c r="K82" s="53"/>
      <c r="L82" s="55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s="56" customFormat="1" ht="6.95" customHeight="1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5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s="56" customFormat="1" ht="12" customHeight="1">
      <c r="A84" s="53"/>
      <c r="B84" s="54"/>
      <c r="C84" s="50" t="s">
        <v>16</v>
      </c>
      <c r="D84" s="53"/>
      <c r="E84" s="53"/>
      <c r="F84" s="53"/>
      <c r="G84" s="53"/>
      <c r="H84" s="53"/>
      <c r="I84" s="53"/>
      <c r="J84" s="53"/>
      <c r="K84" s="53"/>
      <c r="L84" s="55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s="56" customFormat="1" ht="16.5" customHeight="1">
      <c r="A85" s="53"/>
      <c r="B85" s="54"/>
      <c r="C85" s="53"/>
      <c r="D85" s="53"/>
      <c r="E85" s="51" t="str">
        <f>E7</f>
        <v>ZŠ T.G.MASARYKA NAVÝŠENÍ KAPACITY O 2 TŘÍDY (vila Pamela)</v>
      </c>
      <c r="F85" s="52"/>
      <c r="G85" s="52"/>
      <c r="H85" s="52"/>
      <c r="I85" s="53"/>
      <c r="J85" s="53"/>
      <c r="K85" s="53"/>
      <c r="L85" s="55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s="56" customFormat="1" ht="12" customHeight="1">
      <c r="A86" s="53"/>
      <c r="B86" s="54"/>
      <c r="C86" s="50" t="s">
        <v>121</v>
      </c>
      <c r="D86" s="53"/>
      <c r="E86" s="53"/>
      <c r="F86" s="53"/>
      <c r="G86" s="53"/>
      <c r="H86" s="53"/>
      <c r="I86" s="53"/>
      <c r="J86" s="53"/>
      <c r="K86" s="53"/>
      <c r="L86" s="55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s="56" customFormat="1" ht="16.5" customHeight="1">
      <c r="A87" s="53"/>
      <c r="B87" s="54"/>
      <c r="C87" s="53"/>
      <c r="D87" s="53"/>
      <c r="E87" s="57" t="str">
        <f>E9</f>
        <v>08 - ELEKTROINSTALACE</v>
      </c>
      <c r="F87" s="58"/>
      <c r="G87" s="58"/>
      <c r="H87" s="58"/>
      <c r="I87" s="53"/>
      <c r="J87" s="53"/>
      <c r="K87" s="53"/>
      <c r="L87" s="55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s="56" customFormat="1" ht="6.95" customHeight="1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5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s="56" customFormat="1" ht="12" customHeight="1">
      <c r="A89" s="53"/>
      <c r="B89" s="54"/>
      <c r="C89" s="50" t="s">
        <v>22</v>
      </c>
      <c r="D89" s="53"/>
      <c r="E89" s="53"/>
      <c r="F89" s="59" t="str">
        <f>F12</f>
        <v>Ruzyňská 26/253, Praha 6 - Ruzyně</v>
      </c>
      <c r="G89" s="53"/>
      <c r="H89" s="53"/>
      <c r="I89" s="50" t="s">
        <v>24</v>
      </c>
      <c r="J89" s="60" t="str">
        <f>IF(J12="","",J12)</f>
        <v>2. 11. 2021</v>
      </c>
      <c r="K89" s="53"/>
      <c r="L89" s="55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1" s="56" customFormat="1" ht="6.95" customHeight="1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5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</row>
    <row r="91" spans="1:31" s="56" customFormat="1" ht="25.7" customHeight="1">
      <c r="A91" s="53"/>
      <c r="B91" s="54"/>
      <c r="C91" s="50" t="s">
        <v>26</v>
      </c>
      <c r="D91" s="53"/>
      <c r="E91" s="53"/>
      <c r="F91" s="59" t="str">
        <f>E15</f>
        <v>MĚSTSKÁ ČÁST PRAHA 6</v>
      </c>
      <c r="G91" s="53"/>
      <c r="H91" s="53"/>
      <c r="I91" s="50" t="s">
        <v>32</v>
      </c>
      <c r="J91" s="94" t="str">
        <f>E21</f>
        <v>QUADRA PROJECT s.r.o.</v>
      </c>
      <c r="K91" s="53"/>
      <c r="L91" s="55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s="56" customFormat="1" ht="15.2" customHeight="1">
      <c r="A92" s="53"/>
      <c r="B92" s="54"/>
      <c r="C92" s="50" t="s">
        <v>30</v>
      </c>
      <c r="D92" s="53"/>
      <c r="E92" s="53"/>
      <c r="F92" s="59" t="str">
        <f>IF(E18="","",E18)</f>
        <v>Vyplň údaj</v>
      </c>
      <c r="G92" s="53"/>
      <c r="H92" s="53"/>
      <c r="I92" s="50" t="s">
        <v>35</v>
      </c>
      <c r="J92" s="94" t="str">
        <f>E24</f>
        <v>Vladimír Mrázek</v>
      </c>
      <c r="K92" s="53"/>
      <c r="L92" s="55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s="56" customFormat="1" ht="10.35" customHeight="1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5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s="56" customFormat="1" ht="29.25" customHeight="1">
      <c r="A94" s="53"/>
      <c r="B94" s="54"/>
      <c r="C94" s="95" t="s">
        <v>124</v>
      </c>
      <c r="D94" s="76"/>
      <c r="E94" s="76"/>
      <c r="F94" s="76"/>
      <c r="G94" s="76"/>
      <c r="H94" s="76"/>
      <c r="I94" s="76"/>
      <c r="J94" s="96" t="s">
        <v>125</v>
      </c>
      <c r="K94" s="76"/>
      <c r="L94" s="55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1" s="56" customFormat="1" ht="10.35" customHeight="1">
      <c r="A95" s="53"/>
      <c r="B95" s="54"/>
      <c r="C95" s="53"/>
      <c r="D95" s="53"/>
      <c r="E95" s="53"/>
      <c r="F95" s="53"/>
      <c r="G95" s="53"/>
      <c r="H95" s="53"/>
      <c r="I95" s="53"/>
      <c r="J95" s="53"/>
      <c r="K95" s="53"/>
      <c r="L95" s="55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</row>
    <row r="96" spans="1:47" s="56" customFormat="1" ht="22.9" customHeight="1">
      <c r="A96" s="53"/>
      <c r="B96" s="54"/>
      <c r="C96" s="97" t="s">
        <v>126</v>
      </c>
      <c r="D96" s="53"/>
      <c r="E96" s="53"/>
      <c r="F96" s="53"/>
      <c r="G96" s="53"/>
      <c r="H96" s="53"/>
      <c r="I96" s="53"/>
      <c r="J96" s="71">
        <f>J126</f>
        <v>0</v>
      </c>
      <c r="K96" s="53"/>
      <c r="L96" s="55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U96" s="44" t="s">
        <v>127</v>
      </c>
    </row>
    <row r="97" spans="2:12" s="98" customFormat="1" ht="24.95" customHeight="1">
      <c r="B97" s="99"/>
      <c r="D97" s="100" t="s">
        <v>3499</v>
      </c>
      <c r="E97" s="101"/>
      <c r="F97" s="101"/>
      <c r="G97" s="101"/>
      <c r="H97" s="101"/>
      <c r="I97" s="101"/>
      <c r="J97" s="102">
        <f>J127</f>
        <v>0</v>
      </c>
      <c r="L97" s="99"/>
    </row>
    <row r="98" spans="2:12" s="103" customFormat="1" ht="19.9" customHeight="1">
      <c r="B98" s="104"/>
      <c r="D98" s="105" t="s">
        <v>3500</v>
      </c>
      <c r="E98" s="106"/>
      <c r="F98" s="106"/>
      <c r="G98" s="106"/>
      <c r="H98" s="106"/>
      <c r="I98" s="106"/>
      <c r="J98" s="107">
        <f>J128</f>
        <v>0</v>
      </c>
      <c r="L98" s="104"/>
    </row>
    <row r="99" spans="2:12" s="103" customFormat="1" ht="19.9" customHeight="1">
      <c r="B99" s="104"/>
      <c r="D99" s="105" t="s">
        <v>3501</v>
      </c>
      <c r="E99" s="106"/>
      <c r="F99" s="106"/>
      <c r="G99" s="106"/>
      <c r="H99" s="106"/>
      <c r="I99" s="106"/>
      <c r="J99" s="107">
        <f>J135</f>
        <v>0</v>
      </c>
      <c r="L99" s="104"/>
    </row>
    <row r="100" spans="2:12" s="103" customFormat="1" ht="19.9" customHeight="1">
      <c r="B100" s="104"/>
      <c r="D100" s="105" t="s">
        <v>3502</v>
      </c>
      <c r="E100" s="106"/>
      <c r="F100" s="106"/>
      <c r="G100" s="106"/>
      <c r="H100" s="106"/>
      <c r="I100" s="106"/>
      <c r="J100" s="107">
        <f>J146</f>
        <v>0</v>
      </c>
      <c r="L100" s="104"/>
    </row>
    <row r="101" spans="2:12" s="103" customFormat="1" ht="19.9" customHeight="1">
      <c r="B101" s="104"/>
      <c r="D101" s="105" t="s">
        <v>3503</v>
      </c>
      <c r="E101" s="106"/>
      <c r="F101" s="106"/>
      <c r="G101" s="106"/>
      <c r="H101" s="106"/>
      <c r="I101" s="106"/>
      <c r="J101" s="107">
        <f>J151</f>
        <v>0</v>
      </c>
      <c r="L101" s="104"/>
    </row>
    <row r="102" spans="2:12" s="103" customFormat="1" ht="19.9" customHeight="1">
      <c r="B102" s="104"/>
      <c r="D102" s="105" t="s">
        <v>3504</v>
      </c>
      <c r="E102" s="106"/>
      <c r="F102" s="106"/>
      <c r="G102" s="106"/>
      <c r="H102" s="106"/>
      <c r="I102" s="106"/>
      <c r="J102" s="107">
        <f>J156</f>
        <v>0</v>
      </c>
      <c r="L102" s="104"/>
    </row>
    <row r="103" spans="2:12" s="103" customFormat="1" ht="19.9" customHeight="1">
      <c r="B103" s="104"/>
      <c r="D103" s="105" t="s">
        <v>3505</v>
      </c>
      <c r="E103" s="106"/>
      <c r="F103" s="106"/>
      <c r="G103" s="106"/>
      <c r="H103" s="106"/>
      <c r="I103" s="106"/>
      <c r="J103" s="107">
        <f>J164</f>
        <v>0</v>
      </c>
      <c r="L103" s="104"/>
    </row>
    <row r="104" spans="2:12" s="103" customFormat="1" ht="19.9" customHeight="1">
      <c r="B104" s="104"/>
      <c r="D104" s="105" t="s">
        <v>3506</v>
      </c>
      <c r="E104" s="106"/>
      <c r="F104" s="106"/>
      <c r="G104" s="106"/>
      <c r="H104" s="106"/>
      <c r="I104" s="106"/>
      <c r="J104" s="107">
        <f>J175</f>
        <v>0</v>
      </c>
      <c r="L104" s="104"/>
    </row>
    <row r="105" spans="2:12" s="103" customFormat="1" ht="19.9" customHeight="1">
      <c r="B105" s="104"/>
      <c r="D105" s="105" t="s">
        <v>3507</v>
      </c>
      <c r="E105" s="106"/>
      <c r="F105" s="106"/>
      <c r="G105" s="106"/>
      <c r="H105" s="106"/>
      <c r="I105" s="106"/>
      <c r="J105" s="107">
        <f>J181</f>
        <v>0</v>
      </c>
      <c r="L105" s="104"/>
    </row>
    <row r="106" spans="2:12" s="103" customFormat="1" ht="19.9" customHeight="1">
      <c r="B106" s="104"/>
      <c r="D106" s="105" t="s">
        <v>3508</v>
      </c>
      <c r="E106" s="106"/>
      <c r="F106" s="106"/>
      <c r="G106" s="106"/>
      <c r="H106" s="106"/>
      <c r="I106" s="106"/>
      <c r="J106" s="107">
        <f>J213</f>
        <v>0</v>
      </c>
      <c r="L106" s="104"/>
    </row>
    <row r="107" spans="1:31" s="56" customFormat="1" ht="21.75" customHeight="1">
      <c r="A107" s="53"/>
      <c r="B107" s="54"/>
      <c r="C107" s="53"/>
      <c r="D107" s="53"/>
      <c r="E107" s="53"/>
      <c r="F107" s="53"/>
      <c r="G107" s="53"/>
      <c r="H107" s="53"/>
      <c r="I107" s="53"/>
      <c r="J107" s="53"/>
      <c r="K107" s="53"/>
      <c r="L107" s="55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</row>
    <row r="108" spans="1:31" s="56" customFormat="1" ht="6.95" customHeight="1">
      <c r="A108" s="53"/>
      <c r="B108" s="90"/>
      <c r="C108" s="91"/>
      <c r="D108" s="91"/>
      <c r="E108" s="91"/>
      <c r="F108" s="91"/>
      <c r="G108" s="91"/>
      <c r="H108" s="91"/>
      <c r="I108" s="91"/>
      <c r="J108" s="91"/>
      <c r="K108" s="91"/>
      <c r="L108" s="55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</row>
    <row r="112" spans="1:31" s="56" customFormat="1" ht="6.95" customHeight="1">
      <c r="A112" s="53"/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55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</row>
    <row r="113" spans="1:31" s="56" customFormat="1" ht="24.95" customHeight="1">
      <c r="A113" s="53"/>
      <c r="B113" s="54"/>
      <c r="C113" s="48" t="s">
        <v>133</v>
      </c>
      <c r="D113" s="53"/>
      <c r="E113" s="53"/>
      <c r="F113" s="53"/>
      <c r="G113" s="53"/>
      <c r="H113" s="53"/>
      <c r="I113" s="53"/>
      <c r="J113" s="53"/>
      <c r="K113" s="53"/>
      <c r="L113" s="55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</row>
    <row r="114" spans="1:31" s="56" customFormat="1" ht="6.95" customHeight="1">
      <c r="A114" s="53"/>
      <c r="B114" s="54"/>
      <c r="C114" s="53"/>
      <c r="D114" s="53"/>
      <c r="E114" s="53"/>
      <c r="F114" s="53"/>
      <c r="G114" s="53"/>
      <c r="H114" s="53"/>
      <c r="I114" s="53"/>
      <c r="J114" s="53"/>
      <c r="K114" s="53"/>
      <c r="L114" s="55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</row>
    <row r="115" spans="1:31" s="56" customFormat="1" ht="12" customHeight="1">
      <c r="A115" s="53"/>
      <c r="B115" s="54"/>
      <c r="C115" s="50" t="s">
        <v>16</v>
      </c>
      <c r="D115" s="53"/>
      <c r="E115" s="53"/>
      <c r="F115" s="53"/>
      <c r="G115" s="53"/>
      <c r="H115" s="53"/>
      <c r="I115" s="53"/>
      <c r="J115" s="53"/>
      <c r="K115" s="53"/>
      <c r="L115" s="55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</row>
    <row r="116" spans="1:31" s="56" customFormat="1" ht="16.5" customHeight="1">
      <c r="A116" s="53"/>
      <c r="B116" s="54"/>
      <c r="C116" s="53"/>
      <c r="D116" s="53"/>
      <c r="E116" s="51" t="str">
        <f>E7</f>
        <v>ZŠ T.G.MASARYKA NAVÝŠENÍ KAPACITY O 2 TŘÍDY (vila Pamela)</v>
      </c>
      <c r="F116" s="52"/>
      <c r="G116" s="52"/>
      <c r="H116" s="52"/>
      <c r="I116" s="53"/>
      <c r="J116" s="53"/>
      <c r="K116" s="53"/>
      <c r="L116" s="55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</row>
    <row r="117" spans="1:31" s="56" customFormat="1" ht="12" customHeight="1">
      <c r="A117" s="53"/>
      <c r="B117" s="54"/>
      <c r="C117" s="50" t="s">
        <v>121</v>
      </c>
      <c r="D117" s="53"/>
      <c r="E117" s="53"/>
      <c r="F117" s="53"/>
      <c r="G117" s="53"/>
      <c r="H117" s="53"/>
      <c r="I117" s="53"/>
      <c r="J117" s="53"/>
      <c r="K117" s="53"/>
      <c r="L117" s="55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</row>
    <row r="118" spans="1:31" s="56" customFormat="1" ht="16.5" customHeight="1">
      <c r="A118" s="53"/>
      <c r="B118" s="54"/>
      <c r="C118" s="53"/>
      <c r="D118" s="53"/>
      <c r="E118" s="57" t="str">
        <f>E9</f>
        <v>08 - ELEKTROINSTALACE</v>
      </c>
      <c r="F118" s="58"/>
      <c r="G118" s="58"/>
      <c r="H118" s="58"/>
      <c r="I118" s="53"/>
      <c r="J118" s="53"/>
      <c r="K118" s="53"/>
      <c r="L118" s="55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</row>
    <row r="119" spans="1:31" s="56" customFormat="1" ht="6.95" customHeight="1">
      <c r="A119" s="53"/>
      <c r="B119" s="54"/>
      <c r="C119" s="53"/>
      <c r="D119" s="53"/>
      <c r="E119" s="53"/>
      <c r="F119" s="53"/>
      <c r="G119" s="53"/>
      <c r="H119" s="53"/>
      <c r="I119" s="53"/>
      <c r="J119" s="53"/>
      <c r="K119" s="53"/>
      <c r="L119" s="55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</row>
    <row r="120" spans="1:31" s="56" customFormat="1" ht="12" customHeight="1">
      <c r="A120" s="53"/>
      <c r="B120" s="54"/>
      <c r="C120" s="50" t="s">
        <v>22</v>
      </c>
      <c r="D120" s="53"/>
      <c r="E120" s="53"/>
      <c r="F120" s="59" t="str">
        <f>F12</f>
        <v>Ruzyňská 26/253, Praha 6 - Ruzyně</v>
      </c>
      <c r="G120" s="53"/>
      <c r="H120" s="53"/>
      <c r="I120" s="50" t="s">
        <v>24</v>
      </c>
      <c r="J120" s="60" t="str">
        <f>IF(J12="","",J12)</f>
        <v>2. 11. 2021</v>
      </c>
      <c r="K120" s="53"/>
      <c r="L120" s="55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</row>
    <row r="121" spans="1:31" s="56" customFormat="1" ht="6.95" customHeight="1">
      <c r="A121" s="53"/>
      <c r="B121" s="54"/>
      <c r="C121" s="53"/>
      <c r="D121" s="53"/>
      <c r="E121" s="53"/>
      <c r="F121" s="53"/>
      <c r="G121" s="53"/>
      <c r="H121" s="53"/>
      <c r="I121" s="53"/>
      <c r="J121" s="53"/>
      <c r="K121" s="53"/>
      <c r="L121" s="55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</row>
    <row r="122" spans="1:31" s="56" customFormat="1" ht="25.7" customHeight="1">
      <c r="A122" s="53"/>
      <c r="B122" s="54"/>
      <c r="C122" s="50" t="s">
        <v>26</v>
      </c>
      <c r="D122" s="53"/>
      <c r="E122" s="53"/>
      <c r="F122" s="59" t="str">
        <f>E15</f>
        <v>MĚSTSKÁ ČÁST PRAHA 6</v>
      </c>
      <c r="G122" s="53"/>
      <c r="H122" s="53"/>
      <c r="I122" s="50" t="s">
        <v>32</v>
      </c>
      <c r="J122" s="94" t="str">
        <f>E21</f>
        <v>QUADRA PROJECT s.r.o.</v>
      </c>
      <c r="K122" s="53"/>
      <c r="L122" s="55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</row>
    <row r="123" spans="1:31" s="56" customFormat="1" ht="15.2" customHeight="1">
      <c r="A123" s="53"/>
      <c r="B123" s="54"/>
      <c r="C123" s="50" t="s">
        <v>30</v>
      </c>
      <c r="D123" s="53"/>
      <c r="E123" s="53"/>
      <c r="F123" s="59" t="str">
        <f>IF(E18="","",E18)</f>
        <v>Vyplň údaj</v>
      </c>
      <c r="G123" s="53"/>
      <c r="H123" s="53"/>
      <c r="I123" s="50" t="s">
        <v>35</v>
      </c>
      <c r="J123" s="94" t="str">
        <f>E24</f>
        <v>Vladimír Mrázek</v>
      </c>
      <c r="K123" s="53"/>
      <c r="L123" s="55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</row>
    <row r="124" spans="1:31" s="56" customFormat="1" ht="10.35" customHeight="1">
      <c r="A124" s="53"/>
      <c r="B124" s="54"/>
      <c r="C124" s="53"/>
      <c r="D124" s="53"/>
      <c r="E124" s="53"/>
      <c r="F124" s="53"/>
      <c r="G124" s="53"/>
      <c r="H124" s="53"/>
      <c r="I124" s="53"/>
      <c r="J124" s="53"/>
      <c r="K124" s="53"/>
      <c r="L124" s="55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</row>
    <row r="125" spans="1:31" s="117" customFormat="1" ht="29.25" customHeight="1">
      <c r="A125" s="108"/>
      <c r="B125" s="109"/>
      <c r="C125" s="110" t="s">
        <v>134</v>
      </c>
      <c r="D125" s="111" t="s">
        <v>64</v>
      </c>
      <c r="E125" s="111" t="s">
        <v>60</v>
      </c>
      <c r="F125" s="111" t="s">
        <v>61</v>
      </c>
      <c r="G125" s="111" t="s">
        <v>135</v>
      </c>
      <c r="H125" s="111" t="s">
        <v>136</v>
      </c>
      <c r="I125" s="111" t="s">
        <v>137</v>
      </c>
      <c r="J125" s="111" t="s">
        <v>125</v>
      </c>
      <c r="K125" s="112" t="s">
        <v>138</v>
      </c>
      <c r="L125" s="113"/>
      <c r="M125" s="114" t="s">
        <v>1</v>
      </c>
      <c r="N125" s="115" t="s">
        <v>43</v>
      </c>
      <c r="O125" s="115" t="s">
        <v>139</v>
      </c>
      <c r="P125" s="115" t="s">
        <v>140</v>
      </c>
      <c r="Q125" s="115" t="s">
        <v>141</v>
      </c>
      <c r="R125" s="115" t="s">
        <v>142</v>
      </c>
      <c r="S125" s="115" t="s">
        <v>143</v>
      </c>
      <c r="T125" s="116" t="s">
        <v>144</v>
      </c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</row>
    <row r="126" spans="1:63" s="56" customFormat="1" ht="22.9" customHeight="1">
      <c r="A126" s="53"/>
      <c r="B126" s="54"/>
      <c r="C126" s="118" t="s">
        <v>145</v>
      </c>
      <c r="D126" s="53"/>
      <c r="E126" s="53"/>
      <c r="F126" s="53"/>
      <c r="G126" s="53"/>
      <c r="H126" s="53"/>
      <c r="I126" s="53"/>
      <c r="J126" s="119">
        <f>BK126</f>
        <v>0</v>
      </c>
      <c r="K126" s="53"/>
      <c r="L126" s="54"/>
      <c r="M126" s="120"/>
      <c r="N126" s="121"/>
      <c r="O126" s="69"/>
      <c r="P126" s="122">
        <f>P127</f>
        <v>0</v>
      </c>
      <c r="Q126" s="69"/>
      <c r="R126" s="122">
        <f>R127</f>
        <v>0</v>
      </c>
      <c r="S126" s="69"/>
      <c r="T126" s="123">
        <f>T127</f>
        <v>0</v>
      </c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T126" s="44" t="s">
        <v>78</v>
      </c>
      <c r="AU126" s="44" t="s">
        <v>127</v>
      </c>
      <c r="BK126" s="124">
        <f>BK127</f>
        <v>0</v>
      </c>
    </row>
    <row r="127" spans="2:63" s="125" customFormat="1" ht="25.9" customHeight="1">
      <c r="B127" s="126"/>
      <c r="D127" s="127" t="s">
        <v>78</v>
      </c>
      <c r="E127" s="128" t="s">
        <v>1214</v>
      </c>
      <c r="F127" s="128" t="s">
        <v>3509</v>
      </c>
      <c r="J127" s="129">
        <f>BK127</f>
        <v>0</v>
      </c>
      <c r="L127" s="126"/>
      <c r="M127" s="130"/>
      <c r="N127" s="131"/>
      <c r="O127" s="131"/>
      <c r="P127" s="132">
        <f>P128+P135+P146+P151+P156+P164+P175+P181+P213</f>
        <v>0</v>
      </c>
      <c r="Q127" s="131"/>
      <c r="R127" s="132">
        <f>R128+R135+R146+R151+R156+R164+R175+R181+R213</f>
        <v>0</v>
      </c>
      <c r="S127" s="131"/>
      <c r="T127" s="133">
        <f>T128+T135+T146+T151+T156+T164+T175+T181+T213</f>
        <v>0</v>
      </c>
      <c r="AR127" s="127" t="s">
        <v>163</v>
      </c>
      <c r="AT127" s="134" t="s">
        <v>78</v>
      </c>
      <c r="AU127" s="134" t="s">
        <v>79</v>
      </c>
      <c r="AY127" s="127" t="s">
        <v>149</v>
      </c>
      <c r="BK127" s="135">
        <f>BK128+BK135+BK146+BK151+BK156+BK164+BK175+BK181+BK213</f>
        <v>0</v>
      </c>
    </row>
    <row r="128" spans="2:63" s="125" customFormat="1" ht="22.9" customHeight="1">
      <c r="B128" s="126"/>
      <c r="D128" s="127" t="s">
        <v>78</v>
      </c>
      <c r="E128" s="136" t="s">
        <v>3510</v>
      </c>
      <c r="F128" s="136" t="s">
        <v>3511</v>
      </c>
      <c r="J128" s="137">
        <f>BK128</f>
        <v>0</v>
      </c>
      <c r="L128" s="126"/>
      <c r="M128" s="130"/>
      <c r="N128" s="131"/>
      <c r="O128" s="131"/>
      <c r="P128" s="132">
        <f>SUM(P129:P134)</f>
        <v>0</v>
      </c>
      <c r="Q128" s="131"/>
      <c r="R128" s="132">
        <f>SUM(R129:R134)</f>
        <v>0</v>
      </c>
      <c r="S128" s="131"/>
      <c r="T128" s="133">
        <f>SUM(T129:T134)</f>
        <v>0</v>
      </c>
      <c r="AR128" s="127" t="s">
        <v>163</v>
      </c>
      <c r="AT128" s="134" t="s">
        <v>78</v>
      </c>
      <c r="AU128" s="134" t="s">
        <v>87</v>
      </c>
      <c r="AY128" s="127" t="s">
        <v>149</v>
      </c>
      <c r="BK128" s="135">
        <f>SUM(BK129:BK134)</f>
        <v>0</v>
      </c>
    </row>
    <row r="129" spans="1:65" s="56" customFormat="1" ht="16.5" customHeight="1">
      <c r="A129" s="53"/>
      <c r="B129" s="54"/>
      <c r="C129" s="138" t="s">
        <v>87</v>
      </c>
      <c r="D129" s="138" t="s">
        <v>152</v>
      </c>
      <c r="E129" s="139" t="s">
        <v>3512</v>
      </c>
      <c r="F129" s="140" t="s">
        <v>3513</v>
      </c>
      <c r="G129" s="141" t="s">
        <v>339</v>
      </c>
      <c r="H129" s="40">
        <v>1</v>
      </c>
      <c r="I129" s="24"/>
      <c r="J129" s="142">
        <f aca="true" t="shared" si="0" ref="J129:J134">ROUND(I129*H129,2)</f>
        <v>0</v>
      </c>
      <c r="K129" s="140" t="s">
        <v>1</v>
      </c>
      <c r="L129" s="54"/>
      <c r="M129" s="143" t="s">
        <v>1</v>
      </c>
      <c r="N129" s="144" t="s">
        <v>44</v>
      </c>
      <c r="O129" s="145"/>
      <c r="P129" s="146">
        <f aca="true" t="shared" si="1" ref="P129:P134">O129*H129</f>
        <v>0</v>
      </c>
      <c r="Q129" s="146">
        <v>0</v>
      </c>
      <c r="R129" s="146">
        <f aca="true" t="shared" si="2" ref="R129:R134">Q129*H129</f>
        <v>0</v>
      </c>
      <c r="S129" s="146">
        <v>0</v>
      </c>
      <c r="T129" s="147">
        <f aca="true" t="shared" si="3" ref="T129:T134">S129*H129</f>
        <v>0</v>
      </c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R129" s="148" t="s">
        <v>626</v>
      </c>
      <c r="AT129" s="148" t="s">
        <v>152</v>
      </c>
      <c r="AU129" s="148" t="s">
        <v>89</v>
      </c>
      <c r="AY129" s="44" t="s">
        <v>149</v>
      </c>
      <c r="BE129" s="149">
        <f aca="true" t="shared" si="4" ref="BE129:BE134">IF(N129="základní",J129,0)</f>
        <v>0</v>
      </c>
      <c r="BF129" s="149">
        <f aca="true" t="shared" si="5" ref="BF129:BF134">IF(N129="snížená",J129,0)</f>
        <v>0</v>
      </c>
      <c r="BG129" s="149">
        <f aca="true" t="shared" si="6" ref="BG129:BG134">IF(N129="zákl. přenesená",J129,0)</f>
        <v>0</v>
      </c>
      <c r="BH129" s="149">
        <f aca="true" t="shared" si="7" ref="BH129:BH134">IF(N129="sníž. přenesená",J129,0)</f>
        <v>0</v>
      </c>
      <c r="BI129" s="149">
        <f aca="true" t="shared" si="8" ref="BI129:BI134">IF(N129="nulová",J129,0)</f>
        <v>0</v>
      </c>
      <c r="BJ129" s="44" t="s">
        <v>87</v>
      </c>
      <c r="BK129" s="149">
        <f aca="true" t="shared" si="9" ref="BK129:BK134">ROUND(I129*H129,2)</f>
        <v>0</v>
      </c>
      <c r="BL129" s="44" t="s">
        <v>626</v>
      </c>
      <c r="BM129" s="148" t="s">
        <v>3514</v>
      </c>
    </row>
    <row r="130" spans="1:65" s="56" customFormat="1" ht="16.5" customHeight="1">
      <c r="A130" s="53"/>
      <c r="B130" s="54"/>
      <c r="C130" s="138" t="s">
        <v>89</v>
      </c>
      <c r="D130" s="138" t="s">
        <v>152</v>
      </c>
      <c r="E130" s="139" t="s">
        <v>3515</v>
      </c>
      <c r="F130" s="140" t="s">
        <v>3516</v>
      </c>
      <c r="G130" s="141" t="s">
        <v>339</v>
      </c>
      <c r="H130" s="40">
        <v>1</v>
      </c>
      <c r="I130" s="24"/>
      <c r="J130" s="142">
        <f t="shared" si="0"/>
        <v>0</v>
      </c>
      <c r="K130" s="140" t="s">
        <v>1</v>
      </c>
      <c r="L130" s="54"/>
      <c r="M130" s="143" t="s">
        <v>1</v>
      </c>
      <c r="N130" s="144" t="s">
        <v>44</v>
      </c>
      <c r="O130" s="145"/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R130" s="148" t="s">
        <v>626</v>
      </c>
      <c r="AT130" s="148" t="s">
        <v>152</v>
      </c>
      <c r="AU130" s="148" t="s">
        <v>89</v>
      </c>
      <c r="AY130" s="44" t="s">
        <v>149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44" t="s">
        <v>87</v>
      </c>
      <c r="BK130" s="149">
        <f t="shared" si="9"/>
        <v>0</v>
      </c>
      <c r="BL130" s="44" t="s">
        <v>626</v>
      </c>
      <c r="BM130" s="148" t="s">
        <v>3517</v>
      </c>
    </row>
    <row r="131" spans="1:65" s="56" customFormat="1" ht="16.5" customHeight="1">
      <c r="A131" s="53"/>
      <c r="B131" s="54"/>
      <c r="C131" s="138" t="s">
        <v>163</v>
      </c>
      <c r="D131" s="138" t="s">
        <v>152</v>
      </c>
      <c r="E131" s="139" t="s">
        <v>3518</v>
      </c>
      <c r="F131" s="140" t="s">
        <v>3519</v>
      </c>
      <c r="G131" s="141" t="s">
        <v>339</v>
      </c>
      <c r="H131" s="40">
        <v>1</v>
      </c>
      <c r="I131" s="24"/>
      <c r="J131" s="142">
        <f t="shared" si="0"/>
        <v>0</v>
      </c>
      <c r="K131" s="140" t="s">
        <v>1</v>
      </c>
      <c r="L131" s="54"/>
      <c r="M131" s="143" t="s">
        <v>1</v>
      </c>
      <c r="N131" s="144" t="s">
        <v>44</v>
      </c>
      <c r="O131" s="145"/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R131" s="148" t="s">
        <v>626</v>
      </c>
      <c r="AT131" s="148" t="s">
        <v>152</v>
      </c>
      <c r="AU131" s="148" t="s">
        <v>89</v>
      </c>
      <c r="AY131" s="44" t="s">
        <v>149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44" t="s">
        <v>87</v>
      </c>
      <c r="BK131" s="149">
        <f t="shared" si="9"/>
        <v>0</v>
      </c>
      <c r="BL131" s="44" t="s">
        <v>626</v>
      </c>
      <c r="BM131" s="148" t="s">
        <v>3520</v>
      </c>
    </row>
    <row r="132" spans="1:65" s="56" customFormat="1" ht="16.5" customHeight="1">
      <c r="A132" s="53"/>
      <c r="B132" s="54"/>
      <c r="C132" s="138" t="s">
        <v>167</v>
      </c>
      <c r="D132" s="138" t="s">
        <v>152</v>
      </c>
      <c r="E132" s="139" t="s">
        <v>3521</v>
      </c>
      <c r="F132" s="140" t="s">
        <v>3522</v>
      </c>
      <c r="G132" s="141" t="s">
        <v>339</v>
      </c>
      <c r="H132" s="40">
        <v>1</v>
      </c>
      <c r="I132" s="24"/>
      <c r="J132" s="142">
        <f t="shared" si="0"/>
        <v>0</v>
      </c>
      <c r="K132" s="140" t="s">
        <v>1</v>
      </c>
      <c r="L132" s="54"/>
      <c r="M132" s="143" t="s">
        <v>1</v>
      </c>
      <c r="N132" s="144" t="s">
        <v>44</v>
      </c>
      <c r="O132" s="145"/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R132" s="148" t="s">
        <v>626</v>
      </c>
      <c r="AT132" s="148" t="s">
        <v>152</v>
      </c>
      <c r="AU132" s="148" t="s">
        <v>89</v>
      </c>
      <c r="AY132" s="44" t="s">
        <v>149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44" t="s">
        <v>87</v>
      </c>
      <c r="BK132" s="149">
        <f t="shared" si="9"/>
        <v>0</v>
      </c>
      <c r="BL132" s="44" t="s">
        <v>626</v>
      </c>
      <c r="BM132" s="148" t="s">
        <v>3523</v>
      </c>
    </row>
    <row r="133" spans="1:65" s="56" customFormat="1" ht="16.5" customHeight="1">
      <c r="A133" s="53"/>
      <c r="B133" s="54"/>
      <c r="C133" s="138" t="s">
        <v>148</v>
      </c>
      <c r="D133" s="138" t="s">
        <v>152</v>
      </c>
      <c r="E133" s="139" t="s">
        <v>3524</v>
      </c>
      <c r="F133" s="140" t="s">
        <v>3525</v>
      </c>
      <c r="G133" s="141" t="s">
        <v>339</v>
      </c>
      <c r="H133" s="40">
        <v>1</v>
      </c>
      <c r="I133" s="24"/>
      <c r="J133" s="142">
        <f t="shared" si="0"/>
        <v>0</v>
      </c>
      <c r="K133" s="140" t="s">
        <v>1</v>
      </c>
      <c r="L133" s="54"/>
      <c r="M133" s="143" t="s">
        <v>1</v>
      </c>
      <c r="N133" s="144" t="s">
        <v>44</v>
      </c>
      <c r="O133" s="145"/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R133" s="148" t="s">
        <v>626</v>
      </c>
      <c r="AT133" s="148" t="s">
        <v>152</v>
      </c>
      <c r="AU133" s="148" t="s">
        <v>89</v>
      </c>
      <c r="AY133" s="44" t="s">
        <v>149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44" t="s">
        <v>87</v>
      </c>
      <c r="BK133" s="149">
        <f t="shared" si="9"/>
        <v>0</v>
      </c>
      <c r="BL133" s="44" t="s">
        <v>626</v>
      </c>
      <c r="BM133" s="148" t="s">
        <v>3526</v>
      </c>
    </row>
    <row r="134" spans="1:65" s="56" customFormat="1" ht="21.75" customHeight="1">
      <c r="A134" s="53"/>
      <c r="B134" s="54"/>
      <c r="C134" s="138" t="s">
        <v>174</v>
      </c>
      <c r="D134" s="138" t="s">
        <v>152</v>
      </c>
      <c r="E134" s="139" t="s">
        <v>3527</v>
      </c>
      <c r="F134" s="140" t="s">
        <v>3528</v>
      </c>
      <c r="G134" s="141" t="s">
        <v>339</v>
      </c>
      <c r="H134" s="40">
        <v>1</v>
      </c>
      <c r="I134" s="24"/>
      <c r="J134" s="142">
        <f t="shared" si="0"/>
        <v>0</v>
      </c>
      <c r="K134" s="140" t="s">
        <v>1</v>
      </c>
      <c r="L134" s="54"/>
      <c r="M134" s="143" t="s">
        <v>1</v>
      </c>
      <c r="N134" s="144" t="s">
        <v>44</v>
      </c>
      <c r="O134" s="145"/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R134" s="148" t="s">
        <v>626</v>
      </c>
      <c r="AT134" s="148" t="s">
        <v>152</v>
      </c>
      <c r="AU134" s="148" t="s">
        <v>89</v>
      </c>
      <c r="AY134" s="44" t="s">
        <v>149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44" t="s">
        <v>87</v>
      </c>
      <c r="BK134" s="149">
        <f t="shared" si="9"/>
        <v>0</v>
      </c>
      <c r="BL134" s="44" t="s">
        <v>626</v>
      </c>
      <c r="BM134" s="148" t="s">
        <v>3529</v>
      </c>
    </row>
    <row r="135" spans="2:63" s="125" customFormat="1" ht="22.9" customHeight="1">
      <c r="B135" s="126"/>
      <c r="D135" s="127" t="s">
        <v>78</v>
      </c>
      <c r="E135" s="136" t="s">
        <v>3530</v>
      </c>
      <c r="F135" s="136" t="s">
        <v>3531</v>
      </c>
      <c r="J135" s="137">
        <f>BK135</f>
        <v>0</v>
      </c>
      <c r="L135" s="126"/>
      <c r="M135" s="130"/>
      <c r="N135" s="131"/>
      <c r="O135" s="131"/>
      <c r="P135" s="132">
        <f>SUM(P136:P145)</f>
        <v>0</v>
      </c>
      <c r="Q135" s="131"/>
      <c r="R135" s="132">
        <f>SUM(R136:R145)</f>
        <v>0</v>
      </c>
      <c r="S135" s="131"/>
      <c r="T135" s="133">
        <f>SUM(T136:T145)</f>
        <v>0</v>
      </c>
      <c r="AR135" s="127" t="s">
        <v>163</v>
      </c>
      <c r="AT135" s="134" t="s">
        <v>78</v>
      </c>
      <c r="AU135" s="134" t="s">
        <v>87</v>
      </c>
      <c r="AY135" s="127" t="s">
        <v>149</v>
      </c>
      <c r="BK135" s="135">
        <f>SUM(BK136:BK145)</f>
        <v>0</v>
      </c>
    </row>
    <row r="136" spans="1:65" s="56" customFormat="1" ht="24.2" customHeight="1">
      <c r="A136" s="53"/>
      <c r="B136" s="54"/>
      <c r="C136" s="138" t="s">
        <v>178</v>
      </c>
      <c r="D136" s="138" t="s">
        <v>152</v>
      </c>
      <c r="E136" s="139" t="s">
        <v>3532</v>
      </c>
      <c r="F136" s="140" t="s">
        <v>3533</v>
      </c>
      <c r="G136" s="141" t="s">
        <v>331</v>
      </c>
      <c r="H136" s="40">
        <v>30</v>
      </c>
      <c r="I136" s="24"/>
      <c r="J136" s="142">
        <f aca="true" t="shared" si="10" ref="J136:J145">ROUND(I136*H136,2)</f>
        <v>0</v>
      </c>
      <c r="K136" s="140" t="s">
        <v>1</v>
      </c>
      <c r="L136" s="54"/>
      <c r="M136" s="143" t="s">
        <v>1</v>
      </c>
      <c r="N136" s="144" t="s">
        <v>44</v>
      </c>
      <c r="O136" s="145"/>
      <c r="P136" s="146">
        <f aca="true" t="shared" si="11" ref="P136:P145">O136*H136</f>
        <v>0</v>
      </c>
      <c r="Q136" s="146">
        <v>0</v>
      </c>
      <c r="R136" s="146">
        <f aca="true" t="shared" si="12" ref="R136:R145">Q136*H136</f>
        <v>0</v>
      </c>
      <c r="S136" s="146">
        <v>0</v>
      </c>
      <c r="T136" s="147">
        <f aca="true" t="shared" si="13" ref="T136:T145">S136*H136</f>
        <v>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R136" s="148" t="s">
        <v>626</v>
      </c>
      <c r="AT136" s="148" t="s">
        <v>152</v>
      </c>
      <c r="AU136" s="148" t="s">
        <v>89</v>
      </c>
      <c r="AY136" s="44" t="s">
        <v>149</v>
      </c>
      <c r="BE136" s="149">
        <f aca="true" t="shared" si="14" ref="BE136:BE145">IF(N136="základní",J136,0)</f>
        <v>0</v>
      </c>
      <c r="BF136" s="149">
        <f aca="true" t="shared" si="15" ref="BF136:BF145">IF(N136="snížená",J136,0)</f>
        <v>0</v>
      </c>
      <c r="BG136" s="149">
        <f aca="true" t="shared" si="16" ref="BG136:BG145">IF(N136="zákl. přenesená",J136,0)</f>
        <v>0</v>
      </c>
      <c r="BH136" s="149">
        <f aca="true" t="shared" si="17" ref="BH136:BH145">IF(N136="sníž. přenesená",J136,0)</f>
        <v>0</v>
      </c>
      <c r="BI136" s="149">
        <f aca="true" t="shared" si="18" ref="BI136:BI145">IF(N136="nulová",J136,0)</f>
        <v>0</v>
      </c>
      <c r="BJ136" s="44" t="s">
        <v>87</v>
      </c>
      <c r="BK136" s="149">
        <f aca="true" t="shared" si="19" ref="BK136:BK145">ROUND(I136*H136,2)</f>
        <v>0</v>
      </c>
      <c r="BL136" s="44" t="s">
        <v>626</v>
      </c>
      <c r="BM136" s="148" t="s">
        <v>3534</v>
      </c>
    </row>
    <row r="137" spans="1:65" s="56" customFormat="1" ht="24.2" customHeight="1">
      <c r="A137" s="53"/>
      <c r="B137" s="54"/>
      <c r="C137" s="138" t="s">
        <v>184</v>
      </c>
      <c r="D137" s="138" t="s">
        <v>152</v>
      </c>
      <c r="E137" s="139" t="s">
        <v>3535</v>
      </c>
      <c r="F137" s="140" t="s">
        <v>3536</v>
      </c>
      <c r="G137" s="141" t="s">
        <v>331</v>
      </c>
      <c r="H137" s="40">
        <v>60</v>
      </c>
      <c r="I137" s="24"/>
      <c r="J137" s="142">
        <f t="shared" si="10"/>
        <v>0</v>
      </c>
      <c r="K137" s="140" t="s">
        <v>1</v>
      </c>
      <c r="L137" s="54"/>
      <c r="M137" s="143" t="s">
        <v>1</v>
      </c>
      <c r="N137" s="144" t="s">
        <v>44</v>
      </c>
      <c r="O137" s="145"/>
      <c r="P137" s="146">
        <f t="shared" si="11"/>
        <v>0</v>
      </c>
      <c r="Q137" s="146">
        <v>0</v>
      </c>
      <c r="R137" s="146">
        <f t="shared" si="12"/>
        <v>0</v>
      </c>
      <c r="S137" s="146">
        <v>0</v>
      </c>
      <c r="T137" s="147">
        <f t="shared" si="13"/>
        <v>0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R137" s="148" t="s">
        <v>626</v>
      </c>
      <c r="AT137" s="148" t="s">
        <v>152</v>
      </c>
      <c r="AU137" s="148" t="s">
        <v>89</v>
      </c>
      <c r="AY137" s="44" t="s">
        <v>149</v>
      </c>
      <c r="BE137" s="149">
        <f t="shared" si="14"/>
        <v>0</v>
      </c>
      <c r="BF137" s="149">
        <f t="shared" si="15"/>
        <v>0</v>
      </c>
      <c r="BG137" s="149">
        <f t="shared" si="16"/>
        <v>0</v>
      </c>
      <c r="BH137" s="149">
        <f t="shared" si="17"/>
        <v>0</v>
      </c>
      <c r="BI137" s="149">
        <f t="shared" si="18"/>
        <v>0</v>
      </c>
      <c r="BJ137" s="44" t="s">
        <v>87</v>
      </c>
      <c r="BK137" s="149">
        <f t="shared" si="19"/>
        <v>0</v>
      </c>
      <c r="BL137" s="44" t="s">
        <v>626</v>
      </c>
      <c r="BM137" s="148" t="s">
        <v>3537</v>
      </c>
    </row>
    <row r="138" spans="1:65" s="56" customFormat="1" ht="24.2" customHeight="1">
      <c r="A138" s="53"/>
      <c r="B138" s="54"/>
      <c r="C138" s="138" t="s">
        <v>190</v>
      </c>
      <c r="D138" s="138" t="s">
        <v>152</v>
      </c>
      <c r="E138" s="139" t="s">
        <v>3538</v>
      </c>
      <c r="F138" s="140" t="s">
        <v>3539</v>
      </c>
      <c r="G138" s="141" t="s">
        <v>331</v>
      </c>
      <c r="H138" s="40">
        <v>145</v>
      </c>
      <c r="I138" s="24"/>
      <c r="J138" s="142">
        <f t="shared" si="10"/>
        <v>0</v>
      </c>
      <c r="K138" s="140" t="s">
        <v>1</v>
      </c>
      <c r="L138" s="54"/>
      <c r="M138" s="143" t="s">
        <v>1</v>
      </c>
      <c r="N138" s="144" t="s">
        <v>44</v>
      </c>
      <c r="O138" s="145"/>
      <c r="P138" s="146">
        <f t="shared" si="11"/>
        <v>0</v>
      </c>
      <c r="Q138" s="146">
        <v>0</v>
      </c>
      <c r="R138" s="146">
        <f t="shared" si="12"/>
        <v>0</v>
      </c>
      <c r="S138" s="146">
        <v>0</v>
      </c>
      <c r="T138" s="147">
        <f t="shared" si="13"/>
        <v>0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R138" s="148" t="s">
        <v>626</v>
      </c>
      <c r="AT138" s="148" t="s">
        <v>152</v>
      </c>
      <c r="AU138" s="148" t="s">
        <v>89</v>
      </c>
      <c r="AY138" s="44" t="s">
        <v>149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44" t="s">
        <v>87</v>
      </c>
      <c r="BK138" s="149">
        <f t="shared" si="19"/>
        <v>0</v>
      </c>
      <c r="BL138" s="44" t="s">
        <v>626</v>
      </c>
      <c r="BM138" s="148" t="s">
        <v>3540</v>
      </c>
    </row>
    <row r="139" spans="1:65" s="56" customFormat="1" ht="33" customHeight="1">
      <c r="A139" s="53"/>
      <c r="B139" s="54"/>
      <c r="C139" s="138" t="s">
        <v>114</v>
      </c>
      <c r="D139" s="138" t="s">
        <v>152</v>
      </c>
      <c r="E139" s="139" t="s">
        <v>3541</v>
      </c>
      <c r="F139" s="140" t="s">
        <v>3542</v>
      </c>
      <c r="G139" s="141" t="s">
        <v>331</v>
      </c>
      <c r="H139" s="40">
        <v>2550</v>
      </c>
      <c r="I139" s="24"/>
      <c r="J139" s="142">
        <f t="shared" si="10"/>
        <v>0</v>
      </c>
      <c r="K139" s="140" t="s">
        <v>1</v>
      </c>
      <c r="L139" s="54"/>
      <c r="M139" s="143" t="s">
        <v>1</v>
      </c>
      <c r="N139" s="144" t="s">
        <v>44</v>
      </c>
      <c r="O139" s="145"/>
      <c r="P139" s="146">
        <f t="shared" si="11"/>
        <v>0</v>
      </c>
      <c r="Q139" s="146">
        <v>0</v>
      </c>
      <c r="R139" s="146">
        <f t="shared" si="12"/>
        <v>0</v>
      </c>
      <c r="S139" s="146">
        <v>0</v>
      </c>
      <c r="T139" s="147">
        <f t="shared" si="13"/>
        <v>0</v>
      </c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R139" s="148" t="s">
        <v>626</v>
      </c>
      <c r="AT139" s="148" t="s">
        <v>152</v>
      </c>
      <c r="AU139" s="148" t="s">
        <v>89</v>
      </c>
      <c r="AY139" s="44" t="s">
        <v>149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44" t="s">
        <v>87</v>
      </c>
      <c r="BK139" s="149">
        <f t="shared" si="19"/>
        <v>0</v>
      </c>
      <c r="BL139" s="44" t="s">
        <v>626</v>
      </c>
      <c r="BM139" s="148" t="s">
        <v>3543</v>
      </c>
    </row>
    <row r="140" spans="1:65" s="56" customFormat="1" ht="24.2" customHeight="1">
      <c r="A140" s="53"/>
      <c r="B140" s="54"/>
      <c r="C140" s="138" t="s">
        <v>117</v>
      </c>
      <c r="D140" s="138" t="s">
        <v>152</v>
      </c>
      <c r="E140" s="139" t="s">
        <v>3544</v>
      </c>
      <c r="F140" s="140" t="s">
        <v>3545</v>
      </c>
      <c r="G140" s="141" t="s">
        <v>331</v>
      </c>
      <c r="H140" s="40">
        <v>3650</v>
      </c>
      <c r="I140" s="24"/>
      <c r="J140" s="142">
        <f t="shared" si="10"/>
        <v>0</v>
      </c>
      <c r="K140" s="140" t="s">
        <v>1</v>
      </c>
      <c r="L140" s="54"/>
      <c r="M140" s="143" t="s">
        <v>1</v>
      </c>
      <c r="N140" s="144" t="s">
        <v>44</v>
      </c>
      <c r="O140" s="145"/>
      <c r="P140" s="146">
        <f t="shared" si="11"/>
        <v>0</v>
      </c>
      <c r="Q140" s="146">
        <v>0</v>
      </c>
      <c r="R140" s="146">
        <f t="shared" si="12"/>
        <v>0</v>
      </c>
      <c r="S140" s="146">
        <v>0</v>
      </c>
      <c r="T140" s="147">
        <f t="shared" si="13"/>
        <v>0</v>
      </c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R140" s="148" t="s">
        <v>626</v>
      </c>
      <c r="AT140" s="148" t="s">
        <v>152</v>
      </c>
      <c r="AU140" s="148" t="s">
        <v>89</v>
      </c>
      <c r="AY140" s="44" t="s">
        <v>149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44" t="s">
        <v>87</v>
      </c>
      <c r="BK140" s="149">
        <f t="shared" si="19"/>
        <v>0</v>
      </c>
      <c r="BL140" s="44" t="s">
        <v>626</v>
      </c>
      <c r="BM140" s="148" t="s">
        <v>3546</v>
      </c>
    </row>
    <row r="141" spans="1:65" s="56" customFormat="1" ht="24.2" customHeight="1">
      <c r="A141" s="53"/>
      <c r="B141" s="54"/>
      <c r="C141" s="138" t="s">
        <v>201</v>
      </c>
      <c r="D141" s="138" t="s">
        <v>152</v>
      </c>
      <c r="E141" s="139" t="s">
        <v>3547</v>
      </c>
      <c r="F141" s="140" t="s">
        <v>3548</v>
      </c>
      <c r="G141" s="141" t="s">
        <v>331</v>
      </c>
      <c r="H141" s="40">
        <v>110</v>
      </c>
      <c r="I141" s="24"/>
      <c r="J141" s="142">
        <f t="shared" si="10"/>
        <v>0</v>
      </c>
      <c r="K141" s="140" t="s">
        <v>1</v>
      </c>
      <c r="L141" s="54"/>
      <c r="M141" s="143" t="s">
        <v>1</v>
      </c>
      <c r="N141" s="144" t="s">
        <v>44</v>
      </c>
      <c r="O141" s="145"/>
      <c r="P141" s="146">
        <f t="shared" si="11"/>
        <v>0</v>
      </c>
      <c r="Q141" s="146">
        <v>0</v>
      </c>
      <c r="R141" s="146">
        <f t="shared" si="12"/>
        <v>0</v>
      </c>
      <c r="S141" s="146">
        <v>0</v>
      </c>
      <c r="T141" s="147">
        <f t="shared" si="13"/>
        <v>0</v>
      </c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R141" s="148" t="s">
        <v>626</v>
      </c>
      <c r="AT141" s="148" t="s">
        <v>152</v>
      </c>
      <c r="AU141" s="148" t="s">
        <v>89</v>
      </c>
      <c r="AY141" s="44" t="s">
        <v>149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44" t="s">
        <v>87</v>
      </c>
      <c r="BK141" s="149">
        <f t="shared" si="19"/>
        <v>0</v>
      </c>
      <c r="BL141" s="44" t="s">
        <v>626</v>
      </c>
      <c r="BM141" s="148" t="s">
        <v>3549</v>
      </c>
    </row>
    <row r="142" spans="1:65" s="56" customFormat="1" ht="24.2" customHeight="1">
      <c r="A142" s="53"/>
      <c r="B142" s="54"/>
      <c r="C142" s="138" t="s">
        <v>207</v>
      </c>
      <c r="D142" s="138" t="s">
        <v>152</v>
      </c>
      <c r="E142" s="139" t="s">
        <v>3550</v>
      </c>
      <c r="F142" s="140" t="s">
        <v>3551</v>
      </c>
      <c r="G142" s="141" t="s">
        <v>331</v>
      </c>
      <c r="H142" s="40">
        <v>100</v>
      </c>
      <c r="I142" s="24"/>
      <c r="J142" s="142">
        <f t="shared" si="10"/>
        <v>0</v>
      </c>
      <c r="K142" s="140" t="s">
        <v>1</v>
      </c>
      <c r="L142" s="54"/>
      <c r="M142" s="143" t="s">
        <v>1</v>
      </c>
      <c r="N142" s="144" t="s">
        <v>44</v>
      </c>
      <c r="O142" s="145"/>
      <c r="P142" s="146">
        <f t="shared" si="11"/>
        <v>0</v>
      </c>
      <c r="Q142" s="146">
        <v>0</v>
      </c>
      <c r="R142" s="146">
        <f t="shared" si="12"/>
        <v>0</v>
      </c>
      <c r="S142" s="146">
        <v>0</v>
      </c>
      <c r="T142" s="147">
        <f t="shared" si="13"/>
        <v>0</v>
      </c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R142" s="148" t="s">
        <v>626</v>
      </c>
      <c r="AT142" s="148" t="s">
        <v>152</v>
      </c>
      <c r="AU142" s="148" t="s">
        <v>89</v>
      </c>
      <c r="AY142" s="44" t="s">
        <v>149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44" t="s">
        <v>87</v>
      </c>
      <c r="BK142" s="149">
        <f t="shared" si="19"/>
        <v>0</v>
      </c>
      <c r="BL142" s="44" t="s">
        <v>626</v>
      </c>
      <c r="BM142" s="148" t="s">
        <v>3552</v>
      </c>
    </row>
    <row r="143" spans="1:65" s="56" customFormat="1" ht="24.2" customHeight="1">
      <c r="A143" s="53"/>
      <c r="B143" s="54"/>
      <c r="C143" s="138" t="s">
        <v>212</v>
      </c>
      <c r="D143" s="138" t="s">
        <v>152</v>
      </c>
      <c r="E143" s="139" t="s">
        <v>3553</v>
      </c>
      <c r="F143" s="140" t="s">
        <v>3554</v>
      </c>
      <c r="G143" s="141" t="s">
        <v>331</v>
      </c>
      <c r="H143" s="40">
        <v>450</v>
      </c>
      <c r="I143" s="24"/>
      <c r="J143" s="142">
        <f t="shared" si="10"/>
        <v>0</v>
      </c>
      <c r="K143" s="140" t="s">
        <v>1</v>
      </c>
      <c r="L143" s="54"/>
      <c r="M143" s="143" t="s">
        <v>1</v>
      </c>
      <c r="N143" s="144" t="s">
        <v>44</v>
      </c>
      <c r="O143" s="145"/>
      <c r="P143" s="146">
        <f t="shared" si="11"/>
        <v>0</v>
      </c>
      <c r="Q143" s="146">
        <v>0</v>
      </c>
      <c r="R143" s="146">
        <f t="shared" si="12"/>
        <v>0</v>
      </c>
      <c r="S143" s="146">
        <v>0</v>
      </c>
      <c r="T143" s="147">
        <f t="shared" si="13"/>
        <v>0</v>
      </c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R143" s="148" t="s">
        <v>626</v>
      </c>
      <c r="AT143" s="148" t="s">
        <v>152</v>
      </c>
      <c r="AU143" s="148" t="s">
        <v>89</v>
      </c>
      <c r="AY143" s="44" t="s">
        <v>149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44" t="s">
        <v>87</v>
      </c>
      <c r="BK143" s="149">
        <f t="shared" si="19"/>
        <v>0</v>
      </c>
      <c r="BL143" s="44" t="s">
        <v>626</v>
      </c>
      <c r="BM143" s="148" t="s">
        <v>3555</v>
      </c>
    </row>
    <row r="144" spans="1:65" s="56" customFormat="1" ht="37.9" customHeight="1">
      <c r="A144" s="53"/>
      <c r="B144" s="54"/>
      <c r="C144" s="138" t="s">
        <v>8</v>
      </c>
      <c r="D144" s="138" t="s">
        <v>152</v>
      </c>
      <c r="E144" s="139" t="s">
        <v>3556</v>
      </c>
      <c r="F144" s="140" t="s">
        <v>3557</v>
      </c>
      <c r="G144" s="141" t="s">
        <v>331</v>
      </c>
      <c r="H144" s="40">
        <v>120</v>
      </c>
      <c r="I144" s="24"/>
      <c r="J144" s="142">
        <f t="shared" si="10"/>
        <v>0</v>
      </c>
      <c r="K144" s="140" t="s">
        <v>1</v>
      </c>
      <c r="L144" s="54"/>
      <c r="M144" s="143" t="s">
        <v>1</v>
      </c>
      <c r="N144" s="144" t="s">
        <v>44</v>
      </c>
      <c r="O144" s="145"/>
      <c r="P144" s="146">
        <f t="shared" si="11"/>
        <v>0</v>
      </c>
      <c r="Q144" s="146">
        <v>0</v>
      </c>
      <c r="R144" s="146">
        <f t="shared" si="12"/>
        <v>0</v>
      </c>
      <c r="S144" s="146">
        <v>0</v>
      </c>
      <c r="T144" s="147">
        <f t="shared" si="13"/>
        <v>0</v>
      </c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R144" s="148" t="s">
        <v>626</v>
      </c>
      <c r="AT144" s="148" t="s">
        <v>152</v>
      </c>
      <c r="AU144" s="148" t="s">
        <v>89</v>
      </c>
      <c r="AY144" s="44" t="s">
        <v>149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44" t="s">
        <v>87</v>
      </c>
      <c r="BK144" s="149">
        <f t="shared" si="19"/>
        <v>0</v>
      </c>
      <c r="BL144" s="44" t="s">
        <v>626</v>
      </c>
      <c r="BM144" s="148" t="s">
        <v>3558</v>
      </c>
    </row>
    <row r="145" spans="1:65" s="56" customFormat="1" ht="24.2" customHeight="1">
      <c r="A145" s="53"/>
      <c r="B145" s="54"/>
      <c r="C145" s="138" t="s">
        <v>219</v>
      </c>
      <c r="D145" s="138" t="s">
        <v>152</v>
      </c>
      <c r="E145" s="139" t="s">
        <v>3559</v>
      </c>
      <c r="F145" s="140" t="s">
        <v>3560</v>
      </c>
      <c r="G145" s="141" t="s">
        <v>331</v>
      </c>
      <c r="H145" s="40">
        <v>800</v>
      </c>
      <c r="I145" s="24"/>
      <c r="J145" s="142">
        <f t="shared" si="10"/>
        <v>0</v>
      </c>
      <c r="K145" s="140" t="s">
        <v>1</v>
      </c>
      <c r="L145" s="54"/>
      <c r="M145" s="143" t="s">
        <v>1</v>
      </c>
      <c r="N145" s="144" t="s">
        <v>44</v>
      </c>
      <c r="O145" s="145"/>
      <c r="P145" s="146">
        <f t="shared" si="11"/>
        <v>0</v>
      </c>
      <c r="Q145" s="146">
        <v>0</v>
      </c>
      <c r="R145" s="146">
        <f t="shared" si="12"/>
        <v>0</v>
      </c>
      <c r="S145" s="146">
        <v>0</v>
      </c>
      <c r="T145" s="147">
        <f t="shared" si="13"/>
        <v>0</v>
      </c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R145" s="148" t="s">
        <v>626</v>
      </c>
      <c r="AT145" s="148" t="s">
        <v>152</v>
      </c>
      <c r="AU145" s="148" t="s">
        <v>89</v>
      </c>
      <c r="AY145" s="44" t="s">
        <v>149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44" t="s">
        <v>87</v>
      </c>
      <c r="BK145" s="149">
        <f t="shared" si="19"/>
        <v>0</v>
      </c>
      <c r="BL145" s="44" t="s">
        <v>626</v>
      </c>
      <c r="BM145" s="148" t="s">
        <v>3561</v>
      </c>
    </row>
    <row r="146" spans="2:63" s="125" customFormat="1" ht="22.9" customHeight="1">
      <c r="B146" s="126"/>
      <c r="D146" s="127" t="s">
        <v>78</v>
      </c>
      <c r="E146" s="136" t="s">
        <v>3562</v>
      </c>
      <c r="F146" s="136" t="s">
        <v>3563</v>
      </c>
      <c r="J146" s="137">
        <f>BK146</f>
        <v>0</v>
      </c>
      <c r="L146" s="126"/>
      <c r="M146" s="130"/>
      <c r="N146" s="131"/>
      <c r="O146" s="131"/>
      <c r="P146" s="132">
        <f>SUM(P147:P150)</f>
        <v>0</v>
      </c>
      <c r="Q146" s="131"/>
      <c r="R146" s="132">
        <f>SUM(R147:R150)</f>
        <v>0</v>
      </c>
      <c r="S146" s="131"/>
      <c r="T146" s="133">
        <f>SUM(T147:T150)</f>
        <v>0</v>
      </c>
      <c r="AR146" s="127" t="s">
        <v>163</v>
      </c>
      <c r="AT146" s="134" t="s">
        <v>78</v>
      </c>
      <c r="AU146" s="134" t="s">
        <v>87</v>
      </c>
      <c r="AY146" s="127" t="s">
        <v>149</v>
      </c>
      <c r="BK146" s="135">
        <f>SUM(BK147:BK150)</f>
        <v>0</v>
      </c>
    </row>
    <row r="147" spans="1:65" s="56" customFormat="1" ht="21.75" customHeight="1">
      <c r="A147" s="53"/>
      <c r="B147" s="54"/>
      <c r="C147" s="138" t="s">
        <v>223</v>
      </c>
      <c r="D147" s="138" t="s">
        <v>152</v>
      </c>
      <c r="E147" s="139" t="s">
        <v>3564</v>
      </c>
      <c r="F147" s="140" t="s">
        <v>3565</v>
      </c>
      <c r="G147" s="141" t="s">
        <v>331</v>
      </c>
      <c r="H147" s="40">
        <v>180</v>
      </c>
      <c r="I147" s="24"/>
      <c r="J147" s="142">
        <f>ROUND(I147*H147,2)</f>
        <v>0</v>
      </c>
      <c r="K147" s="140" t="s">
        <v>1</v>
      </c>
      <c r="L147" s="54"/>
      <c r="M147" s="143" t="s">
        <v>1</v>
      </c>
      <c r="N147" s="144" t="s">
        <v>44</v>
      </c>
      <c r="O147" s="145"/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R147" s="148" t="s">
        <v>626</v>
      </c>
      <c r="AT147" s="148" t="s">
        <v>152</v>
      </c>
      <c r="AU147" s="148" t="s">
        <v>89</v>
      </c>
      <c r="AY147" s="44" t="s">
        <v>149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44" t="s">
        <v>87</v>
      </c>
      <c r="BK147" s="149">
        <f>ROUND(I147*H147,2)</f>
        <v>0</v>
      </c>
      <c r="BL147" s="44" t="s">
        <v>626</v>
      </c>
      <c r="BM147" s="148" t="s">
        <v>3566</v>
      </c>
    </row>
    <row r="148" spans="1:65" s="56" customFormat="1" ht="24.2" customHeight="1">
      <c r="A148" s="53"/>
      <c r="B148" s="54"/>
      <c r="C148" s="138" t="s">
        <v>227</v>
      </c>
      <c r="D148" s="138" t="s">
        <v>152</v>
      </c>
      <c r="E148" s="139" t="s">
        <v>3567</v>
      </c>
      <c r="F148" s="140" t="s">
        <v>3568</v>
      </c>
      <c r="G148" s="141" t="s">
        <v>331</v>
      </c>
      <c r="H148" s="40">
        <v>250</v>
      </c>
      <c r="I148" s="24"/>
      <c r="J148" s="142">
        <f>ROUND(I148*H148,2)</f>
        <v>0</v>
      </c>
      <c r="K148" s="140" t="s">
        <v>1</v>
      </c>
      <c r="L148" s="54"/>
      <c r="M148" s="143" t="s">
        <v>1</v>
      </c>
      <c r="N148" s="144" t="s">
        <v>44</v>
      </c>
      <c r="O148" s="145"/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R148" s="148" t="s">
        <v>626</v>
      </c>
      <c r="AT148" s="148" t="s">
        <v>152</v>
      </c>
      <c r="AU148" s="148" t="s">
        <v>89</v>
      </c>
      <c r="AY148" s="44" t="s">
        <v>149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44" t="s">
        <v>87</v>
      </c>
      <c r="BK148" s="149">
        <f>ROUND(I148*H148,2)</f>
        <v>0</v>
      </c>
      <c r="BL148" s="44" t="s">
        <v>626</v>
      </c>
      <c r="BM148" s="148" t="s">
        <v>3569</v>
      </c>
    </row>
    <row r="149" spans="1:65" s="56" customFormat="1" ht="24.2" customHeight="1">
      <c r="A149" s="53"/>
      <c r="B149" s="54"/>
      <c r="C149" s="138" t="s">
        <v>359</v>
      </c>
      <c r="D149" s="138" t="s">
        <v>152</v>
      </c>
      <c r="E149" s="139" t="s">
        <v>3570</v>
      </c>
      <c r="F149" s="140" t="s">
        <v>3571</v>
      </c>
      <c r="G149" s="141" t="s">
        <v>331</v>
      </c>
      <c r="H149" s="40">
        <v>40</v>
      </c>
      <c r="I149" s="24"/>
      <c r="J149" s="142">
        <f>ROUND(I149*H149,2)</f>
        <v>0</v>
      </c>
      <c r="K149" s="140" t="s">
        <v>1</v>
      </c>
      <c r="L149" s="54"/>
      <c r="M149" s="143" t="s">
        <v>1</v>
      </c>
      <c r="N149" s="144" t="s">
        <v>44</v>
      </c>
      <c r="O149" s="145"/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R149" s="148" t="s">
        <v>626</v>
      </c>
      <c r="AT149" s="148" t="s">
        <v>152</v>
      </c>
      <c r="AU149" s="148" t="s">
        <v>89</v>
      </c>
      <c r="AY149" s="44" t="s">
        <v>149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44" t="s">
        <v>87</v>
      </c>
      <c r="BK149" s="149">
        <f>ROUND(I149*H149,2)</f>
        <v>0</v>
      </c>
      <c r="BL149" s="44" t="s">
        <v>626</v>
      </c>
      <c r="BM149" s="148" t="s">
        <v>3572</v>
      </c>
    </row>
    <row r="150" spans="1:65" s="56" customFormat="1" ht="33" customHeight="1">
      <c r="A150" s="53"/>
      <c r="B150" s="54"/>
      <c r="C150" s="138" t="s">
        <v>363</v>
      </c>
      <c r="D150" s="138" t="s">
        <v>152</v>
      </c>
      <c r="E150" s="139" t="s">
        <v>3573</v>
      </c>
      <c r="F150" s="140" t="s">
        <v>3574</v>
      </c>
      <c r="G150" s="141" t="s">
        <v>331</v>
      </c>
      <c r="H150" s="40">
        <v>140</v>
      </c>
      <c r="I150" s="24"/>
      <c r="J150" s="142">
        <f>ROUND(I150*H150,2)</f>
        <v>0</v>
      </c>
      <c r="K150" s="140" t="s">
        <v>1</v>
      </c>
      <c r="L150" s="54"/>
      <c r="M150" s="143" t="s">
        <v>1</v>
      </c>
      <c r="N150" s="144" t="s">
        <v>44</v>
      </c>
      <c r="O150" s="145"/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R150" s="148" t="s">
        <v>626</v>
      </c>
      <c r="AT150" s="148" t="s">
        <v>152</v>
      </c>
      <c r="AU150" s="148" t="s">
        <v>89</v>
      </c>
      <c r="AY150" s="44" t="s">
        <v>149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44" t="s">
        <v>87</v>
      </c>
      <c r="BK150" s="149">
        <f>ROUND(I150*H150,2)</f>
        <v>0</v>
      </c>
      <c r="BL150" s="44" t="s">
        <v>626</v>
      </c>
      <c r="BM150" s="148" t="s">
        <v>3575</v>
      </c>
    </row>
    <row r="151" spans="2:63" s="125" customFormat="1" ht="22.9" customHeight="1">
      <c r="B151" s="126"/>
      <c r="D151" s="127" t="s">
        <v>78</v>
      </c>
      <c r="E151" s="136" t="s">
        <v>3576</v>
      </c>
      <c r="F151" s="136" t="s">
        <v>3577</v>
      </c>
      <c r="J151" s="137">
        <f>BK151</f>
        <v>0</v>
      </c>
      <c r="L151" s="126"/>
      <c r="M151" s="130"/>
      <c r="N151" s="131"/>
      <c r="O151" s="131"/>
      <c r="P151" s="132">
        <f>SUM(P152:P155)</f>
        <v>0</v>
      </c>
      <c r="Q151" s="131"/>
      <c r="R151" s="132">
        <f>SUM(R152:R155)</f>
        <v>0</v>
      </c>
      <c r="S151" s="131"/>
      <c r="T151" s="133">
        <f>SUM(T152:T155)</f>
        <v>0</v>
      </c>
      <c r="AR151" s="127" t="s">
        <v>163</v>
      </c>
      <c r="AT151" s="134" t="s">
        <v>78</v>
      </c>
      <c r="AU151" s="134" t="s">
        <v>87</v>
      </c>
      <c r="AY151" s="127" t="s">
        <v>149</v>
      </c>
      <c r="BK151" s="135">
        <f>SUM(BK152:BK155)</f>
        <v>0</v>
      </c>
    </row>
    <row r="152" spans="1:65" s="56" customFormat="1" ht="21.75" customHeight="1">
      <c r="A152" s="53"/>
      <c r="B152" s="54"/>
      <c r="C152" s="138" t="s">
        <v>7</v>
      </c>
      <c r="D152" s="138" t="s">
        <v>152</v>
      </c>
      <c r="E152" s="139" t="s">
        <v>3578</v>
      </c>
      <c r="F152" s="140" t="s">
        <v>3579</v>
      </c>
      <c r="G152" s="141" t="s">
        <v>339</v>
      </c>
      <c r="H152" s="40">
        <v>67</v>
      </c>
      <c r="I152" s="24"/>
      <c r="J152" s="142">
        <f>ROUND(I152*H152,2)</f>
        <v>0</v>
      </c>
      <c r="K152" s="140" t="s">
        <v>1</v>
      </c>
      <c r="L152" s="54"/>
      <c r="M152" s="143" t="s">
        <v>1</v>
      </c>
      <c r="N152" s="144" t="s">
        <v>44</v>
      </c>
      <c r="O152" s="145"/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R152" s="148" t="s">
        <v>626</v>
      </c>
      <c r="AT152" s="148" t="s">
        <v>152</v>
      </c>
      <c r="AU152" s="148" t="s">
        <v>89</v>
      </c>
      <c r="AY152" s="44" t="s">
        <v>149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44" t="s">
        <v>87</v>
      </c>
      <c r="BK152" s="149">
        <f>ROUND(I152*H152,2)</f>
        <v>0</v>
      </c>
      <c r="BL152" s="44" t="s">
        <v>626</v>
      </c>
      <c r="BM152" s="148" t="s">
        <v>3580</v>
      </c>
    </row>
    <row r="153" spans="1:65" s="56" customFormat="1" ht="21.75" customHeight="1">
      <c r="A153" s="53"/>
      <c r="B153" s="54"/>
      <c r="C153" s="138" t="s">
        <v>370</v>
      </c>
      <c r="D153" s="138" t="s">
        <v>152</v>
      </c>
      <c r="E153" s="139" t="s">
        <v>3581</v>
      </c>
      <c r="F153" s="140" t="s">
        <v>3582</v>
      </c>
      <c r="G153" s="141" t="s">
        <v>339</v>
      </c>
      <c r="H153" s="40">
        <v>10</v>
      </c>
      <c r="I153" s="24"/>
      <c r="J153" s="142">
        <f>ROUND(I153*H153,2)</f>
        <v>0</v>
      </c>
      <c r="K153" s="140" t="s">
        <v>1</v>
      </c>
      <c r="L153" s="54"/>
      <c r="M153" s="143" t="s">
        <v>1</v>
      </c>
      <c r="N153" s="144" t="s">
        <v>44</v>
      </c>
      <c r="O153" s="145"/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R153" s="148" t="s">
        <v>626</v>
      </c>
      <c r="AT153" s="148" t="s">
        <v>152</v>
      </c>
      <c r="AU153" s="148" t="s">
        <v>89</v>
      </c>
      <c r="AY153" s="44" t="s">
        <v>149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44" t="s">
        <v>87</v>
      </c>
      <c r="BK153" s="149">
        <f>ROUND(I153*H153,2)</f>
        <v>0</v>
      </c>
      <c r="BL153" s="44" t="s">
        <v>626</v>
      </c>
      <c r="BM153" s="148" t="s">
        <v>3583</v>
      </c>
    </row>
    <row r="154" spans="1:65" s="56" customFormat="1" ht="21.75" customHeight="1">
      <c r="A154" s="53"/>
      <c r="B154" s="54"/>
      <c r="C154" s="138" t="s">
        <v>374</v>
      </c>
      <c r="D154" s="138" t="s">
        <v>152</v>
      </c>
      <c r="E154" s="139" t="s">
        <v>3584</v>
      </c>
      <c r="F154" s="140" t="s">
        <v>3585</v>
      </c>
      <c r="G154" s="141" t="s">
        <v>339</v>
      </c>
      <c r="H154" s="40">
        <v>8</v>
      </c>
      <c r="I154" s="24"/>
      <c r="J154" s="142">
        <f>ROUND(I154*H154,2)</f>
        <v>0</v>
      </c>
      <c r="K154" s="140" t="s">
        <v>1</v>
      </c>
      <c r="L154" s="54"/>
      <c r="M154" s="143" t="s">
        <v>1</v>
      </c>
      <c r="N154" s="144" t="s">
        <v>44</v>
      </c>
      <c r="O154" s="145"/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R154" s="148" t="s">
        <v>626</v>
      </c>
      <c r="AT154" s="148" t="s">
        <v>152</v>
      </c>
      <c r="AU154" s="148" t="s">
        <v>89</v>
      </c>
      <c r="AY154" s="44" t="s">
        <v>149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44" t="s">
        <v>87</v>
      </c>
      <c r="BK154" s="149">
        <f>ROUND(I154*H154,2)</f>
        <v>0</v>
      </c>
      <c r="BL154" s="44" t="s">
        <v>626</v>
      </c>
      <c r="BM154" s="148" t="s">
        <v>3586</v>
      </c>
    </row>
    <row r="155" spans="1:65" s="56" customFormat="1" ht="16.5" customHeight="1">
      <c r="A155" s="53"/>
      <c r="B155" s="54"/>
      <c r="C155" s="138" t="s">
        <v>378</v>
      </c>
      <c r="D155" s="138" t="s">
        <v>152</v>
      </c>
      <c r="E155" s="139" t="s">
        <v>3587</v>
      </c>
      <c r="F155" s="140" t="s">
        <v>3588</v>
      </c>
      <c r="G155" s="141" t="s">
        <v>339</v>
      </c>
      <c r="H155" s="40">
        <v>2</v>
      </c>
      <c r="I155" s="24"/>
      <c r="J155" s="142">
        <f>ROUND(I155*H155,2)</f>
        <v>0</v>
      </c>
      <c r="K155" s="140" t="s">
        <v>1</v>
      </c>
      <c r="L155" s="54"/>
      <c r="M155" s="143" t="s">
        <v>1</v>
      </c>
      <c r="N155" s="144" t="s">
        <v>44</v>
      </c>
      <c r="O155" s="145"/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R155" s="148" t="s">
        <v>626</v>
      </c>
      <c r="AT155" s="148" t="s">
        <v>152</v>
      </c>
      <c r="AU155" s="148" t="s">
        <v>89</v>
      </c>
      <c r="AY155" s="44" t="s">
        <v>149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44" t="s">
        <v>87</v>
      </c>
      <c r="BK155" s="149">
        <f>ROUND(I155*H155,2)</f>
        <v>0</v>
      </c>
      <c r="BL155" s="44" t="s">
        <v>626</v>
      </c>
      <c r="BM155" s="148" t="s">
        <v>3589</v>
      </c>
    </row>
    <row r="156" spans="2:63" s="125" customFormat="1" ht="22.9" customHeight="1">
      <c r="B156" s="126"/>
      <c r="D156" s="127" t="s">
        <v>78</v>
      </c>
      <c r="E156" s="136" t="s">
        <v>3590</v>
      </c>
      <c r="F156" s="136" t="s">
        <v>3591</v>
      </c>
      <c r="J156" s="137">
        <f>BK156</f>
        <v>0</v>
      </c>
      <c r="L156" s="126"/>
      <c r="M156" s="130"/>
      <c r="N156" s="131"/>
      <c r="O156" s="131"/>
      <c r="P156" s="132">
        <f>SUM(P157:P163)</f>
        <v>0</v>
      </c>
      <c r="Q156" s="131"/>
      <c r="R156" s="132">
        <f>SUM(R157:R163)</f>
        <v>0</v>
      </c>
      <c r="S156" s="131"/>
      <c r="T156" s="133">
        <f>SUM(T157:T163)</f>
        <v>0</v>
      </c>
      <c r="AR156" s="127" t="s">
        <v>163</v>
      </c>
      <c r="AT156" s="134" t="s">
        <v>78</v>
      </c>
      <c r="AU156" s="134" t="s">
        <v>87</v>
      </c>
      <c r="AY156" s="127" t="s">
        <v>149</v>
      </c>
      <c r="BK156" s="135">
        <f>SUM(BK157:BK163)</f>
        <v>0</v>
      </c>
    </row>
    <row r="157" spans="1:65" s="56" customFormat="1" ht="21.75" customHeight="1">
      <c r="A157" s="53"/>
      <c r="B157" s="54"/>
      <c r="C157" s="138" t="s">
        <v>382</v>
      </c>
      <c r="D157" s="138" t="s">
        <v>152</v>
      </c>
      <c r="E157" s="139" t="s">
        <v>3592</v>
      </c>
      <c r="F157" s="140" t="s">
        <v>3593</v>
      </c>
      <c r="G157" s="141" t="s">
        <v>339</v>
      </c>
      <c r="H157" s="40">
        <v>17</v>
      </c>
      <c r="I157" s="24"/>
      <c r="J157" s="142">
        <f aca="true" t="shared" si="20" ref="J157:J163">ROUND(I157*H157,2)</f>
        <v>0</v>
      </c>
      <c r="K157" s="140" t="s">
        <v>1</v>
      </c>
      <c r="L157" s="54"/>
      <c r="M157" s="143" t="s">
        <v>1</v>
      </c>
      <c r="N157" s="144" t="s">
        <v>44</v>
      </c>
      <c r="O157" s="145"/>
      <c r="P157" s="146">
        <f aca="true" t="shared" si="21" ref="P157:P163">O157*H157</f>
        <v>0</v>
      </c>
      <c r="Q157" s="146">
        <v>0</v>
      </c>
      <c r="R157" s="146">
        <f aca="true" t="shared" si="22" ref="R157:R163">Q157*H157</f>
        <v>0</v>
      </c>
      <c r="S157" s="146">
        <v>0</v>
      </c>
      <c r="T157" s="147">
        <f aca="true" t="shared" si="23" ref="T157:T163">S157*H157</f>
        <v>0</v>
      </c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R157" s="148" t="s">
        <v>626</v>
      </c>
      <c r="AT157" s="148" t="s">
        <v>152</v>
      </c>
      <c r="AU157" s="148" t="s">
        <v>89</v>
      </c>
      <c r="AY157" s="44" t="s">
        <v>149</v>
      </c>
      <c r="BE157" s="149">
        <f aca="true" t="shared" si="24" ref="BE157:BE163">IF(N157="základní",J157,0)</f>
        <v>0</v>
      </c>
      <c r="BF157" s="149">
        <f aca="true" t="shared" si="25" ref="BF157:BF163">IF(N157="snížená",J157,0)</f>
        <v>0</v>
      </c>
      <c r="BG157" s="149">
        <f aca="true" t="shared" si="26" ref="BG157:BG163">IF(N157="zákl. přenesená",J157,0)</f>
        <v>0</v>
      </c>
      <c r="BH157" s="149">
        <f aca="true" t="shared" si="27" ref="BH157:BH163">IF(N157="sníž. přenesená",J157,0)</f>
        <v>0</v>
      </c>
      <c r="BI157" s="149">
        <f aca="true" t="shared" si="28" ref="BI157:BI163">IF(N157="nulová",J157,0)</f>
        <v>0</v>
      </c>
      <c r="BJ157" s="44" t="s">
        <v>87</v>
      </c>
      <c r="BK157" s="149">
        <f aca="true" t="shared" si="29" ref="BK157:BK163">ROUND(I157*H157,2)</f>
        <v>0</v>
      </c>
      <c r="BL157" s="44" t="s">
        <v>626</v>
      </c>
      <c r="BM157" s="148" t="s">
        <v>3594</v>
      </c>
    </row>
    <row r="158" spans="1:65" s="56" customFormat="1" ht="16.5" customHeight="1">
      <c r="A158" s="53"/>
      <c r="B158" s="54"/>
      <c r="C158" s="138" t="s">
        <v>386</v>
      </c>
      <c r="D158" s="138" t="s">
        <v>152</v>
      </c>
      <c r="E158" s="139" t="s">
        <v>3595</v>
      </c>
      <c r="F158" s="140" t="s">
        <v>3596</v>
      </c>
      <c r="G158" s="141" t="s">
        <v>339</v>
      </c>
      <c r="H158" s="40">
        <v>46</v>
      </c>
      <c r="I158" s="24"/>
      <c r="J158" s="142">
        <f t="shared" si="20"/>
        <v>0</v>
      </c>
      <c r="K158" s="140" t="s">
        <v>1</v>
      </c>
      <c r="L158" s="54"/>
      <c r="M158" s="143" t="s">
        <v>1</v>
      </c>
      <c r="N158" s="144" t="s">
        <v>44</v>
      </c>
      <c r="O158" s="145"/>
      <c r="P158" s="146">
        <f t="shared" si="21"/>
        <v>0</v>
      </c>
      <c r="Q158" s="146">
        <v>0</v>
      </c>
      <c r="R158" s="146">
        <f t="shared" si="22"/>
        <v>0</v>
      </c>
      <c r="S158" s="146">
        <v>0</v>
      </c>
      <c r="T158" s="147">
        <f t="shared" si="23"/>
        <v>0</v>
      </c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R158" s="148" t="s">
        <v>626</v>
      </c>
      <c r="AT158" s="148" t="s">
        <v>152</v>
      </c>
      <c r="AU158" s="148" t="s">
        <v>89</v>
      </c>
      <c r="AY158" s="44" t="s">
        <v>149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44" t="s">
        <v>87</v>
      </c>
      <c r="BK158" s="149">
        <f t="shared" si="29"/>
        <v>0</v>
      </c>
      <c r="BL158" s="44" t="s">
        <v>626</v>
      </c>
      <c r="BM158" s="148" t="s">
        <v>3597</v>
      </c>
    </row>
    <row r="159" spans="1:65" s="56" customFormat="1" ht="16.5" customHeight="1">
      <c r="A159" s="53"/>
      <c r="B159" s="54"/>
      <c r="C159" s="138" t="s">
        <v>391</v>
      </c>
      <c r="D159" s="138" t="s">
        <v>152</v>
      </c>
      <c r="E159" s="139" t="s">
        <v>3598</v>
      </c>
      <c r="F159" s="140" t="s">
        <v>3599</v>
      </c>
      <c r="G159" s="141" t="s">
        <v>339</v>
      </c>
      <c r="H159" s="40">
        <v>3</v>
      </c>
      <c r="I159" s="24"/>
      <c r="J159" s="142">
        <f t="shared" si="20"/>
        <v>0</v>
      </c>
      <c r="K159" s="140" t="s">
        <v>1</v>
      </c>
      <c r="L159" s="54"/>
      <c r="M159" s="143" t="s">
        <v>1</v>
      </c>
      <c r="N159" s="144" t="s">
        <v>44</v>
      </c>
      <c r="O159" s="145"/>
      <c r="P159" s="146">
        <f t="shared" si="21"/>
        <v>0</v>
      </c>
      <c r="Q159" s="146">
        <v>0</v>
      </c>
      <c r="R159" s="146">
        <f t="shared" si="22"/>
        <v>0</v>
      </c>
      <c r="S159" s="146">
        <v>0</v>
      </c>
      <c r="T159" s="147">
        <f t="shared" si="23"/>
        <v>0</v>
      </c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R159" s="148" t="s">
        <v>626</v>
      </c>
      <c r="AT159" s="148" t="s">
        <v>152</v>
      </c>
      <c r="AU159" s="148" t="s">
        <v>89</v>
      </c>
      <c r="AY159" s="44" t="s">
        <v>149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44" t="s">
        <v>87</v>
      </c>
      <c r="BK159" s="149">
        <f t="shared" si="29"/>
        <v>0</v>
      </c>
      <c r="BL159" s="44" t="s">
        <v>626</v>
      </c>
      <c r="BM159" s="148" t="s">
        <v>3600</v>
      </c>
    </row>
    <row r="160" spans="1:65" s="56" customFormat="1" ht="16.5" customHeight="1">
      <c r="A160" s="53"/>
      <c r="B160" s="54"/>
      <c r="C160" s="138" t="s">
        <v>398</v>
      </c>
      <c r="D160" s="138" t="s">
        <v>152</v>
      </c>
      <c r="E160" s="139" t="s">
        <v>3601</v>
      </c>
      <c r="F160" s="140" t="s">
        <v>3602</v>
      </c>
      <c r="G160" s="141" t="s">
        <v>339</v>
      </c>
      <c r="H160" s="40">
        <v>18</v>
      </c>
      <c r="I160" s="24"/>
      <c r="J160" s="142">
        <f t="shared" si="20"/>
        <v>0</v>
      </c>
      <c r="K160" s="140" t="s">
        <v>1</v>
      </c>
      <c r="L160" s="54"/>
      <c r="M160" s="143" t="s">
        <v>1</v>
      </c>
      <c r="N160" s="144" t="s">
        <v>44</v>
      </c>
      <c r="O160" s="145"/>
      <c r="P160" s="146">
        <f t="shared" si="21"/>
        <v>0</v>
      </c>
      <c r="Q160" s="146">
        <v>0</v>
      </c>
      <c r="R160" s="146">
        <f t="shared" si="22"/>
        <v>0</v>
      </c>
      <c r="S160" s="146">
        <v>0</v>
      </c>
      <c r="T160" s="147">
        <f t="shared" si="23"/>
        <v>0</v>
      </c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R160" s="148" t="s">
        <v>626</v>
      </c>
      <c r="AT160" s="148" t="s">
        <v>152</v>
      </c>
      <c r="AU160" s="148" t="s">
        <v>89</v>
      </c>
      <c r="AY160" s="44" t="s">
        <v>149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44" t="s">
        <v>87</v>
      </c>
      <c r="BK160" s="149">
        <f t="shared" si="29"/>
        <v>0</v>
      </c>
      <c r="BL160" s="44" t="s">
        <v>626</v>
      </c>
      <c r="BM160" s="148" t="s">
        <v>3603</v>
      </c>
    </row>
    <row r="161" spans="1:65" s="56" customFormat="1" ht="16.5" customHeight="1">
      <c r="A161" s="53"/>
      <c r="B161" s="54"/>
      <c r="C161" s="138" t="s">
        <v>403</v>
      </c>
      <c r="D161" s="138" t="s">
        <v>152</v>
      </c>
      <c r="E161" s="139" t="s">
        <v>3604</v>
      </c>
      <c r="F161" s="140" t="s">
        <v>3605</v>
      </c>
      <c r="G161" s="141" t="s">
        <v>339</v>
      </c>
      <c r="H161" s="40">
        <v>2</v>
      </c>
      <c r="I161" s="24"/>
      <c r="J161" s="142">
        <f t="shared" si="20"/>
        <v>0</v>
      </c>
      <c r="K161" s="140" t="s">
        <v>1</v>
      </c>
      <c r="L161" s="54"/>
      <c r="M161" s="143" t="s">
        <v>1</v>
      </c>
      <c r="N161" s="144" t="s">
        <v>44</v>
      </c>
      <c r="O161" s="145"/>
      <c r="P161" s="146">
        <f t="shared" si="21"/>
        <v>0</v>
      </c>
      <c r="Q161" s="146">
        <v>0</v>
      </c>
      <c r="R161" s="146">
        <f t="shared" si="22"/>
        <v>0</v>
      </c>
      <c r="S161" s="146">
        <v>0</v>
      </c>
      <c r="T161" s="147">
        <f t="shared" si="23"/>
        <v>0</v>
      </c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R161" s="148" t="s">
        <v>626</v>
      </c>
      <c r="AT161" s="148" t="s">
        <v>152</v>
      </c>
      <c r="AU161" s="148" t="s">
        <v>89</v>
      </c>
      <c r="AY161" s="44" t="s">
        <v>149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44" t="s">
        <v>87</v>
      </c>
      <c r="BK161" s="149">
        <f t="shared" si="29"/>
        <v>0</v>
      </c>
      <c r="BL161" s="44" t="s">
        <v>626</v>
      </c>
      <c r="BM161" s="148" t="s">
        <v>3606</v>
      </c>
    </row>
    <row r="162" spans="1:65" s="56" customFormat="1" ht="16.5" customHeight="1">
      <c r="A162" s="53"/>
      <c r="B162" s="54"/>
      <c r="C162" s="138" t="s">
        <v>409</v>
      </c>
      <c r="D162" s="138" t="s">
        <v>152</v>
      </c>
      <c r="E162" s="139" t="s">
        <v>3607</v>
      </c>
      <c r="F162" s="140" t="s">
        <v>3608</v>
      </c>
      <c r="G162" s="141" t="s">
        <v>339</v>
      </c>
      <c r="H162" s="40">
        <v>6</v>
      </c>
      <c r="I162" s="24"/>
      <c r="J162" s="142">
        <f t="shared" si="20"/>
        <v>0</v>
      </c>
      <c r="K162" s="140" t="s">
        <v>1</v>
      </c>
      <c r="L162" s="54"/>
      <c r="M162" s="143" t="s">
        <v>1</v>
      </c>
      <c r="N162" s="144" t="s">
        <v>44</v>
      </c>
      <c r="O162" s="145"/>
      <c r="P162" s="146">
        <f t="shared" si="21"/>
        <v>0</v>
      </c>
      <c r="Q162" s="146">
        <v>0</v>
      </c>
      <c r="R162" s="146">
        <f t="shared" si="22"/>
        <v>0</v>
      </c>
      <c r="S162" s="146">
        <v>0</v>
      </c>
      <c r="T162" s="147">
        <f t="shared" si="23"/>
        <v>0</v>
      </c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R162" s="148" t="s">
        <v>626</v>
      </c>
      <c r="AT162" s="148" t="s">
        <v>152</v>
      </c>
      <c r="AU162" s="148" t="s">
        <v>89</v>
      </c>
      <c r="AY162" s="44" t="s">
        <v>149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44" t="s">
        <v>87</v>
      </c>
      <c r="BK162" s="149">
        <f t="shared" si="29"/>
        <v>0</v>
      </c>
      <c r="BL162" s="44" t="s">
        <v>626</v>
      </c>
      <c r="BM162" s="148" t="s">
        <v>3609</v>
      </c>
    </row>
    <row r="163" spans="1:65" s="56" customFormat="1" ht="16.5" customHeight="1">
      <c r="A163" s="53"/>
      <c r="B163" s="54"/>
      <c r="C163" s="138" t="s">
        <v>414</v>
      </c>
      <c r="D163" s="138" t="s">
        <v>152</v>
      </c>
      <c r="E163" s="139" t="s">
        <v>3610</v>
      </c>
      <c r="F163" s="140" t="s">
        <v>3611</v>
      </c>
      <c r="G163" s="141" t="s">
        <v>339</v>
      </c>
      <c r="H163" s="40">
        <v>1</v>
      </c>
      <c r="I163" s="24"/>
      <c r="J163" s="142">
        <f t="shared" si="20"/>
        <v>0</v>
      </c>
      <c r="K163" s="140" t="s">
        <v>1</v>
      </c>
      <c r="L163" s="54"/>
      <c r="M163" s="143" t="s">
        <v>1</v>
      </c>
      <c r="N163" s="144" t="s">
        <v>44</v>
      </c>
      <c r="O163" s="145"/>
      <c r="P163" s="146">
        <f t="shared" si="21"/>
        <v>0</v>
      </c>
      <c r="Q163" s="146">
        <v>0</v>
      </c>
      <c r="R163" s="146">
        <f t="shared" si="22"/>
        <v>0</v>
      </c>
      <c r="S163" s="146">
        <v>0</v>
      </c>
      <c r="T163" s="147">
        <f t="shared" si="23"/>
        <v>0</v>
      </c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R163" s="148" t="s">
        <v>626</v>
      </c>
      <c r="AT163" s="148" t="s">
        <v>152</v>
      </c>
      <c r="AU163" s="148" t="s">
        <v>89</v>
      </c>
      <c r="AY163" s="44" t="s">
        <v>149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44" t="s">
        <v>87</v>
      </c>
      <c r="BK163" s="149">
        <f t="shared" si="29"/>
        <v>0</v>
      </c>
      <c r="BL163" s="44" t="s">
        <v>626</v>
      </c>
      <c r="BM163" s="148" t="s">
        <v>3612</v>
      </c>
    </row>
    <row r="164" spans="2:63" s="125" customFormat="1" ht="22.9" customHeight="1">
      <c r="B164" s="126"/>
      <c r="D164" s="127" t="s">
        <v>78</v>
      </c>
      <c r="E164" s="136" t="s">
        <v>3613</v>
      </c>
      <c r="F164" s="136" t="s">
        <v>3614</v>
      </c>
      <c r="J164" s="137">
        <f>BK164</f>
        <v>0</v>
      </c>
      <c r="L164" s="126"/>
      <c r="M164" s="130"/>
      <c r="N164" s="131"/>
      <c r="O164" s="131"/>
      <c r="P164" s="132">
        <f>SUM(P165:P174)</f>
        <v>0</v>
      </c>
      <c r="Q164" s="131"/>
      <c r="R164" s="132">
        <f>SUM(R165:R174)</f>
        <v>0</v>
      </c>
      <c r="S164" s="131"/>
      <c r="T164" s="133">
        <f>SUM(T165:T174)</f>
        <v>0</v>
      </c>
      <c r="AR164" s="127" t="s">
        <v>163</v>
      </c>
      <c r="AT164" s="134" t="s">
        <v>78</v>
      </c>
      <c r="AU164" s="134" t="s">
        <v>87</v>
      </c>
      <c r="AY164" s="127" t="s">
        <v>149</v>
      </c>
      <c r="BK164" s="135">
        <f>SUM(BK165:BK174)</f>
        <v>0</v>
      </c>
    </row>
    <row r="165" spans="1:65" s="56" customFormat="1" ht="21.75" customHeight="1">
      <c r="A165" s="53"/>
      <c r="B165" s="54"/>
      <c r="C165" s="138" t="s">
        <v>419</v>
      </c>
      <c r="D165" s="138" t="s">
        <v>152</v>
      </c>
      <c r="E165" s="139" t="s">
        <v>3615</v>
      </c>
      <c r="F165" s="140" t="s">
        <v>3616</v>
      </c>
      <c r="G165" s="141" t="s">
        <v>339</v>
      </c>
      <c r="H165" s="40">
        <v>8</v>
      </c>
      <c r="I165" s="24"/>
      <c r="J165" s="142">
        <f aca="true" t="shared" si="30" ref="J165:J174">ROUND(I165*H165,2)</f>
        <v>0</v>
      </c>
      <c r="K165" s="140" t="s">
        <v>1</v>
      </c>
      <c r="L165" s="54"/>
      <c r="M165" s="143" t="s">
        <v>1</v>
      </c>
      <c r="N165" s="144" t="s">
        <v>44</v>
      </c>
      <c r="O165" s="145"/>
      <c r="P165" s="146">
        <f aca="true" t="shared" si="31" ref="P165:P174">O165*H165</f>
        <v>0</v>
      </c>
      <c r="Q165" s="146">
        <v>0</v>
      </c>
      <c r="R165" s="146">
        <f aca="true" t="shared" si="32" ref="R165:R174">Q165*H165</f>
        <v>0</v>
      </c>
      <c r="S165" s="146">
        <v>0</v>
      </c>
      <c r="T165" s="147">
        <f aca="true" t="shared" si="33" ref="T165:T174">S165*H165</f>
        <v>0</v>
      </c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R165" s="148" t="s">
        <v>626</v>
      </c>
      <c r="AT165" s="148" t="s">
        <v>152</v>
      </c>
      <c r="AU165" s="148" t="s">
        <v>89</v>
      </c>
      <c r="AY165" s="44" t="s">
        <v>149</v>
      </c>
      <c r="BE165" s="149">
        <f aca="true" t="shared" si="34" ref="BE165:BE174">IF(N165="základní",J165,0)</f>
        <v>0</v>
      </c>
      <c r="BF165" s="149">
        <f aca="true" t="shared" si="35" ref="BF165:BF174">IF(N165="snížená",J165,0)</f>
        <v>0</v>
      </c>
      <c r="BG165" s="149">
        <f aca="true" t="shared" si="36" ref="BG165:BG174">IF(N165="zákl. přenesená",J165,0)</f>
        <v>0</v>
      </c>
      <c r="BH165" s="149">
        <f aca="true" t="shared" si="37" ref="BH165:BH174">IF(N165="sníž. přenesená",J165,0)</f>
        <v>0</v>
      </c>
      <c r="BI165" s="149">
        <f aca="true" t="shared" si="38" ref="BI165:BI174">IF(N165="nulová",J165,0)</f>
        <v>0</v>
      </c>
      <c r="BJ165" s="44" t="s">
        <v>87</v>
      </c>
      <c r="BK165" s="149">
        <f aca="true" t="shared" si="39" ref="BK165:BK174">ROUND(I165*H165,2)</f>
        <v>0</v>
      </c>
      <c r="BL165" s="44" t="s">
        <v>626</v>
      </c>
      <c r="BM165" s="148" t="s">
        <v>3617</v>
      </c>
    </row>
    <row r="166" spans="1:65" s="56" customFormat="1" ht="16.5" customHeight="1">
      <c r="A166" s="53"/>
      <c r="B166" s="54"/>
      <c r="C166" s="138" t="s">
        <v>425</v>
      </c>
      <c r="D166" s="138" t="s">
        <v>152</v>
      </c>
      <c r="E166" s="139" t="s">
        <v>3618</v>
      </c>
      <c r="F166" s="140" t="s">
        <v>3619</v>
      </c>
      <c r="G166" s="141" t="s">
        <v>339</v>
      </c>
      <c r="H166" s="40">
        <v>8</v>
      </c>
      <c r="I166" s="24"/>
      <c r="J166" s="142">
        <f t="shared" si="30"/>
        <v>0</v>
      </c>
      <c r="K166" s="140" t="s">
        <v>1</v>
      </c>
      <c r="L166" s="54"/>
      <c r="M166" s="143" t="s">
        <v>1</v>
      </c>
      <c r="N166" s="144" t="s">
        <v>44</v>
      </c>
      <c r="O166" s="145"/>
      <c r="P166" s="146">
        <f t="shared" si="31"/>
        <v>0</v>
      </c>
      <c r="Q166" s="146">
        <v>0</v>
      </c>
      <c r="R166" s="146">
        <f t="shared" si="32"/>
        <v>0</v>
      </c>
      <c r="S166" s="146">
        <v>0</v>
      </c>
      <c r="T166" s="147">
        <f t="shared" si="33"/>
        <v>0</v>
      </c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R166" s="148" t="s">
        <v>626</v>
      </c>
      <c r="AT166" s="148" t="s">
        <v>152</v>
      </c>
      <c r="AU166" s="148" t="s">
        <v>89</v>
      </c>
      <c r="AY166" s="44" t="s">
        <v>149</v>
      </c>
      <c r="BE166" s="149">
        <f t="shared" si="34"/>
        <v>0</v>
      </c>
      <c r="BF166" s="149">
        <f t="shared" si="35"/>
        <v>0</v>
      </c>
      <c r="BG166" s="149">
        <f t="shared" si="36"/>
        <v>0</v>
      </c>
      <c r="BH166" s="149">
        <f t="shared" si="37"/>
        <v>0</v>
      </c>
      <c r="BI166" s="149">
        <f t="shared" si="38"/>
        <v>0</v>
      </c>
      <c r="BJ166" s="44" t="s">
        <v>87</v>
      </c>
      <c r="BK166" s="149">
        <f t="shared" si="39"/>
        <v>0</v>
      </c>
      <c r="BL166" s="44" t="s">
        <v>626</v>
      </c>
      <c r="BM166" s="148" t="s">
        <v>3620</v>
      </c>
    </row>
    <row r="167" spans="1:65" s="56" customFormat="1" ht="16.5" customHeight="1">
      <c r="A167" s="53"/>
      <c r="B167" s="54"/>
      <c r="C167" s="138" t="s">
        <v>432</v>
      </c>
      <c r="D167" s="138" t="s">
        <v>152</v>
      </c>
      <c r="E167" s="139" t="s">
        <v>3621</v>
      </c>
      <c r="F167" s="140" t="s">
        <v>3622</v>
      </c>
      <c r="G167" s="141" t="s">
        <v>339</v>
      </c>
      <c r="H167" s="40">
        <v>33</v>
      </c>
      <c r="I167" s="24"/>
      <c r="J167" s="142">
        <f t="shared" si="30"/>
        <v>0</v>
      </c>
      <c r="K167" s="140" t="s">
        <v>1</v>
      </c>
      <c r="L167" s="54"/>
      <c r="M167" s="143" t="s">
        <v>1</v>
      </c>
      <c r="N167" s="144" t="s">
        <v>44</v>
      </c>
      <c r="O167" s="145"/>
      <c r="P167" s="146">
        <f t="shared" si="31"/>
        <v>0</v>
      </c>
      <c r="Q167" s="146">
        <v>0</v>
      </c>
      <c r="R167" s="146">
        <f t="shared" si="32"/>
        <v>0</v>
      </c>
      <c r="S167" s="146">
        <v>0</v>
      </c>
      <c r="T167" s="147">
        <f t="shared" si="33"/>
        <v>0</v>
      </c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R167" s="148" t="s">
        <v>626</v>
      </c>
      <c r="AT167" s="148" t="s">
        <v>152</v>
      </c>
      <c r="AU167" s="148" t="s">
        <v>89</v>
      </c>
      <c r="AY167" s="44" t="s">
        <v>149</v>
      </c>
      <c r="BE167" s="149">
        <f t="shared" si="34"/>
        <v>0</v>
      </c>
      <c r="BF167" s="149">
        <f t="shared" si="35"/>
        <v>0</v>
      </c>
      <c r="BG167" s="149">
        <f t="shared" si="36"/>
        <v>0</v>
      </c>
      <c r="BH167" s="149">
        <f t="shared" si="37"/>
        <v>0</v>
      </c>
      <c r="BI167" s="149">
        <f t="shared" si="38"/>
        <v>0</v>
      </c>
      <c r="BJ167" s="44" t="s">
        <v>87</v>
      </c>
      <c r="BK167" s="149">
        <f t="shared" si="39"/>
        <v>0</v>
      </c>
      <c r="BL167" s="44" t="s">
        <v>626</v>
      </c>
      <c r="BM167" s="148" t="s">
        <v>3623</v>
      </c>
    </row>
    <row r="168" spans="1:65" s="56" customFormat="1" ht="21.75" customHeight="1">
      <c r="A168" s="53"/>
      <c r="B168" s="54"/>
      <c r="C168" s="138" t="s">
        <v>437</v>
      </c>
      <c r="D168" s="138" t="s">
        <v>152</v>
      </c>
      <c r="E168" s="139" t="s">
        <v>3624</v>
      </c>
      <c r="F168" s="140" t="s">
        <v>3625</v>
      </c>
      <c r="G168" s="141" t="s">
        <v>339</v>
      </c>
      <c r="H168" s="40">
        <v>15</v>
      </c>
      <c r="I168" s="24"/>
      <c r="J168" s="142">
        <f t="shared" si="30"/>
        <v>0</v>
      </c>
      <c r="K168" s="140" t="s">
        <v>1</v>
      </c>
      <c r="L168" s="54"/>
      <c r="M168" s="143" t="s">
        <v>1</v>
      </c>
      <c r="N168" s="144" t="s">
        <v>44</v>
      </c>
      <c r="O168" s="145"/>
      <c r="P168" s="146">
        <f t="shared" si="31"/>
        <v>0</v>
      </c>
      <c r="Q168" s="146">
        <v>0</v>
      </c>
      <c r="R168" s="146">
        <f t="shared" si="32"/>
        <v>0</v>
      </c>
      <c r="S168" s="146">
        <v>0</v>
      </c>
      <c r="T168" s="147">
        <f t="shared" si="33"/>
        <v>0</v>
      </c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R168" s="148" t="s">
        <v>626</v>
      </c>
      <c r="AT168" s="148" t="s">
        <v>152</v>
      </c>
      <c r="AU168" s="148" t="s">
        <v>89</v>
      </c>
      <c r="AY168" s="44" t="s">
        <v>149</v>
      </c>
      <c r="BE168" s="149">
        <f t="shared" si="34"/>
        <v>0</v>
      </c>
      <c r="BF168" s="149">
        <f t="shared" si="35"/>
        <v>0</v>
      </c>
      <c r="BG168" s="149">
        <f t="shared" si="36"/>
        <v>0</v>
      </c>
      <c r="BH168" s="149">
        <f t="shared" si="37"/>
        <v>0</v>
      </c>
      <c r="BI168" s="149">
        <f t="shared" si="38"/>
        <v>0</v>
      </c>
      <c r="BJ168" s="44" t="s">
        <v>87</v>
      </c>
      <c r="BK168" s="149">
        <f t="shared" si="39"/>
        <v>0</v>
      </c>
      <c r="BL168" s="44" t="s">
        <v>626</v>
      </c>
      <c r="BM168" s="148" t="s">
        <v>3626</v>
      </c>
    </row>
    <row r="169" spans="1:65" s="56" customFormat="1" ht="21.75" customHeight="1">
      <c r="A169" s="53"/>
      <c r="B169" s="54"/>
      <c r="C169" s="138" t="s">
        <v>445</v>
      </c>
      <c r="D169" s="138" t="s">
        <v>152</v>
      </c>
      <c r="E169" s="139" t="s">
        <v>3627</v>
      </c>
      <c r="F169" s="140" t="s">
        <v>3628</v>
      </c>
      <c r="G169" s="141" t="s">
        <v>339</v>
      </c>
      <c r="H169" s="40">
        <v>8</v>
      </c>
      <c r="I169" s="24"/>
      <c r="J169" s="142">
        <f t="shared" si="30"/>
        <v>0</v>
      </c>
      <c r="K169" s="140" t="s">
        <v>1</v>
      </c>
      <c r="L169" s="54"/>
      <c r="M169" s="143" t="s">
        <v>1</v>
      </c>
      <c r="N169" s="144" t="s">
        <v>44</v>
      </c>
      <c r="O169" s="145"/>
      <c r="P169" s="146">
        <f t="shared" si="31"/>
        <v>0</v>
      </c>
      <c r="Q169" s="146">
        <v>0</v>
      </c>
      <c r="R169" s="146">
        <f t="shared" si="32"/>
        <v>0</v>
      </c>
      <c r="S169" s="146">
        <v>0</v>
      </c>
      <c r="T169" s="147">
        <f t="shared" si="33"/>
        <v>0</v>
      </c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R169" s="148" t="s">
        <v>626</v>
      </c>
      <c r="AT169" s="148" t="s">
        <v>152</v>
      </c>
      <c r="AU169" s="148" t="s">
        <v>89</v>
      </c>
      <c r="AY169" s="44" t="s">
        <v>149</v>
      </c>
      <c r="BE169" s="149">
        <f t="shared" si="34"/>
        <v>0</v>
      </c>
      <c r="BF169" s="149">
        <f t="shared" si="35"/>
        <v>0</v>
      </c>
      <c r="BG169" s="149">
        <f t="shared" si="36"/>
        <v>0</v>
      </c>
      <c r="BH169" s="149">
        <f t="shared" si="37"/>
        <v>0</v>
      </c>
      <c r="BI169" s="149">
        <f t="shared" si="38"/>
        <v>0</v>
      </c>
      <c r="BJ169" s="44" t="s">
        <v>87</v>
      </c>
      <c r="BK169" s="149">
        <f t="shared" si="39"/>
        <v>0</v>
      </c>
      <c r="BL169" s="44" t="s">
        <v>626</v>
      </c>
      <c r="BM169" s="148" t="s">
        <v>3629</v>
      </c>
    </row>
    <row r="170" spans="1:65" s="56" customFormat="1" ht="16.5" customHeight="1">
      <c r="A170" s="53"/>
      <c r="B170" s="54"/>
      <c r="C170" s="138" t="s">
        <v>449</v>
      </c>
      <c r="D170" s="138" t="s">
        <v>152</v>
      </c>
      <c r="E170" s="139" t="s">
        <v>3630</v>
      </c>
      <c r="F170" s="140" t="s">
        <v>3631</v>
      </c>
      <c r="G170" s="141" t="s">
        <v>339</v>
      </c>
      <c r="H170" s="40">
        <v>17</v>
      </c>
      <c r="I170" s="24"/>
      <c r="J170" s="142">
        <f t="shared" si="30"/>
        <v>0</v>
      </c>
      <c r="K170" s="140" t="s">
        <v>1</v>
      </c>
      <c r="L170" s="54"/>
      <c r="M170" s="143" t="s">
        <v>1</v>
      </c>
      <c r="N170" s="144" t="s">
        <v>44</v>
      </c>
      <c r="O170" s="145"/>
      <c r="P170" s="146">
        <f t="shared" si="31"/>
        <v>0</v>
      </c>
      <c r="Q170" s="146">
        <v>0</v>
      </c>
      <c r="R170" s="146">
        <f t="shared" si="32"/>
        <v>0</v>
      </c>
      <c r="S170" s="146">
        <v>0</v>
      </c>
      <c r="T170" s="147">
        <f t="shared" si="33"/>
        <v>0</v>
      </c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R170" s="148" t="s">
        <v>626</v>
      </c>
      <c r="AT170" s="148" t="s">
        <v>152</v>
      </c>
      <c r="AU170" s="148" t="s">
        <v>89</v>
      </c>
      <c r="AY170" s="44" t="s">
        <v>149</v>
      </c>
      <c r="BE170" s="149">
        <f t="shared" si="34"/>
        <v>0</v>
      </c>
      <c r="BF170" s="149">
        <f t="shared" si="35"/>
        <v>0</v>
      </c>
      <c r="BG170" s="149">
        <f t="shared" si="36"/>
        <v>0</v>
      </c>
      <c r="BH170" s="149">
        <f t="shared" si="37"/>
        <v>0</v>
      </c>
      <c r="BI170" s="149">
        <f t="shared" si="38"/>
        <v>0</v>
      </c>
      <c r="BJ170" s="44" t="s">
        <v>87</v>
      </c>
      <c r="BK170" s="149">
        <f t="shared" si="39"/>
        <v>0</v>
      </c>
      <c r="BL170" s="44" t="s">
        <v>626</v>
      </c>
      <c r="BM170" s="148" t="s">
        <v>3632</v>
      </c>
    </row>
    <row r="171" spans="1:65" s="56" customFormat="1" ht="37.9" customHeight="1">
      <c r="A171" s="53"/>
      <c r="B171" s="54"/>
      <c r="C171" s="138" t="s">
        <v>455</v>
      </c>
      <c r="D171" s="138" t="s">
        <v>152</v>
      </c>
      <c r="E171" s="139" t="s">
        <v>3633</v>
      </c>
      <c r="F171" s="140" t="s">
        <v>3634</v>
      </c>
      <c r="G171" s="141" t="s">
        <v>339</v>
      </c>
      <c r="H171" s="40">
        <v>12</v>
      </c>
      <c r="I171" s="24"/>
      <c r="J171" s="142">
        <f t="shared" si="30"/>
        <v>0</v>
      </c>
      <c r="K171" s="140" t="s">
        <v>1</v>
      </c>
      <c r="L171" s="54"/>
      <c r="M171" s="143" t="s">
        <v>1</v>
      </c>
      <c r="N171" s="144" t="s">
        <v>44</v>
      </c>
      <c r="O171" s="145"/>
      <c r="P171" s="146">
        <f t="shared" si="31"/>
        <v>0</v>
      </c>
      <c r="Q171" s="146">
        <v>0</v>
      </c>
      <c r="R171" s="146">
        <f t="shared" si="32"/>
        <v>0</v>
      </c>
      <c r="S171" s="146">
        <v>0</v>
      </c>
      <c r="T171" s="147">
        <f t="shared" si="33"/>
        <v>0</v>
      </c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R171" s="148" t="s">
        <v>626</v>
      </c>
      <c r="AT171" s="148" t="s">
        <v>152</v>
      </c>
      <c r="AU171" s="148" t="s">
        <v>89</v>
      </c>
      <c r="AY171" s="44" t="s">
        <v>149</v>
      </c>
      <c r="BE171" s="149">
        <f t="shared" si="34"/>
        <v>0</v>
      </c>
      <c r="BF171" s="149">
        <f t="shared" si="35"/>
        <v>0</v>
      </c>
      <c r="BG171" s="149">
        <f t="shared" si="36"/>
        <v>0</v>
      </c>
      <c r="BH171" s="149">
        <f t="shared" si="37"/>
        <v>0</v>
      </c>
      <c r="BI171" s="149">
        <f t="shared" si="38"/>
        <v>0</v>
      </c>
      <c r="BJ171" s="44" t="s">
        <v>87</v>
      </c>
      <c r="BK171" s="149">
        <f t="shared" si="39"/>
        <v>0</v>
      </c>
      <c r="BL171" s="44" t="s">
        <v>626</v>
      </c>
      <c r="BM171" s="148" t="s">
        <v>3635</v>
      </c>
    </row>
    <row r="172" spans="1:65" s="56" customFormat="1" ht="37.9" customHeight="1">
      <c r="A172" s="53"/>
      <c r="B172" s="54"/>
      <c r="C172" s="138" t="s">
        <v>460</v>
      </c>
      <c r="D172" s="138" t="s">
        <v>152</v>
      </c>
      <c r="E172" s="139" t="s">
        <v>3636</v>
      </c>
      <c r="F172" s="140" t="s">
        <v>3637</v>
      </c>
      <c r="G172" s="141" t="s">
        <v>339</v>
      </c>
      <c r="H172" s="40">
        <v>31</v>
      </c>
      <c r="I172" s="24"/>
      <c r="J172" s="142">
        <f t="shared" si="30"/>
        <v>0</v>
      </c>
      <c r="K172" s="140" t="s">
        <v>1</v>
      </c>
      <c r="L172" s="54"/>
      <c r="M172" s="143" t="s">
        <v>1</v>
      </c>
      <c r="N172" s="144" t="s">
        <v>44</v>
      </c>
      <c r="O172" s="145"/>
      <c r="P172" s="146">
        <f t="shared" si="31"/>
        <v>0</v>
      </c>
      <c r="Q172" s="146">
        <v>0</v>
      </c>
      <c r="R172" s="146">
        <f t="shared" si="32"/>
        <v>0</v>
      </c>
      <c r="S172" s="146">
        <v>0</v>
      </c>
      <c r="T172" s="147">
        <f t="shared" si="33"/>
        <v>0</v>
      </c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R172" s="148" t="s">
        <v>626</v>
      </c>
      <c r="AT172" s="148" t="s">
        <v>152</v>
      </c>
      <c r="AU172" s="148" t="s">
        <v>89</v>
      </c>
      <c r="AY172" s="44" t="s">
        <v>149</v>
      </c>
      <c r="BE172" s="149">
        <f t="shared" si="34"/>
        <v>0</v>
      </c>
      <c r="BF172" s="149">
        <f t="shared" si="35"/>
        <v>0</v>
      </c>
      <c r="BG172" s="149">
        <f t="shared" si="36"/>
        <v>0</v>
      </c>
      <c r="BH172" s="149">
        <f t="shared" si="37"/>
        <v>0</v>
      </c>
      <c r="BI172" s="149">
        <f t="shared" si="38"/>
        <v>0</v>
      </c>
      <c r="BJ172" s="44" t="s">
        <v>87</v>
      </c>
      <c r="BK172" s="149">
        <f t="shared" si="39"/>
        <v>0</v>
      </c>
      <c r="BL172" s="44" t="s">
        <v>626</v>
      </c>
      <c r="BM172" s="148" t="s">
        <v>3638</v>
      </c>
    </row>
    <row r="173" spans="1:65" s="56" customFormat="1" ht="16.5" customHeight="1">
      <c r="A173" s="53"/>
      <c r="B173" s="54"/>
      <c r="C173" s="138" t="s">
        <v>468</v>
      </c>
      <c r="D173" s="138" t="s">
        <v>152</v>
      </c>
      <c r="E173" s="139" t="s">
        <v>3639</v>
      </c>
      <c r="F173" s="140" t="s">
        <v>3640</v>
      </c>
      <c r="G173" s="141" t="s">
        <v>339</v>
      </c>
      <c r="H173" s="40">
        <v>5</v>
      </c>
      <c r="I173" s="24"/>
      <c r="J173" s="142">
        <f t="shared" si="30"/>
        <v>0</v>
      </c>
      <c r="K173" s="140" t="s">
        <v>1</v>
      </c>
      <c r="L173" s="54"/>
      <c r="M173" s="143" t="s">
        <v>1</v>
      </c>
      <c r="N173" s="144" t="s">
        <v>44</v>
      </c>
      <c r="O173" s="145"/>
      <c r="P173" s="146">
        <f t="shared" si="31"/>
        <v>0</v>
      </c>
      <c r="Q173" s="146">
        <v>0</v>
      </c>
      <c r="R173" s="146">
        <f t="shared" si="32"/>
        <v>0</v>
      </c>
      <c r="S173" s="146">
        <v>0</v>
      </c>
      <c r="T173" s="147">
        <f t="shared" si="33"/>
        <v>0</v>
      </c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R173" s="148" t="s">
        <v>626</v>
      </c>
      <c r="AT173" s="148" t="s">
        <v>152</v>
      </c>
      <c r="AU173" s="148" t="s">
        <v>89</v>
      </c>
      <c r="AY173" s="44" t="s">
        <v>149</v>
      </c>
      <c r="BE173" s="149">
        <f t="shared" si="34"/>
        <v>0</v>
      </c>
      <c r="BF173" s="149">
        <f t="shared" si="35"/>
        <v>0</v>
      </c>
      <c r="BG173" s="149">
        <f t="shared" si="36"/>
        <v>0</v>
      </c>
      <c r="BH173" s="149">
        <f t="shared" si="37"/>
        <v>0</v>
      </c>
      <c r="BI173" s="149">
        <f t="shared" si="38"/>
        <v>0</v>
      </c>
      <c r="BJ173" s="44" t="s">
        <v>87</v>
      </c>
      <c r="BK173" s="149">
        <f t="shared" si="39"/>
        <v>0</v>
      </c>
      <c r="BL173" s="44" t="s">
        <v>626</v>
      </c>
      <c r="BM173" s="148" t="s">
        <v>3641</v>
      </c>
    </row>
    <row r="174" spans="1:65" s="56" customFormat="1" ht="16.5" customHeight="1">
      <c r="A174" s="53"/>
      <c r="B174" s="54"/>
      <c r="C174" s="138" t="s">
        <v>473</v>
      </c>
      <c r="D174" s="138" t="s">
        <v>152</v>
      </c>
      <c r="E174" s="139" t="s">
        <v>3642</v>
      </c>
      <c r="F174" s="140" t="s">
        <v>3643</v>
      </c>
      <c r="G174" s="141" t="s">
        <v>339</v>
      </c>
      <c r="H174" s="40">
        <v>3</v>
      </c>
      <c r="I174" s="24"/>
      <c r="J174" s="142">
        <f t="shared" si="30"/>
        <v>0</v>
      </c>
      <c r="K174" s="140" t="s">
        <v>1</v>
      </c>
      <c r="L174" s="54"/>
      <c r="M174" s="143" t="s">
        <v>1</v>
      </c>
      <c r="N174" s="144" t="s">
        <v>44</v>
      </c>
      <c r="O174" s="145"/>
      <c r="P174" s="146">
        <f t="shared" si="31"/>
        <v>0</v>
      </c>
      <c r="Q174" s="146">
        <v>0</v>
      </c>
      <c r="R174" s="146">
        <f t="shared" si="32"/>
        <v>0</v>
      </c>
      <c r="S174" s="146">
        <v>0</v>
      </c>
      <c r="T174" s="147">
        <f t="shared" si="33"/>
        <v>0</v>
      </c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R174" s="148" t="s">
        <v>626</v>
      </c>
      <c r="AT174" s="148" t="s">
        <v>152</v>
      </c>
      <c r="AU174" s="148" t="s">
        <v>89</v>
      </c>
      <c r="AY174" s="44" t="s">
        <v>149</v>
      </c>
      <c r="BE174" s="149">
        <f t="shared" si="34"/>
        <v>0</v>
      </c>
      <c r="BF174" s="149">
        <f t="shared" si="35"/>
        <v>0</v>
      </c>
      <c r="BG174" s="149">
        <f t="shared" si="36"/>
        <v>0</v>
      </c>
      <c r="BH174" s="149">
        <f t="shared" si="37"/>
        <v>0</v>
      </c>
      <c r="BI174" s="149">
        <f t="shared" si="38"/>
        <v>0</v>
      </c>
      <c r="BJ174" s="44" t="s">
        <v>87</v>
      </c>
      <c r="BK174" s="149">
        <f t="shared" si="39"/>
        <v>0</v>
      </c>
      <c r="BL174" s="44" t="s">
        <v>626</v>
      </c>
      <c r="BM174" s="148" t="s">
        <v>3644</v>
      </c>
    </row>
    <row r="175" spans="2:63" s="125" customFormat="1" ht="22.9" customHeight="1">
      <c r="B175" s="126"/>
      <c r="D175" s="127" t="s">
        <v>78</v>
      </c>
      <c r="E175" s="136" t="s">
        <v>3645</v>
      </c>
      <c r="F175" s="136" t="s">
        <v>3646</v>
      </c>
      <c r="J175" s="137">
        <f>BK175</f>
        <v>0</v>
      </c>
      <c r="L175" s="126"/>
      <c r="M175" s="130"/>
      <c r="N175" s="131"/>
      <c r="O175" s="131"/>
      <c r="P175" s="132">
        <f>SUM(P176:P180)</f>
        <v>0</v>
      </c>
      <c r="Q175" s="131"/>
      <c r="R175" s="132">
        <f>SUM(R176:R180)</f>
        <v>0</v>
      </c>
      <c r="S175" s="131"/>
      <c r="T175" s="133">
        <f>SUM(T176:T180)</f>
        <v>0</v>
      </c>
      <c r="AR175" s="127" t="s">
        <v>163</v>
      </c>
      <c r="AT175" s="134" t="s">
        <v>78</v>
      </c>
      <c r="AU175" s="134" t="s">
        <v>87</v>
      </c>
      <c r="AY175" s="127" t="s">
        <v>149</v>
      </c>
      <c r="BK175" s="135">
        <f>SUM(BK176:BK180)</f>
        <v>0</v>
      </c>
    </row>
    <row r="176" spans="1:65" s="56" customFormat="1" ht="21.75" customHeight="1">
      <c r="A176" s="53"/>
      <c r="B176" s="54"/>
      <c r="C176" s="138" t="s">
        <v>477</v>
      </c>
      <c r="D176" s="138" t="s">
        <v>152</v>
      </c>
      <c r="E176" s="139" t="s">
        <v>3647</v>
      </c>
      <c r="F176" s="140" t="s">
        <v>3648</v>
      </c>
      <c r="G176" s="141" t="s">
        <v>331</v>
      </c>
      <c r="H176" s="40">
        <v>20</v>
      </c>
      <c r="I176" s="24"/>
      <c r="J176" s="142">
        <f>ROUND(I176*H176,2)</f>
        <v>0</v>
      </c>
      <c r="K176" s="140" t="s">
        <v>1</v>
      </c>
      <c r="L176" s="54"/>
      <c r="M176" s="143" t="s">
        <v>1</v>
      </c>
      <c r="N176" s="144" t="s">
        <v>44</v>
      </c>
      <c r="O176" s="145"/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R176" s="148" t="s">
        <v>626</v>
      </c>
      <c r="AT176" s="148" t="s">
        <v>152</v>
      </c>
      <c r="AU176" s="148" t="s">
        <v>89</v>
      </c>
      <c r="AY176" s="44" t="s">
        <v>149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44" t="s">
        <v>87</v>
      </c>
      <c r="BK176" s="149">
        <f>ROUND(I176*H176,2)</f>
        <v>0</v>
      </c>
      <c r="BL176" s="44" t="s">
        <v>626</v>
      </c>
      <c r="BM176" s="148" t="s">
        <v>3649</v>
      </c>
    </row>
    <row r="177" spans="1:65" s="56" customFormat="1" ht="24.2" customHeight="1">
      <c r="A177" s="53"/>
      <c r="B177" s="54"/>
      <c r="C177" s="138" t="s">
        <v>482</v>
      </c>
      <c r="D177" s="138" t="s">
        <v>152</v>
      </c>
      <c r="E177" s="139" t="s">
        <v>3650</v>
      </c>
      <c r="F177" s="140" t="s">
        <v>3651</v>
      </c>
      <c r="G177" s="141" t="s">
        <v>339</v>
      </c>
      <c r="H177" s="40">
        <v>1</v>
      </c>
      <c r="I177" s="24"/>
      <c r="J177" s="142">
        <f>ROUND(I177*H177,2)</f>
        <v>0</v>
      </c>
      <c r="K177" s="140" t="s">
        <v>1</v>
      </c>
      <c r="L177" s="54"/>
      <c r="M177" s="143" t="s">
        <v>1</v>
      </c>
      <c r="N177" s="144" t="s">
        <v>44</v>
      </c>
      <c r="O177" s="145"/>
      <c r="P177" s="146">
        <f>O177*H177</f>
        <v>0</v>
      </c>
      <c r="Q177" s="146">
        <v>0</v>
      </c>
      <c r="R177" s="146">
        <f>Q177*H177</f>
        <v>0</v>
      </c>
      <c r="S177" s="146">
        <v>0</v>
      </c>
      <c r="T177" s="147">
        <f>S177*H177</f>
        <v>0</v>
      </c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R177" s="148" t="s">
        <v>626</v>
      </c>
      <c r="AT177" s="148" t="s">
        <v>152</v>
      </c>
      <c r="AU177" s="148" t="s">
        <v>89</v>
      </c>
      <c r="AY177" s="44" t="s">
        <v>149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44" t="s">
        <v>87</v>
      </c>
      <c r="BK177" s="149">
        <f>ROUND(I177*H177,2)</f>
        <v>0</v>
      </c>
      <c r="BL177" s="44" t="s">
        <v>626</v>
      </c>
      <c r="BM177" s="148" t="s">
        <v>3652</v>
      </c>
    </row>
    <row r="178" spans="1:65" s="56" customFormat="1" ht="21.75" customHeight="1">
      <c r="A178" s="53"/>
      <c r="B178" s="54"/>
      <c r="C178" s="138" t="s">
        <v>486</v>
      </c>
      <c r="D178" s="138" t="s">
        <v>152</v>
      </c>
      <c r="E178" s="139" t="s">
        <v>3653</v>
      </c>
      <c r="F178" s="140" t="s">
        <v>3654</v>
      </c>
      <c r="G178" s="141" t="s">
        <v>339</v>
      </c>
      <c r="H178" s="40">
        <v>10</v>
      </c>
      <c r="I178" s="24"/>
      <c r="J178" s="142">
        <f>ROUND(I178*H178,2)</f>
        <v>0</v>
      </c>
      <c r="K178" s="140" t="s">
        <v>1</v>
      </c>
      <c r="L178" s="54"/>
      <c r="M178" s="143" t="s">
        <v>1</v>
      </c>
      <c r="N178" s="144" t="s">
        <v>44</v>
      </c>
      <c r="O178" s="145"/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R178" s="148" t="s">
        <v>626</v>
      </c>
      <c r="AT178" s="148" t="s">
        <v>152</v>
      </c>
      <c r="AU178" s="148" t="s">
        <v>89</v>
      </c>
      <c r="AY178" s="44" t="s">
        <v>149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44" t="s">
        <v>87</v>
      </c>
      <c r="BK178" s="149">
        <f>ROUND(I178*H178,2)</f>
        <v>0</v>
      </c>
      <c r="BL178" s="44" t="s">
        <v>626</v>
      </c>
      <c r="BM178" s="148" t="s">
        <v>3655</v>
      </c>
    </row>
    <row r="179" spans="1:65" s="56" customFormat="1" ht="21.75" customHeight="1">
      <c r="A179" s="53"/>
      <c r="B179" s="54"/>
      <c r="C179" s="138" t="s">
        <v>490</v>
      </c>
      <c r="D179" s="138" t="s">
        <v>152</v>
      </c>
      <c r="E179" s="139" t="s">
        <v>3656</v>
      </c>
      <c r="F179" s="140" t="s">
        <v>3657</v>
      </c>
      <c r="G179" s="141" t="s">
        <v>339</v>
      </c>
      <c r="H179" s="40">
        <v>245</v>
      </c>
      <c r="I179" s="24"/>
      <c r="J179" s="142">
        <f>ROUND(I179*H179,2)</f>
        <v>0</v>
      </c>
      <c r="K179" s="140" t="s">
        <v>1</v>
      </c>
      <c r="L179" s="54"/>
      <c r="M179" s="143" t="s">
        <v>1</v>
      </c>
      <c r="N179" s="144" t="s">
        <v>44</v>
      </c>
      <c r="O179" s="145"/>
      <c r="P179" s="146">
        <f>O179*H179</f>
        <v>0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R179" s="148" t="s">
        <v>626</v>
      </c>
      <c r="AT179" s="148" t="s">
        <v>152</v>
      </c>
      <c r="AU179" s="148" t="s">
        <v>89</v>
      </c>
      <c r="AY179" s="44" t="s">
        <v>149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44" t="s">
        <v>87</v>
      </c>
      <c r="BK179" s="149">
        <f>ROUND(I179*H179,2)</f>
        <v>0</v>
      </c>
      <c r="BL179" s="44" t="s">
        <v>626</v>
      </c>
      <c r="BM179" s="148" t="s">
        <v>3658</v>
      </c>
    </row>
    <row r="180" spans="1:65" s="56" customFormat="1" ht="16.5" customHeight="1">
      <c r="A180" s="53"/>
      <c r="B180" s="54"/>
      <c r="C180" s="138" t="s">
        <v>495</v>
      </c>
      <c r="D180" s="138" t="s">
        <v>152</v>
      </c>
      <c r="E180" s="139" t="s">
        <v>3659</v>
      </c>
      <c r="F180" s="140" t="s">
        <v>3660</v>
      </c>
      <c r="G180" s="141" t="s">
        <v>339</v>
      </c>
      <c r="H180" s="40">
        <v>40</v>
      </c>
      <c r="I180" s="24"/>
      <c r="J180" s="142">
        <f>ROUND(I180*H180,2)</f>
        <v>0</v>
      </c>
      <c r="K180" s="140" t="s">
        <v>1</v>
      </c>
      <c r="L180" s="54"/>
      <c r="M180" s="143" t="s">
        <v>1</v>
      </c>
      <c r="N180" s="144" t="s">
        <v>44</v>
      </c>
      <c r="O180" s="145"/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R180" s="148" t="s">
        <v>626</v>
      </c>
      <c r="AT180" s="148" t="s">
        <v>152</v>
      </c>
      <c r="AU180" s="148" t="s">
        <v>89</v>
      </c>
      <c r="AY180" s="44" t="s">
        <v>149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44" t="s">
        <v>87</v>
      </c>
      <c r="BK180" s="149">
        <f>ROUND(I180*H180,2)</f>
        <v>0</v>
      </c>
      <c r="BL180" s="44" t="s">
        <v>626</v>
      </c>
      <c r="BM180" s="148" t="s">
        <v>3661</v>
      </c>
    </row>
    <row r="181" spans="2:63" s="125" customFormat="1" ht="22.9" customHeight="1">
      <c r="B181" s="126"/>
      <c r="D181" s="127" t="s">
        <v>78</v>
      </c>
      <c r="E181" s="136" t="s">
        <v>3662</v>
      </c>
      <c r="F181" s="136" t="s">
        <v>3663</v>
      </c>
      <c r="J181" s="137">
        <f>BK181</f>
        <v>0</v>
      </c>
      <c r="L181" s="126"/>
      <c r="M181" s="130"/>
      <c r="N181" s="131"/>
      <c r="O181" s="131"/>
      <c r="P181" s="132">
        <f>SUM(P182:P212)</f>
        <v>0</v>
      </c>
      <c r="Q181" s="131"/>
      <c r="R181" s="132">
        <f>SUM(R182:R212)</f>
        <v>0</v>
      </c>
      <c r="S181" s="131"/>
      <c r="T181" s="133">
        <f>SUM(T182:T212)</f>
        <v>0</v>
      </c>
      <c r="AR181" s="127" t="s">
        <v>163</v>
      </c>
      <c r="AT181" s="134" t="s">
        <v>78</v>
      </c>
      <c r="AU181" s="134" t="s">
        <v>87</v>
      </c>
      <c r="AY181" s="127" t="s">
        <v>149</v>
      </c>
      <c r="BK181" s="135">
        <f>SUM(BK182:BK212)</f>
        <v>0</v>
      </c>
    </row>
    <row r="182" spans="1:65" s="56" customFormat="1" ht="24.2" customHeight="1">
      <c r="A182" s="53"/>
      <c r="B182" s="54"/>
      <c r="C182" s="138" t="s">
        <v>499</v>
      </c>
      <c r="D182" s="138" t="s">
        <v>152</v>
      </c>
      <c r="E182" s="139" t="s">
        <v>3664</v>
      </c>
      <c r="F182" s="140" t="s">
        <v>3665</v>
      </c>
      <c r="G182" s="141" t="s">
        <v>339</v>
      </c>
      <c r="H182" s="40">
        <v>1</v>
      </c>
      <c r="I182" s="24"/>
      <c r="J182" s="142">
        <f aca="true" t="shared" si="40" ref="J182:J212">ROUND(I182*H182,2)</f>
        <v>0</v>
      </c>
      <c r="K182" s="140" t="s">
        <v>1</v>
      </c>
      <c r="L182" s="54"/>
      <c r="M182" s="143" t="s">
        <v>1</v>
      </c>
      <c r="N182" s="144" t="s">
        <v>44</v>
      </c>
      <c r="O182" s="145"/>
      <c r="P182" s="146">
        <f aca="true" t="shared" si="41" ref="P182:P212">O182*H182</f>
        <v>0</v>
      </c>
      <c r="Q182" s="146">
        <v>0</v>
      </c>
      <c r="R182" s="146">
        <f aca="true" t="shared" si="42" ref="R182:R212">Q182*H182</f>
        <v>0</v>
      </c>
      <c r="S182" s="146">
        <v>0</v>
      </c>
      <c r="T182" s="147">
        <f aca="true" t="shared" si="43" ref="T182:T212">S182*H182</f>
        <v>0</v>
      </c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R182" s="148" t="s">
        <v>626</v>
      </c>
      <c r="AT182" s="148" t="s">
        <v>152</v>
      </c>
      <c r="AU182" s="148" t="s">
        <v>89</v>
      </c>
      <c r="AY182" s="44" t="s">
        <v>149</v>
      </c>
      <c r="BE182" s="149">
        <f aca="true" t="shared" si="44" ref="BE182:BE212">IF(N182="základní",J182,0)</f>
        <v>0</v>
      </c>
      <c r="BF182" s="149">
        <f aca="true" t="shared" si="45" ref="BF182:BF212">IF(N182="snížená",J182,0)</f>
        <v>0</v>
      </c>
      <c r="BG182" s="149">
        <f aca="true" t="shared" si="46" ref="BG182:BG212">IF(N182="zákl. přenesená",J182,0)</f>
        <v>0</v>
      </c>
      <c r="BH182" s="149">
        <f aca="true" t="shared" si="47" ref="BH182:BH212">IF(N182="sníž. přenesená",J182,0)</f>
        <v>0</v>
      </c>
      <c r="BI182" s="149">
        <f aca="true" t="shared" si="48" ref="BI182:BI212">IF(N182="nulová",J182,0)</f>
        <v>0</v>
      </c>
      <c r="BJ182" s="44" t="s">
        <v>87</v>
      </c>
      <c r="BK182" s="149">
        <f aca="true" t="shared" si="49" ref="BK182:BK212">ROUND(I182*H182,2)</f>
        <v>0</v>
      </c>
      <c r="BL182" s="44" t="s">
        <v>626</v>
      </c>
      <c r="BM182" s="148" t="s">
        <v>3666</v>
      </c>
    </row>
    <row r="183" spans="1:65" s="56" customFormat="1" ht="24.2" customHeight="1">
      <c r="A183" s="53"/>
      <c r="B183" s="54"/>
      <c r="C183" s="138" t="s">
        <v>503</v>
      </c>
      <c r="D183" s="138" t="s">
        <v>152</v>
      </c>
      <c r="E183" s="139" t="s">
        <v>3667</v>
      </c>
      <c r="F183" s="140" t="s">
        <v>3668</v>
      </c>
      <c r="G183" s="141" t="s">
        <v>339</v>
      </c>
      <c r="H183" s="40">
        <v>5</v>
      </c>
      <c r="I183" s="24"/>
      <c r="J183" s="142">
        <f t="shared" si="40"/>
        <v>0</v>
      </c>
      <c r="K183" s="140" t="s">
        <v>1</v>
      </c>
      <c r="L183" s="54"/>
      <c r="M183" s="143" t="s">
        <v>1</v>
      </c>
      <c r="N183" s="144" t="s">
        <v>44</v>
      </c>
      <c r="O183" s="145"/>
      <c r="P183" s="146">
        <f t="shared" si="41"/>
        <v>0</v>
      </c>
      <c r="Q183" s="146">
        <v>0</v>
      </c>
      <c r="R183" s="146">
        <f t="shared" si="42"/>
        <v>0</v>
      </c>
      <c r="S183" s="146">
        <v>0</v>
      </c>
      <c r="T183" s="147">
        <f t="shared" si="43"/>
        <v>0</v>
      </c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R183" s="148" t="s">
        <v>626</v>
      </c>
      <c r="AT183" s="148" t="s">
        <v>152</v>
      </c>
      <c r="AU183" s="148" t="s">
        <v>89</v>
      </c>
      <c r="AY183" s="44" t="s">
        <v>149</v>
      </c>
      <c r="BE183" s="149">
        <f t="shared" si="44"/>
        <v>0</v>
      </c>
      <c r="BF183" s="149">
        <f t="shared" si="45"/>
        <v>0</v>
      </c>
      <c r="BG183" s="149">
        <f t="shared" si="46"/>
        <v>0</v>
      </c>
      <c r="BH183" s="149">
        <f t="shared" si="47"/>
        <v>0</v>
      </c>
      <c r="BI183" s="149">
        <f t="shared" si="48"/>
        <v>0</v>
      </c>
      <c r="BJ183" s="44" t="s">
        <v>87</v>
      </c>
      <c r="BK183" s="149">
        <f t="shared" si="49"/>
        <v>0</v>
      </c>
      <c r="BL183" s="44" t="s">
        <v>626</v>
      </c>
      <c r="BM183" s="148" t="s">
        <v>3669</v>
      </c>
    </row>
    <row r="184" spans="1:65" s="56" customFormat="1" ht="16.5" customHeight="1">
      <c r="A184" s="53"/>
      <c r="B184" s="54"/>
      <c r="C184" s="138" t="s">
        <v>507</v>
      </c>
      <c r="D184" s="138" t="s">
        <v>152</v>
      </c>
      <c r="E184" s="139" t="s">
        <v>3670</v>
      </c>
      <c r="F184" s="140" t="s">
        <v>3671</v>
      </c>
      <c r="G184" s="141" t="s">
        <v>339</v>
      </c>
      <c r="H184" s="40">
        <v>6</v>
      </c>
      <c r="I184" s="24"/>
      <c r="J184" s="142">
        <f t="shared" si="40"/>
        <v>0</v>
      </c>
      <c r="K184" s="140" t="s">
        <v>1</v>
      </c>
      <c r="L184" s="54"/>
      <c r="M184" s="143" t="s">
        <v>1</v>
      </c>
      <c r="N184" s="144" t="s">
        <v>44</v>
      </c>
      <c r="O184" s="145"/>
      <c r="P184" s="146">
        <f t="shared" si="41"/>
        <v>0</v>
      </c>
      <c r="Q184" s="146">
        <v>0</v>
      </c>
      <c r="R184" s="146">
        <f t="shared" si="42"/>
        <v>0</v>
      </c>
      <c r="S184" s="146">
        <v>0</v>
      </c>
      <c r="T184" s="147">
        <f t="shared" si="43"/>
        <v>0</v>
      </c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R184" s="148" t="s">
        <v>626</v>
      </c>
      <c r="AT184" s="148" t="s">
        <v>152</v>
      </c>
      <c r="AU184" s="148" t="s">
        <v>89</v>
      </c>
      <c r="AY184" s="44" t="s">
        <v>149</v>
      </c>
      <c r="BE184" s="149">
        <f t="shared" si="44"/>
        <v>0</v>
      </c>
      <c r="BF184" s="149">
        <f t="shared" si="45"/>
        <v>0</v>
      </c>
      <c r="BG184" s="149">
        <f t="shared" si="46"/>
        <v>0</v>
      </c>
      <c r="BH184" s="149">
        <f t="shared" si="47"/>
        <v>0</v>
      </c>
      <c r="BI184" s="149">
        <f t="shared" si="48"/>
        <v>0</v>
      </c>
      <c r="BJ184" s="44" t="s">
        <v>87</v>
      </c>
      <c r="BK184" s="149">
        <f t="shared" si="49"/>
        <v>0</v>
      </c>
      <c r="BL184" s="44" t="s">
        <v>626</v>
      </c>
      <c r="BM184" s="148" t="s">
        <v>3672</v>
      </c>
    </row>
    <row r="185" spans="1:65" s="56" customFormat="1" ht="16.5" customHeight="1">
      <c r="A185" s="53"/>
      <c r="B185" s="54"/>
      <c r="C185" s="138" t="s">
        <v>513</v>
      </c>
      <c r="D185" s="138" t="s">
        <v>152</v>
      </c>
      <c r="E185" s="139" t="s">
        <v>3673</v>
      </c>
      <c r="F185" s="140" t="s">
        <v>3674</v>
      </c>
      <c r="G185" s="141" t="s">
        <v>339</v>
      </c>
      <c r="H185" s="40">
        <v>2</v>
      </c>
      <c r="I185" s="24"/>
      <c r="J185" s="142">
        <f t="shared" si="40"/>
        <v>0</v>
      </c>
      <c r="K185" s="140" t="s">
        <v>1</v>
      </c>
      <c r="L185" s="54"/>
      <c r="M185" s="143" t="s">
        <v>1</v>
      </c>
      <c r="N185" s="144" t="s">
        <v>44</v>
      </c>
      <c r="O185" s="145"/>
      <c r="P185" s="146">
        <f t="shared" si="41"/>
        <v>0</v>
      </c>
      <c r="Q185" s="146">
        <v>0</v>
      </c>
      <c r="R185" s="146">
        <f t="shared" si="42"/>
        <v>0</v>
      </c>
      <c r="S185" s="146">
        <v>0</v>
      </c>
      <c r="T185" s="147">
        <f t="shared" si="43"/>
        <v>0</v>
      </c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R185" s="148" t="s">
        <v>626</v>
      </c>
      <c r="AT185" s="148" t="s">
        <v>152</v>
      </c>
      <c r="AU185" s="148" t="s">
        <v>89</v>
      </c>
      <c r="AY185" s="44" t="s">
        <v>149</v>
      </c>
      <c r="BE185" s="149">
        <f t="shared" si="44"/>
        <v>0</v>
      </c>
      <c r="BF185" s="149">
        <f t="shared" si="45"/>
        <v>0</v>
      </c>
      <c r="BG185" s="149">
        <f t="shared" si="46"/>
        <v>0</v>
      </c>
      <c r="BH185" s="149">
        <f t="shared" si="47"/>
        <v>0</v>
      </c>
      <c r="BI185" s="149">
        <f t="shared" si="48"/>
        <v>0</v>
      </c>
      <c r="BJ185" s="44" t="s">
        <v>87</v>
      </c>
      <c r="BK185" s="149">
        <f t="shared" si="49"/>
        <v>0</v>
      </c>
      <c r="BL185" s="44" t="s">
        <v>626</v>
      </c>
      <c r="BM185" s="148" t="s">
        <v>3675</v>
      </c>
    </row>
    <row r="186" spans="1:65" s="56" customFormat="1" ht="16.5" customHeight="1">
      <c r="A186" s="53"/>
      <c r="B186" s="54"/>
      <c r="C186" s="138" t="s">
        <v>517</v>
      </c>
      <c r="D186" s="138" t="s">
        <v>152</v>
      </c>
      <c r="E186" s="139" t="s">
        <v>3676</v>
      </c>
      <c r="F186" s="140" t="s">
        <v>3677</v>
      </c>
      <c r="G186" s="141" t="s">
        <v>331</v>
      </c>
      <c r="H186" s="40">
        <v>100</v>
      </c>
      <c r="I186" s="24"/>
      <c r="J186" s="142">
        <f t="shared" si="40"/>
        <v>0</v>
      </c>
      <c r="K186" s="140" t="s">
        <v>1</v>
      </c>
      <c r="L186" s="54"/>
      <c r="M186" s="143" t="s">
        <v>1</v>
      </c>
      <c r="N186" s="144" t="s">
        <v>44</v>
      </c>
      <c r="O186" s="145"/>
      <c r="P186" s="146">
        <f t="shared" si="41"/>
        <v>0</v>
      </c>
      <c r="Q186" s="146">
        <v>0</v>
      </c>
      <c r="R186" s="146">
        <f t="shared" si="42"/>
        <v>0</v>
      </c>
      <c r="S186" s="146">
        <v>0</v>
      </c>
      <c r="T186" s="147">
        <f t="shared" si="43"/>
        <v>0</v>
      </c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R186" s="148" t="s">
        <v>626</v>
      </c>
      <c r="AT186" s="148" t="s">
        <v>152</v>
      </c>
      <c r="AU186" s="148" t="s">
        <v>89</v>
      </c>
      <c r="AY186" s="44" t="s">
        <v>149</v>
      </c>
      <c r="BE186" s="149">
        <f t="shared" si="44"/>
        <v>0</v>
      </c>
      <c r="BF186" s="149">
        <f t="shared" si="45"/>
        <v>0</v>
      </c>
      <c r="BG186" s="149">
        <f t="shared" si="46"/>
        <v>0</v>
      </c>
      <c r="BH186" s="149">
        <f t="shared" si="47"/>
        <v>0</v>
      </c>
      <c r="BI186" s="149">
        <f t="shared" si="48"/>
        <v>0</v>
      </c>
      <c r="BJ186" s="44" t="s">
        <v>87</v>
      </c>
      <c r="BK186" s="149">
        <f t="shared" si="49"/>
        <v>0</v>
      </c>
      <c r="BL186" s="44" t="s">
        <v>626</v>
      </c>
      <c r="BM186" s="148" t="s">
        <v>3678</v>
      </c>
    </row>
    <row r="187" spans="1:65" s="56" customFormat="1" ht="24.2" customHeight="1">
      <c r="A187" s="53"/>
      <c r="B187" s="54"/>
      <c r="C187" s="138" t="s">
        <v>521</v>
      </c>
      <c r="D187" s="138" t="s">
        <v>152</v>
      </c>
      <c r="E187" s="139" t="s">
        <v>3679</v>
      </c>
      <c r="F187" s="140" t="s">
        <v>3680</v>
      </c>
      <c r="G187" s="141" t="s">
        <v>331</v>
      </c>
      <c r="H187" s="40">
        <v>45</v>
      </c>
      <c r="I187" s="24"/>
      <c r="J187" s="142">
        <f t="shared" si="40"/>
        <v>0</v>
      </c>
      <c r="K187" s="140" t="s">
        <v>1</v>
      </c>
      <c r="L187" s="54"/>
      <c r="M187" s="143" t="s">
        <v>1</v>
      </c>
      <c r="N187" s="144" t="s">
        <v>44</v>
      </c>
      <c r="O187" s="145"/>
      <c r="P187" s="146">
        <f t="shared" si="41"/>
        <v>0</v>
      </c>
      <c r="Q187" s="146">
        <v>0</v>
      </c>
      <c r="R187" s="146">
        <f t="shared" si="42"/>
        <v>0</v>
      </c>
      <c r="S187" s="146">
        <v>0</v>
      </c>
      <c r="T187" s="147">
        <f t="shared" si="43"/>
        <v>0</v>
      </c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R187" s="148" t="s">
        <v>626</v>
      </c>
      <c r="AT187" s="148" t="s">
        <v>152</v>
      </c>
      <c r="AU187" s="148" t="s">
        <v>89</v>
      </c>
      <c r="AY187" s="44" t="s">
        <v>149</v>
      </c>
      <c r="BE187" s="149">
        <f t="shared" si="44"/>
        <v>0</v>
      </c>
      <c r="BF187" s="149">
        <f t="shared" si="45"/>
        <v>0</v>
      </c>
      <c r="BG187" s="149">
        <f t="shared" si="46"/>
        <v>0</v>
      </c>
      <c r="BH187" s="149">
        <f t="shared" si="47"/>
        <v>0</v>
      </c>
      <c r="BI187" s="149">
        <f t="shared" si="48"/>
        <v>0</v>
      </c>
      <c r="BJ187" s="44" t="s">
        <v>87</v>
      </c>
      <c r="BK187" s="149">
        <f t="shared" si="49"/>
        <v>0</v>
      </c>
      <c r="BL187" s="44" t="s">
        <v>626</v>
      </c>
      <c r="BM187" s="148" t="s">
        <v>3681</v>
      </c>
    </row>
    <row r="188" spans="1:65" s="56" customFormat="1" ht="16.5" customHeight="1">
      <c r="A188" s="53"/>
      <c r="B188" s="54"/>
      <c r="C188" s="138" t="s">
        <v>525</v>
      </c>
      <c r="D188" s="138" t="s">
        <v>152</v>
      </c>
      <c r="E188" s="139" t="s">
        <v>3682</v>
      </c>
      <c r="F188" s="140" t="s">
        <v>3683</v>
      </c>
      <c r="G188" s="141" t="s">
        <v>339</v>
      </c>
      <c r="H188" s="40">
        <v>10</v>
      </c>
      <c r="I188" s="24"/>
      <c r="J188" s="142">
        <f t="shared" si="40"/>
        <v>0</v>
      </c>
      <c r="K188" s="140" t="s">
        <v>1</v>
      </c>
      <c r="L188" s="54"/>
      <c r="M188" s="143" t="s">
        <v>1</v>
      </c>
      <c r="N188" s="144" t="s">
        <v>44</v>
      </c>
      <c r="O188" s="145"/>
      <c r="P188" s="146">
        <f t="shared" si="41"/>
        <v>0</v>
      </c>
      <c r="Q188" s="146">
        <v>0</v>
      </c>
      <c r="R188" s="146">
        <f t="shared" si="42"/>
        <v>0</v>
      </c>
      <c r="S188" s="146">
        <v>0</v>
      </c>
      <c r="T188" s="147">
        <f t="shared" si="43"/>
        <v>0</v>
      </c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R188" s="148" t="s">
        <v>626</v>
      </c>
      <c r="AT188" s="148" t="s">
        <v>152</v>
      </c>
      <c r="AU188" s="148" t="s">
        <v>89</v>
      </c>
      <c r="AY188" s="44" t="s">
        <v>149</v>
      </c>
      <c r="BE188" s="149">
        <f t="shared" si="44"/>
        <v>0</v>
      </c>
      <c r="BF188" s="149">
        <f t="shared" si="45"/>
        <v>0</v>
      </c>
      <c r="BG188" s="149">
        <f t="shared" si="46"/>
        <v>0</v>
      </c>
      <c r="BH188" s="149">
        <f t="shared" si="47"/>
        <v>0</v>
      </c>
      <c r="BI188" s="149">
        <f t="shared" si="48"/>
        <v>0</v>
      </c>
      <c r="BJ188" s="44" t="s">
        <v>87</v>
      </c>
      <c r="BK188" s="149">
        <f t="shared" si="49"/>
        <v>0</v>
      </c>
      <c r="BL188" s="44" t="s">
        <v>626</v>
      </c>
      <c r="BM188" s="148" t="s">
        <v>3684</v>
      </c>
    </row>
    <row r="189" spans="1:65" s="56" customFormat="1" ht="21.75" customHeight="1">
      <c r="A189" s="53"/>
      <c r="B189" s="54"/>
      <c r="C189" s="138" t="s">
        <v>529</v>
      </c>
      <c r="D189" s="138" t="s">
        <v>152</v>
      </c>
      <c r="E189" s="139" t="s">
        <v>3685</v>
      </c>
      <c r="F189" s="140" t="s">
        <v>3686</v>
      </c>
      <c r="G189" s="141" t="s">
        <v>339</v>
      </c>
      <c r="H189" s="40">
        <v>2</v>
      </c>
      <c r="I189" s="24"/>
      <c r="J189" s="142">
        <f t="shared" si="40"/>
        <v>0</v>
      </c>
      <c r="K189" s="140" t="s">
        <v>1</v>
      </c>
      <c r="L189" s="54"/>
      <c r="M189" s="143" t="s">
        <v>1</v>
      </c>
      <c r="N189" s="144" t="s">
        <v>44</v>
      </c>
      <c r="O189" s="145"/>
      <c r="P189" s="146">
        <f t="shared" si="41"/>
        <v>0</v>
      </c>
      <c r="Q189" s="146">
        <v>0</v>
      </c>
      <c r="R189" s="146">
        <f t="shared" si="42"/>
        <v>0</v>
      </c>
      <c r="S189" s="146">
        <v>0</v>
      </c>
      <c r="T189" s="147">
        <f t="shared" si="43"/>
        <v>0</v>
      </c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R189" s="148" t="s">
        <v>626</v>
      </c>
      <c r="AT189" s="148" t="s">
        <v>152</v>
      </c>
      <c r="AU189" s="148" t="s">
        <v>89</v>
      </c>
      <c r="AY189" s="44" t="s">
        <v>149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44" t="s">
        <v>87</v>
      </c>
      <c r="BK189" s="149">
        <f t="shared" si="49"/>
        <v>0</v>
      </c>
      <c r="BL189" s="44" t="s">
        <v>626</v>
      </c>
      <c r="BM189" s="148" t="s">
        <v>3687</v>
      </c>
    </row>
    <row r="190" spans="1:65" s="56" customFormat="1" ht="16.5" customHeight="1">
      <c r="A190" s="53"/>
      <c r="B190" s="54"/>
      <c r="C190" s="138" t="s">
        <v>534</v>
      </c>
      <c r="D190" s="138" t="s">
        <v>152</v>
      </c>
      <c r="E190" s="139" t="s">
        <v>3688</v>
      </c>
      <c r="F190" s="140" t="s">
        <v>3689</v>
      </c>
      <c r="G190" s="141" t="s">
        <v>339</v>
      </c>
      <c r="H190" s="40">
        <v>1</v>
      </c>
      <c r="I190" s="24"/>
      <c r="J190" s="142">
        <f t="shared" si="40"/>
        <v>0</v>
      </c>
      <c r="K190" s="140" t="s">
        <v>1</v>
      </c>
      <c r="L190" s="54"/>
      <c r="M190" s="143" t="s">
        <v>1</v>
      </c>
      <c r="N190" s="144" t="s">
        <v>44</v>
      </c>
      <c r="O190" s="145"/>
      <c r="P190" s="146">
        <f t="shared" si="41"/>
        <v>0</v>
      </c>
      <c r="Q190" s="146">
        <v>0</v>
      </c>
      <c r="R190" s="146">
        <f t="shared" si="42"/>
        <v>0</v>
      </c>
      <c r="S190" s="146">
        <v>0</v>
      </c>
      <c r="T190" s="147">
        <f t="shared" si="43"/>
        <v>0</v>
      </c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R190" s="148" t="s">
        <v>626</v>
      </c>
      <c r="AT190" s="148" t="s">
        <v>152</v>
      </c>
      <c r="AU190" s="148" t="s">
        <v>89</v>
      </c>
      <c r="AY190" s="44" t="s">
        <v>149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44" t="s">
        <v>87</v>
      </c>
      <c r="BK190" s="149">
        <f t="shared" si="49"/>
        <v>0</v>
      </c>
      <c r="BL190" s="44" t="s">
        <v>626</v>
      </c>
      <c r="BM190" s="148" t="s">
        <v>3690</v>
      </c>
    </row>
    <row r="191" spans="1:65" s="56" customFormat="1" ht="24.2" customHeight="1">
      <c r="A191" s="53"/>
      <c r="B191" s="54"/>
      <c r="C191" s="138" t="s">
        <v>538</v>
      </c>
      <c r="D191" s="138" t="s">
        <v>152</v>
      </c>
      <c r="E191" s="139" t="s">
        <v>3691</v>
      </c>
      <c r="F191" s="140" t="s">
        <v>3692</v>
      </c>
      <c r="G191" s="141" t="s">
        <v>339</v>
      </c>
      <c r="H191" s="40">
        <v>1</v>
      </c>
      <c r="I191" s="24"/>
      <c r="J191" s="142">
        <f t="shared" si="40"/>
        <v>0</v>
      </c>
      <c r="K191" s="140" t="s">
        <v>1</v>
      </c>
      <c r="L191" s="54"/>
      <c r="M191" s="143" t="s">
        <v>1</v>
      </c>
      <c r="N191" s="144" t="s">
        <v>44</v>
      </c>
      <c r="O191" s="145"/>
      <c r="P191" s="146">
        <f t="shared" si="41"/>
        <v>0</v>
      </c>
      <c r="Q191" s="146">
        <v>0</v>
      </c>
      <c r="R191" s="146">
        <f t="shared" si="42"/>
        <v>0</v>
      </c>
      <c r="S191" s="146">
        <v>0</v>
      </c>
      <c r="T191" s="147">
        <f t="shared" si="43"/>
        <v>0</v>
      </c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R191" s="148" t="s">
        <v>626</v>
      </c>
      <c r="AT191" s="148" t="s">
        <v>152</v>
      </c>
      <c r="AU191" s="148" t="s">
        <v>89</v>
      </c>
      <c r="AY191" s="44" t="s">
        <v>149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44" t="s">
        <v>87</v>
      </c>
      <c r="BK191" s="149">
        <f t="shared" si="49"/>
        <v>0</v>
      </c>
      <c r="BL191" s="44" t="s">
        <v>626</v>
      </c>
      <c r="BM191" s="148" t="s">
        <v>3693</v>
      </c>
    </row>
    <row r="192" spans="1:65" s="56" customFormat="1" ht="16.5" customHeight="1">
      <c r="A192" s="53"/>
      <c r="B192" s="54"/>
      <c r="C192" s="138" t="s">
        <v>543</v>
      </c>
      <c r="D192" s="138" t="s">
        <v>152</v>
      </c>
      <c r="E192" s="139" t="s">
        <v>3694</v>
      </c>
      <c r="F192" s="140" t="s">
        <v>3695</v>
      </c>
      <c r="G192" s="141" t="s">
        <v>339</v>
      </c>
      <c r="H192" s="40">
        <v>2</v>
      </c>
      <c r="I192" s="24"/>
      <c r="J192" s="142">
        <f t="shared" si="40"/>
        <v>0</v>
      </c>
      <c r="K192" s="140" t="s">
        <v>1</v>
      </c>
      <c r="L192" s="54"/>
      <c r="M192" s="143" t="s">
        <v>1</v>
      </c>
      <c r="N192" s="144" t="s">
        <v>44</v>
      </c>
      <c r="O192" s="145"/>
      <c r="P192" s="146">
        <f t="shared" si="41"/>
        <v>0</v>
      </c>
      <c r="Q192" s="146">
        <v>0</v>
      </c>
      <c r="R192" s="146">
        <f t="shared" si="42"/>
        <v>0</v>
      </c>
      <c r="S192" s="146">
        <v>0</v>
      </c>
      <c r="T192" s="147">
        <f t="shared" si="43"/>
        <v>0</v>
      </c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R192" s="148" t="s">
        <v>626</v>
      </c>
      <c r="AT192" s="148" t="s">
        <v>152</v>
      </c>
      <c r="AU192" s="148" t="s">
        <v>89</v>
      </c>
      <c r="AY192" s="44" t="s">
        <v>149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44" t="s">
        <v>87</v>
      </c>
      <c r="BK192" s="149">
        <f t="shared" si="49"/>
        <v>0</v>
      </c>
      <c r="BL192" s="44" t="s">
        <v>626</v>
      </c>
      <c r="BM192" s="148" t="s">
        <v>3696</v>
      </c>
    </row>
    <row r="193" spans="1:65" s="56" customFormat="1" ht="24.2" customHeight="1">
      <c r="A193" s="53"/>
      <c r="B193" s="54"/>
      <c r="C193" s="138" t="s">
        <v>548</v>
      </c>
      <c r="D193" s="138" t="s">
        <v>152</v>
      </c>
      <c r="E193" s="139" t="s">
        <v>3697</v>
      </c>
      <c r="F193" s="140" t="s">
        <v>3698</v>
      </c>
      <c r="G193" s="141" t="s">
        <v>339</v>
      </c>
      <c r="H193" s="40">
        <v>23</v>
      </c>
      <c r="I193" s="24"/>
      <c r="J193" s="142">
        <f t="shared" si="40"/>
        <v>0</v>
      </c>
      <c r="K193" s="140" t="s">
        <v>1</v>
      </c>
      <c r="L193" s="54"/>
      <c r="M193" s="143" t="s">
        <v>1</v>
      </c>
      <c r="N193" s="144" t="s">
        <v>44</v>
      </c>
      <c r="O193" s="145"/>
      <c r="P193" s="146">
        <f t="shared" si="41"/>
        <v>0</v>
      </c>
      <c r="Q193" s="146">
        <v>0</v>
      </c>
      <c r="R193" s="146">
        <f t="shared" si="42"/>
        <v>0</v>
      </c>
      <c r="S193" s="146">
        <v>0</v>
      </c>
      <c r="T193" s="147">
        <f t="shared" si="43"/>
        <v>0</v>
      </c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R193" s="148" t="s">
        <v>626</v>
      </c>
      <c r="AT193" s="148" t="s">
        <v>152</v>
      </c>
      <c r="AU193" s="148" t="s">
        <v>89</v>
      </c>
      <c r="AY193" s="44" t="s">
        <v>149</v>
      </c>
      <c r="BE193" s="149">
        <f t="shared" si="44"/>
        <v>0</v>
      </c>
      <c r="BF193" s="149">
        <f t="shared" si="45"/>
        <v>0</v>
      </c>
      <c r="BG193" s="149">
        <f t="shared" si="46"/>
        <v>0</v>
      </c>
      <c r="BH193" s="149">
        <f t="shared" si="47"/>
        <v>0</v>
      </c>
      <c r="BI193" s="149">
        <f t="shared" si="48"/>
        <v>0</v>
      </c>
      <c r="BJ193" s="44" t="s">
        <v>87</v>
      </c>
      <c r="BK193" s="149">
        <f t="shared" si="49"/>
        <v>0</v>
      </c>
      <c r="BL193" s="44" t="s">
        <v>626</v>
      </c>
      <c r="BM193" s="148" t="s">
        <v>3699</v>
      </c>
    </row>
    <row r="194" spans="1:65" s="56" customFormat="1" ht="16.5" customHeight="1">
      <c r="A194" s="53"/>
      <c r="B194" s="54"/>
      <c r="C194" s="138" t="s">
        <v>553</v>
      </c>
      <c r="D194" s="138" t="s">
        <v>152</v>
      </c>
      <c r="E194" s="139" t="s">
        <v>3700</v>
      </c>
      <c r="F194" s="140" t="s">
        <v>3701</v>
      </c>
      <c r="G194" s="141" t="s">
        <v>339</v>
      </c>
      <c r="H194" s="40">
        <v>6</v>
      </c>
      <c r="I194" s="24"/>
      <c r="J194" s="142">
        <f t="shared" si="40"/>
        <v>0</v>
      </c>
      <c r="K194" s="140" t="s">
        <v>1</v>
      </c>
      <c r="L194" s="54"/>
      <c r="M194" s="143" t="s">
        <v>1</v>
      </c>
      <c r="N194" s="144" t="s">
        <v>44</v>
      </c>
      <c r="O194" s="145"/>
      <c r="P194" s="146">
        <f t="shared" si="41"/>
        <v>0</v>
      </c>
      <c r="Q194" s="146">
        <v>0</v>
      </c>
      <c r="R194" s="146">
        <f t="shared" si="42"/>
        <v>0</v>
      </c>
      <c r="S194" s="146">
        <v>0</v>
      </c>
      <c r="T194" s="147">
        <f t="shared" si="43"/>
        <v>0</v>
      </c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R194" s="148" t="s">
        <v>626</v>
      </c>
      <c r="AT194" s="148" t="s">
        <v>152</v>
      </c>
      <c r="AU194" s="148" t="s">
        <v>89</v>
      </c>
      <c r="AY194" s="44" t="s">
        <v>149</v>
      </c>
      <c r="BE194" s="149">
        <f t="shared" si="44"/>
        <v>0</v>
      </c>
      <c r="BF194" s="149">
        <f t="shared" si="45"/>
        <v>0</v>
      </c>
      <c r="BG194" s="149">
        <f t="shared" si="46"/>
        <v>0</v>
      </c>
      <c r="BH194" s="149">
        <f t="shared" si="47"/>
        <v>0</v>
      </c>
      <c r="BI194" s="149">
        <f t="shared" si="48"/>
        <v>0</v>
      </c>
      <c r="BJ194" s="44" t="s">
        <v>87</v>
      </c>
      <c r="BK194" s="149">
        <f t="shared" si="49"/>
        <v>0</v>
      </c>
      <c r="BL194" s="44" t="s">
        <v>626</v>
      </c>
      <c r="BM194" s="148" t="s">
        <v>3702</v>
      </c>
    </row>
    <row r="195" spans="1:65" s="56" customFormat="1" ht="16.5" customHeight="1">
      <c r="A195" s="53"/>
      <c r="B195" s="54"/>
      <c r="C195" s="138" t="s">
        <v>568</v>
      </c>
      <c r="D195" s="138" t="s">
        <v>152</v>
      </c>
      <c r="E195" s="139" t="s">
        <v>3703</v>
      </c>
      <c r="F195" s="140" t="s">
        <v>3704</v>
      </c>
      <c r="G195" s="141" t="s">
        <v>339</v>
      </c>
      <c r="H195" s="40">
        <v>7</v>
      </c>
      <c r="I195" s="24"/>
      <c r="J195" s="142">
        <f t="shared" si="40"/>
        <v>0</v>
      </c>
      <c r="K195" s="140" t="s">
        <v>1</v>
      </c>
      <c r="L195" s="54"/>
      <c r="M195" s="143" t="s">
        <v>1</v>
      </c>
      <c r="N195" s="144" t="s">
        <v>44</v>
      </c>
      <c r="O195" s="145"/>
      <c r="P195" s="146">
        <f t="shared" si="41"/>
        <v>0</v>
      </c>
      <c r="Q195" s="146">
        <v>0</v>
      </c>
      <c r="R195" s="146">
        <f t="shared" si="42"/>
        <v>0</v>
      </c>
      <c r="S195" s="146">
        <v>0</v>
      </c>
      <c r="T195" s="147">
        <f t="shared" si="43"/>
        <v>0</v>
      </c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R195" s="148" t="s">
        <v>626</v>
      </c>
      <c r="AT195" s="148" t="s">
        <v>152</v>
      </c>
      <c r="AU195" s="148" t="s">
        <v>89</v>
      </c>
      <c r="AY195" s="44" t="s">
        <v>149</v>
      </c>
      <c r="BE195" s="149">
        <f t="shared" si="44"/>
        <v>0</v>
      </c>
      <c r="BF195" s="149">
        <f t="shared" si="45"/>
        <v>0</v>
      </c>
      <c r="BG195" s="149">
        <f t="shared" si="46"/>
        <v>0</v>
      </c>
      <c r="BH195" s="149">
        <f t="shared" si="47"/>
        <v>0</v>
      </c>
      <c r="BI195" s="149">
        <f t="shared" si="48"/>
        <v>0</v>
      </c>
      <c r="BJ195" s="44" t="s">
        <v>87</v>
      </c>
      <c r="BK195" s="149">
        <f t="shared" si="49"/>
        <v>0</v>
      </c>
      <c r="BL195" s="44" t="s">
        <v>626</v>
      </c>
      <c r="BM195" s="148" t="s">
        <v>3705</v>
      </c>
    </row>
    <row r="196" spans="1:65" s="56" customFormat="1" ht="16.5" customHeight="1">
      <c r="A196" s="53"/>
      <c r="B196" s="54"/>
      <c r="C196" s="138" t="s">
        <v>605</v>
      </c>
      <c r="D196" s="138" t="s">
        <v>152</v>
      </c>
      <c r="E196" s="139" t="s">
        <v>3706</v>
      </c>
      <c r="F196" s="140" t="s">
        <v>3707</v>
      </c>
      <c r="G196" s="141" t="s">
        <v>339</v>
      </c>
      <c r="H196" s="40">
        <v>18</v>
      </c>
      <c r="I196" s="24"/>
      <c r="J196" s="142">
        <f t="shared" si="40"/>
        <v>0</v>
      </c>
      <c r="K196" s="140" t="s">
        <v>1</v>
      </c>
      <c r="L196" s="54"/>
      <c r="M196" s="143" t="s">
        <v>1</v>
      </c>
      <c r="N196" s="144" t="s">
        <v>44</v>
      </c>
      <c r="O196" s="145"/>
      <c r="P196" s="146">
        <f t="shared" si="41"/>
        <v>0</v>
      </c>
      <c r="Q196" s="146">
        <v>0</v>
      </c>
      <c r="R196" s="146">
        <f t="shared" si="42"/>
        <v>0</v>
      </c>
      <c r="S196" s="146">
        <v>0</v>
      </c>
      <c r="T196" s="147">
        <f t="shared" si="43"/>
        <v>0</v>
      </c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R196" s="148" t="s">
        <v>626</v>
      </c>
      <c r="AT196" s="148" t="s">
        <v>152</v>
      </c>
      <c r="AU196" s="148" t="s">
        <v>89</v>
      </c>
      <c r="AY196" s="44" t="s">
        <v>149</v>
      </c>
      <c r="BE196" s="149">
        <f t="shared" si="44"/>
        <v>0</v>
      </c>
      <c r="BF196" s="149">
        <f t="shared" si="45"/>
        <v>0</v>
      </c>
      <c r="BG196" s="149">
        <f t="shared" si="46"/>
        <v>0</v>
      </c>
      <c r="BH196" s="149">
        <f t="shared" si="47"/>
        <v>0</v>
      </c>
      <c r="BI196" s="149">
        <f t="shared" si="48"/>
        <v>0</v>
      </c>
      <c r="BJ196" s="44" t="s">
        <v>87</v>
      </c>
      <c r="BK196" s="149">
        <f t="shared" si="49"/>
        <v>0</v>
      </c>
      <c r="BL196" s="44" t="s">
        <v>626</v>
      </c>
      <c r="BM196" s="148" t="s">
        <v>3708</v>
      </c>
    </row>
    <row r="197" spans="1:65" s="56" customFormat="1" ht="16.5" customHeight="1">
      <c r="A197" s="53"/>
      <c r="B197" s="54"/>
      <c r="C197" s="138" t="s">
        <v>609</v>
      </c>
      <c r="D197" s="138" t="s">
        <v>152</v>
      </c>
      <c r="E197" s="139" t="s">
        <v>3709</v>
      </c>
      <c r="F197" s="140" t="s">
        <v>3710</v>
      </c>
      <c r="G197" s="141" t="s">
        <v>339</v>
      </c>
      <c r="H197" s="40">
        <v>15</v>
      </c>
      <c r="I197" s="24"/>
      <c r="J197" s="142">
        <f t="shared" si="40"/>
        <v>0</v>
      </c>
      <c r="K197" s="140" t="s">
        <v>1</v>
      </c>
      <c r="L197" s="54"/>
      <c r="M197" s="143" t="s">
        <v>1</v>
      </c>
      <c r="N197" s="144" t="s">
        <v>44</v>
      </c>
      <c r="O197" s="145"/>
      <c r="P197" s="146">
        <f t="shared" si="41"/>
        <v>0</v>
      </c>
      <c r="Q197" s="146">
        <v>0</v>
      </c>
      <c r="R197" s="146">
        <f t="shared" si="42"/>
        <v>0</v>
      </c>
      <c r="S197" s="146">
        <v>0</v>
      </c>
      <c r="T197" s="147">
        <f t="shared" si="43"/>
        <v>0</v>
      </c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R197" s="148" t="s">
        <v>626</v>
      </c>
      <c r="AT197" s="148" t="s">
        <v>152</v>
      </c>
      <c r="AU197" s="148" t="s">
        <v>89</v>
      </c>
      <c r="AY197" s="44" t="s">
        <v>149</v>
      </c>
      <c r="BE197" s="149">
        <f t="shared" si="44"/>
        <v>0</v>
      </c>
      <c r="BF197" s="149">
        <f t="shared" si="45"/>
        <v>0</v>
      </c>
      <c r="BG197" s="149">
        <f t="shared" si="46"/>
        <v>0</v>
      </c>
      <c r="BH197" s="149">
        <f t="shared" si="47"/>
        <v>0</v>
      </c>
      <c r="BI197" s="149">
        <f t="shared" si="48"/>
        <v>0</v>
      </c>
      <c r="BJ197" s="44" t="s">
        <v>87</v>
      </c>
      <c r="BK197" s="149">
        <f t="shared" si="49"/>
        <v>0</v>
      </c>
      <c r="BL197" s="44" t="s">
        <v>626</v>
      </c>
      <c r="BM197" s="148" t="s">
        <v>3711</v>
      </c>
    </row>
    <row r="198" spans="1:65" s="56" customFormat="1" ht="16.5" customHeight="1">
      <c r="A198" s="53"/>
      <c r="B198" s="54"/>
      <c r="C198" s="138" t="s">
        <v>615</v>
      </c>
      <c r="D198" s="138" t="s">
        <v>152</v>
      </c>
      <c r="E198" s="139" t="s">
        <v>3712</v>
      </c>
      <c r="F198" s="140" t="s">
        <v>3713</v>
      </c>
      <c r="G198" s="141" t="s">
        <v>339</v>
      </c>
      <c r="H198" s="40">
        <v>1</v>
      </c>
      <c r="I198" s="24"/>
      <c r="J198" s="142">
        <f t="shared" si="40"/>
        <v>0</v>
      </c>
      <c r="K198" s="140" t="s">
        <v>1</v>
      </c>
      <c r="L198" s="54"/>
      <c r="M198" s="143" t="s">
        <v>1</v>
      </c>
      <c r="N198" s="144" t="s">
        <v>44</v>
      </c>
      <c r="O198" s="145"/>
      <c r="P198" s="146">
        <f t="shared" si="41"/>
        <v>0</v>
      </c>
      <c r="Q198" s="146">
        <v>0</v>
      </c>
      <c r="R198" s="146">
        <f t="shared" si="42"/>
        <v>0</v>
      </c>
      <c r="S198" s="146">
        <v>0</v>
      </c>
      <c r="T198" s="147">
        <f t="shared" si="43"/>
        <v>0</v>
      </c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R198" s="148" t="s">
        <v>626</v>
      </c>
      <c r="AT198" s="148" t="s">
        <v>152</v>
      </c>
      <c r="AU198" s="148" t="s">
        <v>89</v>
      </c>
      <c r="AY198" s="44" t="s">
        <v>149</v>
      </c>
      <c r="BE198" s="149">
        <f t="shared" si="44"/>
        <v>0</v>
      </c>
      <c r="BF198" s="149">
        <f t="shared" si="45"/>
        <v>0</v>
      </c>
      <c r="BG198" s="149">
        <f t="shared" si="46"/>
        <v>0</v>
      </c>
      <c r="BH198" s="149">
        <f t="shared" si="47"/>
        <v>0</v>
      </c>
      <c r="BI198" s="149">
        <f t="shared" si="48"/>
        <v>0</v>
      </c>
      <c r="BJ198" s="44" t="s">
        <v>87</v>
      </c>
      <c r="BK198" s="149">
        <f t="shared" si="49"/>
        <v>0</v>
      </c>
      <c r="BL198" s="44" t="s">
        <v>626</v>
      </c>
      <c r="BM198" s="148" t="s">
        <v>3714</v>
      </c>
    </row>
    <row r="199" spans="1:65" s="56" customFormat="1" ht="16.5" customHeight="1">
      <c r="A199" s="53"/>
      <c r="B199" s="54"/>
      <c r="C199" s="138" t="s">
        <v>626</v>
      </c>
      <c r="D199" s="138" t="s">
        <v>152</v>
      </c>
      <c r="E199" s="139" t="s">
        <v>3715</v>
      </c>
      <c r="F199" s="140" t="s">
        <v>3716</v>
      </c>
      <c r="G199" s="141" t="s">
        <v>339</v>
      </c>
      <c r="H199" s="40">
        <v>1</v>
      </c>
      <c r="I199" s="24"/>
      <c r="J199" s="142">
        <f t="shared" si="40"/>
        <v>0</v>
      </c>
      <c r="K199" s="140" t="s">
        <v>1</v>
      </c>
      <c r="L199" s="54"/>
      <c r="M199" s="143" t="s">
        <v>1</v>
      </c>
      <c r="N199" s="144" t="s">
        <v>44</v>
      </c>
      <c r="O199" s="145"/>
      <c r="P199" s="146">
        <f t="shared" si="41"/>
        <v>0</v>
      </c>
      <c r="Q199" s="146">
        <v>0</v>
      </c>
      <c r="R199" s="146">
        <f t="shared" si="42"/>
        <v>0</v>
      </c>
      <c r="S199" s="146">
        <v>0</v>
      </c>
      <c r="T199" s="147">
        <f t="shared" si="43"/>
        <v>0</v>
      </c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R199" s="148" t="s">
        <v>626</v>
      </c>
      <c r="AT199" s="148" t="s">
        <v>152</v>
      </c>
      <c r="AU199" s="148" t="s">
        <v>89</v>
      </c>
      <c r="AY199" s="44" t="s">
        <v>149</v>
      </c>
      <c r="BE199" s="149">
        <f t="shared" si="44"/>
        <v>0</v>
      </c>
      <c r="BF199" s="149">
        <f t="shared" si="45"/>
        <v>0</v>
      </c>
      <c r="BG199" s="149">
        <f t="shared" si="46"/>
        <v>0</v>
      </c>
      <c r="BH199" s="149">
        <f t="shared" si="47"/>
        <v>0</v>
      </c>
      <c r="BI199" s="149">
        <f t="shared" si="48"/>
        <v>0</v>
      </c>
      <c r="BJ199" s="44" t="s">
        <v>87</v>
      </c>
      <c r="BK199" s="149">
        <f t="shared" si="49"/>
        <v>0</v>
      </c>
      <c r="BL199" s="44" t="s">
        <v>626</v>
      </c>
      <c r="BM199" s="148" t="s">
        <v>3717</v>
      </c>
    </row>
    <row r="200" spans="1:65" s="56" customFormat="1" ht="16.5" customHeight="1">
      <c r="A200" s="53"/>
      <c r="B200" s="54"/>
      <c r="C200" s="138" t="s">
        <v>630</v>
      </c>
      <c r="D200" s="138" t="s">
        <v>152</v>
      </c>
      <c r="E200" s="139" t="s">
        <v>3718</v>
      </c>
      <c r="F200" s="140" t="s">
        <v>3719</v>
      </c>
      <c r="G200" s="141" t="s">
        <v>339</v>
      </c>
      <c r="H200" s="40">
        <v>4</v>
      </c>
      <c r="I200" s="24"/>
      <c r="J200" s="142">
        <f t="shared" si="40"/>
        <v>0</v>
      </c>
      <c r="K200" s="140" t="s">
        <v>1</v>
      </c>
      <c r="L200" s="54"/>
      <c r="M200" s="143" t="s">
        <v>1</v>
      </c>
      <c r="N200" s="144" t="s">
        <v>44</v>
      </c>
      <c r="O200" s="145"/>
      <c r="P200" s="146">
        <f t="shared" si="41"/>
        <v>0</v>
      </c>
      <c r="Q200" s="146">
        <v>0</v>
      </c>
      <c r="R200" s="146">
        <f t="shared" si="42"/>
        <v>0</v>
      </c>
      <c r="S200" s="146">
        <v>0</v>
      </c>
      <c r="T200" s="147">
        <f t="shared" si="43"/>
        <v>0</v>
      </c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R200" s="148" t="s">
        <v>626</v>
      </c>
      <c r="AT200" s="148" t="s">
        <v>152</v>
      </c>
      <c r="AU200" s="148" t="s">
        <v>89</v>
      </c>
      <c r="AY200" s="44" t="s">
        <v>149</v>
      </c>
      <c r="BE200" s="149">
        <f t="shared" si="44"/>
        <v>0</v>
      </c>
      <c r="BF200" s="149">
        <f t="shared" si="45"/>
        <v>0</v>
      </c>
      <c r="BG200" s="149">
        <f t="shared" si="46"/>
        <v>0</v>
      </c>
      <c r="BH200" s="149">
        <f t="shared" si="47"/>
        <v>0</v>
      </c>
      <c r="BI200" s="149">
        <f t="shared" si="48"/>
        <v>0</v>
      </c>
      <c r="BJ200" s="44" t="s">
        <v>87</v>
      </c>
      <c r="BK200" s="149">
        <f t="shared" si="49"/>
        <v>0</v>
      </c>
      <c r="BL200" s="44" t="s">
        <v>626</v>
      </c>
      <c r="BM200" s="148" t="s">
        <v>3720</v>
      </c>
    </row>
    <row r="201" spans="1:65" s="56" customFormat="1" ht="16.5" customHeight="1">
      <c r="A201" s="53"/>
      <c r="B201" s="54"/>
      <c r="C201" s="138" t="s">
        <v>635</v>
      </c>
      <c r="D201" s="138" t="s">
        <v>152</v>
      </c>
      <c r="E201" s="139" t="s">
        <v>3721</v>
      </c>
      <c r="F201" s="140" t="s">
        <v>3722</v>
      </c>
      <c r="G201" s="141" t="s">
        <v>339</v>
      </c>
      <c r="H201" s="40">
        <v>1</v>
      </c>
      <c r="I201" s="24"/>
      <c r="J201" s="142">
        <f t="shared" si="40"/>
        <v>0</v>
      </c>
      <c r="K201" s="140" t="s">
        <v>1</v>
      </c>
      <c r="L201" s="54"/>
      <c r="M201" s="143" t="s">
        <v>1</v>
      </c>
      <c r="N201" s="144" t="s">
        <v>44</v>
      </c>
      <c r="O201" s="145"/>
      <c r="P201" s="146">
        <f t="shared" si="41"/>
        <v>0</v>
      </c>
      <c r="Q201" s="146">
        <v>0</v>
      </c>
      <c r="R201" s="146">
        <f t="shared" si="42"/>
        <v>0</v>
      </c>
      <c r="S201" s="146">
        <v>0</v>
      </c>
      <c r="T201" s="147">
        <f t="shared" si="43"/>
        <v>0</v>
      </c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R201" s="148" t="s">
        <v>626</v>
      </c>
      <c r="AT201" s="148" t="s">
        <v>152</v>
      </c>
      <c r="AU201" s="148" t="s">
        <v>89</v>
      </c>
      <c r="AY201" s="44" t="s">
        <v>149</v>
      </c>
      <c r="BE201" s="149">
        <f t="shared" si="44"/>
        <v>0</v>
      </c>
      <c r="BF201" s="149">
        <f t="shared" si="45"/>
        <v>0</v>
      </c>
      <c r="BG201" s="149">
        <f t="shared" si="46"/>
        <v>0</v>
      </c>
      <c r="BH201" s="149">
        <f t="shared" si="47"/>
        <v>0</v>
      </c>
      <c r="BI201" s="149">
        <f t="shared" si="48"/>
        <v>0</v>
      </c>
      <c r="BJ201" s="44" t="s">
        <v>87</v>
      </c>
      <c r="BK201" s="149">
        <f t="shared" si="49"/>
        <v>0</v>
      </c>
      <c r="BL201" s="44" t="s">
        <v>626</v>
      </c>
      <c r="BM201" s="148" t="s">
        <v>3723</v>
      </c>
    </row>
    <row r="202" spans="1:65" s="56" customFormat="1" ht="16.5" customHeight="1">
      <c r="A202" s="53"/>
      <c r="B202" s="54"/>
      <c r="C202" s="138" t="s">
        <v>640</v>
      </c>
      <c r="D202" s="138" t="s">
        <v>152</v>
      </c>
      <c r="E202" s="139" t="s">
        <v>3724</v>
      </c>
      <c r="F202" s="140" t="s">
        <v>3725</v>
      </c>
      <c r="G202" s="141" t="s">
        <v>339</v>
      </c>
      <c r="H202" s="40">
        <v>1</v>
      </c>
      <c r="I202" s="24"/>
      <c r="J202" s="142">
        <f t="shared" si="40"/>
        <v>0</v>
      </c>
      <c r="K202" s="140" t="s">
        <v>1</v>
      </c>
      <c r="L202" s="54"/>
      <c r="M202" s="143" t="s">
        <v>1</v>
      </c>
      <c r="N202" s="144" t="s">
        <v>44</v>
      </c>
      <c r="O202" s="145"/>
      <c r="P202" s="146">
        <f t="shared" si="41"/>
        <v>0</v>
      </c>
      <c r="Q202" s="146">
        <v>0</v>
      </c>
      <c r="R202" s="146">
        <f t="shared" si="42"/>
        <v>0</v>
      </c>
      <c r="S202" s="146">
        <v>0</v>
      </c>
      <c r="T202" s="147">
        <f t="shared" si="43"/>
        <v>0</v>
      </c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R202" s="148" t="s">
        <v>626</v>
      </c>
      <c r="AT202" s="148" t="s">
        <v>152</v>
      </c>
      <c r="AU202" s="148" t="s">
        <v>89</v>
      </c>
      <c r="AY202" s="44" t="s">
        <v>149</v>
      </c>
      <c r="BE202" s="149">
        <f t="shared" si="44"/>
        <v>0</v>
      </c>
      <c r="BF202" s="149">
        <f t="shared" si="45"/>
        <v>0</v>
      </c>
      <c r="BG202" s="149">
        <f t="shared" si="46"/>
        <v>0</v>
      </c>
      <c r="BH202" s="149">
        <f t="shared" si="47"/>
        <v>0</v>
      </c>
      <c r="BI202" s="149">
        <f t="shared" si="48"/>
        <v>0</v>
      </c>
      <c r="BJ202" s="44" t="s">
        <v>87</v>
      </c>
      <c r="BK202" s="149">
        <f t="shared" si="49"/>
        <v>0</v>
      </c>
      <c r="BL202" s="44" t="s">
        <v>626</v>
      </c>
      <c r="BM202" s="148" t="s">
        <v>3726</v>
      </c>
    </row>
    <row r="203" spans="1:65" s="56" customFormat="1" ht="16.5" customHeight="1">
      <c r="A203" s="53"/>
      <c r="B203" s="54"/>
      <c r="C203" s="138" t="s">
        <v>645</v>
      </c>
      <c r="D203" s="138" t="s">
        <v>152</v>
      </c>
      <c r="E203" s="139" t="s">
        <v>3727</v>
      </c>
      <c r="F203" s="140" t="s">
        <v>3728</v>
      </c>
      <c r="G203" s="141" t="s">
        <v>339</v>
      </c>
      <c r="H203" s="40">
        <v>1</v>
      </c>
      <c r="I203" s="24"/>
      <c r="J203" s="142">
        <f t="shared" si="40"/>
        <v>0</v>
      </c>
      <c r="K203" s="140" t="s">
        <v>1</v>
      </c>
      <c r="L203" s="54"/>
      <c r="M203" s="143" t="s">
        <v>1</v>
      </c>
      <c r="N203" s="144" t="s">
        <v>44</v>
      </c>
      <c r="O203" s="145"/>
      <c r="P203" s="146">
        <f t="shared" si="41"/>
        <v>0</v>
      </c>
      <c r="Q203" s="146">
        <v>0</v>
      </c>
      <c r="R203" s="146">
        <f t="shared" si="42"/>
        <v>0</v>
      </c>
      <c r="S203" s="146">
        <v>0</v>
      </c>
      <c r="T203" s="147">
        <f t="shared" si="43"/>
        <v>0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R203" s="148" t="s">
        <v>626</v>
      </c>
      <c r="AT203" s="148" t="s">
        <v>152</v>
      </c>
      <c r="AU203" s="148" t="s">
        <v>89</v>
      </c>
      <c r="AY203" s="44" t="s">
        <v>149</v>
      </c>
      <c r="BE203" s="149">
        <f t="shared" si="44"/>
        <v>0</v>
      </c>
      <c r="BF203" s="149">
        <f t="shared" si="45"/>
        <v>0</v>
      </c>
      <c r="BG203" s="149">
        <f t="shared" si="46"/>
        <v>0</v>
      </c>
      <c r="BH203" s="149">
        <f t="shared" si="47"/>
        <v>0</v>
      </c>
      <c r="BI203" s="149">
        <f t="shared" si="48"/>
        <v>0</v>
      </c>
      <c r="BJ203" s="44" t="s">
        <v>87</v>
      </c>
      <c r="BK203" s="149">
        <f t="shared" si="49"/>
        <v>0</v>
      </c>
      <c r="BL203" s="44" t="s">
        <v>626</v>
      </c>
      <c r="BM203" s="148" t="s">
        <v>3729</v>
      </c>
    </row>
    <row r="204" spans="1:65" s="56" customFormat="1" ht="16.5" customHeight="1">
      <c r="A204" s="53"/>
      <c r="B204" s="54"/>
      <c r="C204" s="138" t="s">
        <v>652</v>
      </c>
      <c r="D204" s="138" t="s">
        <v>152</v>
      </c>
      <c r="E204" s="139" t="s">
        <v>3730</v>
      </c>
      <c r="F204" s="140" t="s">
        <v>3731</v>
      </c>
      <c r="G204" s="141" t="s">
        <v>339</v>
      </c>
      <c r="H204" s="40">
        <v>1</v>
      </c>
      <c r="I204" s="24"/>
      <c r="J204" s="142">
        <f t="shared" si="40"/>
        <v>0</v>
      </c>
      <c r="K204" s="140" t="s">
        <v>1</v>
      </c>
      <c r="L204" s="54"/>
      <c r="M204" s="143" t="s">
        <v>1</v>
      </c>
      <c r="N204" s="144" t="s">
        <v>44</v>
      </c>
      <c r="O204" s="145"/>
      <c r="P204" s="146">
        <f t="shared" si="41"/>
        <v>0</v>
      </c>
      <c r="Q204" s="146">
        <v>0</v>
      </c>
      <c r="R204" s="146">
        <f t="shared" si="42"/>
        <v>0</v>
      </c>
      <c r="S204" s="146">
        <v>0</v>
      </c>
      <c r="T204" s="147">
        <f t="shared" si="43"/>
        <v>0</v>
      </c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R204" s="148" t="s">
        <v>626</v>
      </c>
      <c r="AT204" s="148" t="s">
        <v>152</v>
      </c>
      <c r="AU204" s="148" t="s">
        <v>89</v>
      </c>
      <c r="AY204" s="44" t="s">
        <v>149</v>
      </c>
      <c r="BE204" s="149">
        <f t="shared" si="44"/>
        <v>0</v>
      </c>
      <c r="BF204" s="149">
        <f t="shared" si="45"/>
        <v>0</v>
      </c>
      <c r="BG204" s="149">
        <f t="shared" si="46"/>
        <v>0</v>
      </c>
      <c r="BH204" s="149">
        <f t="shared" si="47"/>
        <v>0</v>
      </c>
      <c r="BI204" s="149">
        <f t="shared" si="48"/>
        <v>0</v>
      </c>
      <c r="BJ204" s="44" t="s">
        <v>87</v>
      </c>
      <c r="BK204" s="149">
        <f t="shared" si="49"/>
        <v>0</v>
      </c>
      <c r="BL204" s="44" t="s">
        <v>626</v>
      </c>
      <c r="BM204" s="148" t="s">
        <v>3732</v>
      </c>
    </row>
    <row r="205" spans="1:65" s="56" customFormat="1" ht="16.5" customHeight="1">
      <c r="A205" s="53"/>
      <c r="B205" s="54"/>
      <c r="C205" s="138" t="s">
        <v>657</v>
      </c>
      <c r="D205" s="138" t="s">
        <v>152</v>
      </c>
      <c r="E205" s="139" t="s">
        <v>3733</v>
      </c>
      <c r="F205" s="140" t="s">
        <v>3734</v>
      </c>
      <c r="G205" s="141" t="s">
        <v>339</v>
      </c>
      <c r="H205" s="40">
        <v>1</v>
      </c>
      <c r="I205" s="24"/>
      <c r="J205" s="142">
        <f t="shared" si="40"/>
        <v>0</v>
      </c>
      <c r="K205" s="140" t="s">
        <v>1</v>
      </c>
      <c r="L205" s="54"/>
      <c r="M205" s="143" t="s">
        <v>1</v>
      </c>
      <c r="N205" s="144" t="s">
        <v>44</v>
      </c>
      <c r="O205" s="145"/>
      <c r="P205" s="146">
        <f t="shared" si="41"/>
        <v>0</v>
      </c>
      <c r="Q205" s="146">
        <v>0</v>
      </c>
      <c r="R205" s="146">
        <f t="shared" si="42"/>
        <v>0</v>
      </c>
      <c r="S205" s="146">
        <v>0</v>
      </c>
      <c r="T205" s="147">
        <f t="shared" si="43"/>
        <v>0</v>
      </c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R205" s="148" t="s">
        <v>626</v>
      </c>
      <c r="AT205" s="148" t="s">
        <v>152</v>
      </c>
      <c r="AU205" s="148" t="s">
        <v>89</v>
      </c>
      <c r="AY205" s="44" t="s">
        <v>149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44" t="s">
        <v>87</v>
      </c>
      <c r="BK205" s="149">
        <f t="shared" si="49"/>
        <v>0</v>
      </c>
      <c r="BL205" s="44" t="s">
        <v>626</v>
      </c>
      <c r="BM205" s="148" t="s">
        <v>3735</v>
      </c>
    </row>
    <row r="206" spans="1:65" s="56" customFormat="1" ht="16.5" customHeight="1">
      <c r="A206" s="53"/>
      <c r="B206" s="54"/>
      <c r="C206" s="138" t="s">
        <v>661</v>
      </c>
      <c r="D206" s="138" t="s">
        <v>152</v>
      </c>
      <c r="E206" s="139" t="s">
        <v>3736</v>
      </c>
      <c r="F206" s="140" t="s">
        <v>3737</v>
      </c>
      <c r="G206" s="141" t="s">
        <v>339</v>
      </c>
      <c r="H206" s="40">
        <v>1</v>
      </c>
      <c r="I206" s="24"/>
      <c r="J206" s="142">
        <f t="shared" si="40"/>
        <v>0</v>
      </c>
      <c r="K206" s="140" t="s">
        <v>1</v>
      </c>
      <c r="L206" s="54"/>
      <c r="M206" s="143" t="s">
        <v>1</v>
      </c>
      <c r="N206" s="144" t="s">
        <v>44</v>
      </c>
      <c r="O206" s="145"/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R206" s="148" t="s">
        <v>626</v>
      </c>
      <c r="AT206" s="148" t="s">
        <v>152</v>
      </c>
      <c r="AU206" s="148" t="s">
        <v>89</v>
      </c>
      <c r="AY206" s="44" t="s">
        <v>149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44" t="s">
        <v>87</v>
      </c>
      <c r="BK206" s="149">
        <f t="shared" si="49"/>
        <v>0</v>
      </c>
      <c r="BL206" s="44" t="s">
        <v>626</v>
      </c>
      <c r="BM206" s="148" t="s">
        <v>3738</v>
      </c>
    </row>
    <row r="207" spans="1:65" s="56" customFormat="1" ht="16.5" customHeight="1">
      <c r="A207" s="53"/>
      <c r="B207" s="54"/>
      <c r="C207" s="138" t="s">
        <v>666</v>
      </c>
      <c r="D207" s="138" t="s">
        <v>152</v>
      </c>
      <c r="E207" s="139" t="s">
        <v>3739</v>
      </c>
      <c r="F207" s="140" t="s">
        <v>3740</v>
      </c>
      <c r="G207" s="141" t="s">
        <v>339</v>
      </c>
      <c r="H207" s="40">
        <v>4</v>
      </c>
      <c r="I207" s="24"/>
      <c r="J207" s="142">
        <f t="shared" si="40"/>
        <v>0</v>
      </c>
      <c r="K207" s="140" t="s">
        <v>1</v>
      </c>
      <c r="L207" s="54"/>
      <c r="M207" s="143" t="s">
        <v>1</v>
      </c>
      <c r="N207" s="144" t="s">
        <v>44</v>
      </c>
      <c r="O207" s="145"/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R207" s="148" t="s">
        <v>626</v>
      </c>
      <c r="AT207" s="148" t="s">
        <v>152</v>
      </c>
      <c r="AU207" s="148" t="s">
        <v>89</v>
      </c>
      <c r="AY207" s="44" t="s">
        <v>149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44" t="s">
        <v>87</v>
      </c>
      <c r="BK207" s="149">
        <f t="shared" si="49"/>
        <v>0</v>
      </c>
      <c r="BL207" s="44" t="s">
        <v>626</v>
      </c>
      <c r="BM207" s="148" t="s">
        <v>3741</v>
      </c>
    </row>
    <row r="208" spans="1:65" s="56" customFormat="1" ht="16.5" customHeight="1">
      <c r="A208" s="53"/>
      <c r="B208" s="54"/>
      <c r="C208" s="138" t="s">
        <v>670</v>
      </c>
      <c r="D208" s="138" t="s">
        <v>152</v>
      </c>
      <c r="E208" s="139" t="s">
        <v>3742</v>
      </c>
      <c r="F208" s="140" t="s">
        <v>3743</v>
      </c>
      <c r="G208" s="141" t="s">
        <v>339</v>
      </c>
      <c r="H208" s="40">
        <v>2</v>
      </c>
      <c r="I208" s="24"/>
      <c r="J208" s="142">
        <f t="shared" si="40"/>
        <v>0</v>
      </c>
      <c r="K208" s="140" t="s">
        <v>1</v>
      </c>
      <c r="L208" s="54"/>
      <c r="M208" s="143" t="s">
        <v>1</v>
      </c>
      <c r="N208" s="144" t="s">
        <v>44</v>
      </c>
      <c r="O208" s="145"/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R208" s="148" t="s">
        <v>626</v>
      </c>
      <c r="AT208" s="148" t="s">
        <v>152</v>
      </c>
      <c r="AU208" s="148" t="s">
        <v>89</v>
      </c>
      <c r="AY208" s="44" t="s">
        <v>149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44" t="s">
        <v>87</v>
      </c>
      <c r="BK208" s="149">
        <f t="shared" si="49"/>
        <v>0</v>
      </c>
      <c r="BL208" s="44" t="s">
        <v>626</v>
      </c>
      <c r="BM208" s="148" t="s">
        <v>3744</v>
      </c>
    </row>
    <row r="209" spans="1:65" s="56" customFormat="1" ht="16.5" customHeight="1">
      <c r="A209" s="53"/>
      <c r="B209" s="54"/>
      <c r="C209" s="138" t="s">
        <v>674</v>
      </c>
      <c r="D209" s="138" t="s">
        <v>152</v>
      </c>
      <c r="E209" s="139" t="s">
        <v>3745</v>
      </c>
      <c r="F209" s="140" t="s">
        <v>3746</v>
      </c>
      <c r="G209" s="141" t="s">
        <v>339</v>
      </c>
      <c r="H209" s="40">
        <v>6</v>
      </c>
      <c r="I209" s="24"/>
      <c r="J209" s="142">
        <f t="shared" si="40"/>
        <v>0</v>
      </c>
      <c r="K209" s="140" t="s">
        <v>1</v>
      </c>
      <c r="L209" s="54"/>
      <c r="M209" s="143" t="s">
        <v>1</v>
      </c>
      <c r="N209" s="144" t="s">
        <v>44</v>
      </c>
      <c r="O209" s="145"/>
      <c r="P209" s="146">
        <f t="shared" si="41"/>
        <v>0</v>
      </c>
      <c r="Q209" s="146">
        <v>0</v>
      </c>
      <c r="R209" s="146">
        <f t="shared" si="42"/>
        <v>0</v>
      </c>
      <c r="S209" s="146">
        <v>0</v>
      </c>
      <c r="T209" s="147">
        <f t="shared" si="43"/>
        <v>0</v>
      </c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R209" s="148" t="s">
        <v>626</v>
      </c>
      <c r="AT209" s="148" t="s">
        <v>152</v>
      </c>
      <c r="AU209" s="148" t="s">
        <v>89</v>
      </c>
      <c r="AY209" s="44" t="s">
        <v>149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44" t="s">
        <v>87</v>
      </c>
      <c r="BK209" s="149">
        <f t="shared" si="49"/>
        <v>0</v>
      </c>
      <c r="BL209" s="44" t="s">
        <v>626</v>
      </c>
      <c r="BM209" s="148" t="s">
        <v>3747</v>
      </c>
    </row>
    <row r="210" spans="1:65" s="56" customFormat="1" ht="16.5" customHeight="1">
      <c r="A210" s="53"/>
      <c r="B210" s="54"/>
      <c r="C210" s="138" t="s">
        <v>678</v>
      </c>
      <c r="D210" s="138" t="s">
        <v>152</v>
      </c>
      <c r="E210" s="139" t="s">
        <v>3748</v>
      </c>
      <c r="F210" s="140" t="s">
        <v>3749</v>
      </c>
      <c r="G210" s="141" t="s">
        <v>331</v>
      </c>
      <c r="H210" s="40">
        <v>540</v>
      </c>
      <c r="I210" s="24"/>
      <c r="J210" s="142">
        <f t="shared" si="40"/>
        <v>0</v>
      </c>
      <c r="K210" s="140" t="s">
        <v>1</v>
      </c>
      <c r="L210" s="54"/>
      <c r="M210" s="143" t="s">
        <v>1</v>
      </c>
      <c r="N210" s="144" t="s">
        <v>44</v>
      </c>
      <c r="O210" s="145"/>
      <c r="P210" s="146">
        <f t="shared" si="41"/>
        <v>0</v>
      </c>
      <c r="Q210" s="146">
        <v>0</v>
      </c>
      <c r="R210" s="146">
        <f t="shared" si="42"/>
        <v>0</v>
      </c>
      <c r="S210" s="146">
        <v>0</v>
      </c>
      <c r="T210" s="147">
        <f t="shared" si="43"/>
        <v>0</v>
      </c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R210" s="148" t="s">
        <v>626</v>
      </c>
      <c r="AT210" s="148" t="s">
        <v>152</v>
      </c>
      <c r="AU210" s="148" t="s">
        <v>89</v>
      </c>
      <c r="AY210" s="44" t="s">
        <v>149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44" t="s">
        <v>87</v>
      </c>
      <c r="BK210" s="149">
        <f t="shared" si="49"/>
        <v>0</v>
      </c>
      <c r="BL210" s="44" t="s">
        <v>626</v>
      </c>
      <c r="BM210" s="148" t="s">
        <v>3750</v>
      </c>
    </row>
    <row r="211" spans="1:65" s="56" customFormat="1" ht="16.5" customHeight="1">
      <c r="A211" s="53"/>
      <c r="B211" s="54"/>
      <c r="C211" s="138" t="s">
        <v>682</v>
      </c>
      <c r="D211" s="138" t="s">
        <v>152</v>
      </c>
      <c r="E211" s="139" t="s">
        <v>3751</v>
      </c>
      <c r="F211" s="140" t="s">
        <v>3752</v>
      </c>
      <c r="G211" s="141" t="s">
        <v>331</v>
      </c>
      <c r="H211" s="40">
        <v>785</v>
      </c>
      <c r="I211" s="24"/>
      <c r="J211" s="142">
        <f t="shared" si="40"/>
        <v>0</v>
      </c>
      <c r="K211" s="140" t="s">
        <v>1</v>
      </c>
      <c r="L211" s="54"/>
      <c r="M211" s="143" t="s">
        <v>1</v>
      </c>
      <c r="N211" s="144" t="s">
        <v>44</v>
      </c>
      <c r="O211" s="145"/>
      <c r="P211" s="146">
        <f t="shared" si="41"/>
        <v>0</v>
      </c>
      <c r="Q211" s="146">
        <v>0</v>
      </c>
      <c r="R211" s="146">
        <f t="shared" si="42"/>
        <v>0</v>
      </c>
      <c r="S211" s="146">
        <v>0</v>
      </c>
      <c r="T211" s="147">
        <f t="shared" si="43"/>
        <v>0</v>
      </c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R211" s="148" t="s">
        <v>626</v>
      </c>
      <c r="AT211" s="148" t="s">
        <v>152</v>
      </c>
      <c r="AU211" s="148" t="s">
        <v>89</v>
      </c>
      <c r="AY211" s="44" t="s">
        <v>149</v>
      </c>
      <c r="BE211" s="149">
        <f t="shared" si="44"/>
        <v>0</v>
      </c>
      <c r="BF211" s="149">
        <f t="shared" si="45"/>
        <v>0</v>
      </c>
      <c r="BG211" s="149">
        <f t="shared" si="46"/>
        <v>0</v>
      </c>
      <c r="BH211" s="149">
        <f t="shared" si="47"/>
        <v>0</v>
      </c>
      <c r="BI211" s="149">
        <f t="shared" si="48"/>
        <v>0</v>
      </c>
      <c r="BJ211" s="44" t="s">
        <v>87</v>
      </c>
      <c r="BK211" s="149">
        <f t="shared" si="49"/>
        <v>0</v>
      </c>
      <c r="BL211" s="44" t="s">
        <v>626</v>
      </c>
      <c r="BM211" s="148" t="s">
        <v>3753</v>
      </c>
    </row>
    <row r="212" spans="1:65" s="56" customFormat="1" ht="24.2" customHeight="1">
      <c r="A212" s="53"/>
      <c r="B212" s="54"/>
      <c r="C212" s="138" t="s">
        <v>686</v>
      </c>
      <c r="D212" s="138" t="s">
        <v>152</v>
      </c>
      <c r="E212" s="139" t="s">
        <v>3754</v>
      </c>
      <c r="F212" s="140" t="s">
        <v>3755</v>
      </c>
      <c r="G212" s="141" t="s">
        <v>155</v>
      </c>
      <c r="H212" s="40">
        <v>1</v>
      </c>
      <c r="I212" s="24"/>
      <c r="J212" s="142">
        <f t="shared" si="40"/>
        <v>0</v>
      </c>
      <c r="K212" s="140" t="s">
        <v>1</v>
      </c>
      <c r="L212" s="54"/>
      <c r="M212" s="143" t="s">
        <v>1</v>
      </c>
      <c r="N212" s="144" t="s">
        <v>44</v>
      </c>
      <c r="O212" s="145"/>
      <c r="P212" s="146">
        <f t="shared" si="41"/>
        <v>0</v>
      </c>
      <c r="Q212" s="146">
        <v>0</v>
      </c>
      <c r="R212" s="146">
        <f t="shared" si="42"/>
        <v>0</v>
      </c>
      <c r="S212" s="146">
        <v>0</v>
      </c>
      <c r="T212" s="147">
        <f t="shared" si="43"/>
        <v>0</v>
      </c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R212" s="148" t="s">
        <v>626</v>
      </c>
      <c r="AT212" s="148" t="s">
        <v>152</v>
      </c>
      <c r="AU212" s="148" t="s">
        <v>89</v>
      </c>
      <c r="AY212" s="44" t="s">
        <v>149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44" t="s">
        <v>87</v>
      </c>
      <c r="BK212" s="149">
        <f t="shared" si="49"/>
        <v>0</v>
      </c>
      <c r="BL212" s="44" t="s">
        <v>626</v>
      </c>
      <c r="BM212" s="148" t="s">
        <v>3756</v>
      </c>
    </row>
    <row r="213" spans="2:63" s="125" customFormat="1" ht="22.9" customHeight="1">
      <c r="B213" s="126"/>
      <c r="D213" s="127" t="s">
        <v>78</v>
      </c>
      <c r="E213" s="136" t="s">
        <v>3757</v>
      </c>
      <c r="F213" s="136" t="s">
        <v>3478</v>
      </c>
      <c r="J213" s="137">
        <f>BK213</f>
        <v>0</v>
      </c>
      <c r="L213" s="126"/>
      <c r="M213" s="130"/>
      <c r="N213" s="131"/>
      <c r="O213" s="131"/>
      <c r="P213" s="132">
        <f>SUM(P214:P217)</f>
        <v>0</v>
      </c>
      <c r="Q213" s="131"/>
      <c r="R213" s="132">
        <f>SUM(R214:R217)</f>
        <v>0</v>
      </c>
      <c r="S213" s="131"/>
      <c r="T213" s="133">
        <f>SUM(T214:T217)</f>
        <v>0</v>
      </c>
      <c r="AR213" s="127" t="s">
        <v>163</v>
      </c>
      <c r="AT213" s="134" t="s">
        <v>78</v>
      </c>
      <c r="AU213" s="134" t="s">
        <v>87</v>
      </c>
      <c r="AY213" s="127" t="s">
        <v>149</v>
      </c>
      <c r="BK213" s="135">
        <f>SUM(BK214:BK217)</f>
        <v>0</v>
      </c>
    </row>
    <row r="214" spans="1:65" s="56" customFormat="1" ht="16.5" customHeight="1">
      <c r="A214" s="53"/>
      <c r="B214" s="54"/>
      <c r="C214" s="138" t="s">
        <v>690</v>
      </c>
      <c r="D214" s="138" t="s">
        <v>152</v>
      </c>
      <c r="E214" s="139" t="s">
        <v>3758</v>
      </c>
      <c r="F214" s="140" t="s">
        <v>3759</v>
      </c>
      <c r="G214" s="141" t="s">
        <v>155</v>
      </c>
      <c r="H214" s="40">
        <v>1</v>
      </c>
      <c r="I214" s="24"/>
      <c r="J214" s="142">
        <f>ROUND(I214*H214,2)</f>
        <v>0</v>
      </c>
      <c r="K214" s="140" t="s">
        <v>1</v>
      </c>
      <c r="L214" s="54"/>
      <c r="M214" s="143" t="s">
        <v>1</v>
      </c>
      <c r="N214" s="144" t="s">
        <v>44</v>
      </c>
      <c r="O214" s="145"/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R214" s="148" t="s">
        <v>626</v>
      </c>
      <c r="AT214" s="148" t="s">
        <v>152</v>
      </c>
      <c r="AU214" s="148" t="s">
        <v>89</v>
      </c>
      <c r="AY214" s="44" t="s">
        <v>149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44" t="s">
        <v>87</v>
      </c>
      <c r="BK214" s="149">
        <f>ROUND(I214*H214,2)</f>
        <v>0</v>
      </c>
      <c r="BL214" s="44" t="s">
        <v>626</v>
      </c>
      <c r="BM214" s="148" t="s">
        <v>3760</v>
      </c>
    </row>
    <row r="215" spans="1:65" s="56" customFormat="1" ht="16.5" customHeight="1">
      <c r="A215" s="53"/>
      <c r="B215" s="54"/>
      <c r="C215" s="138" t="s">
        <v>694</v>
      </c>
      <c r="D215" s="138" t="s">
        <v>152</v>
      </c>
      <c r="E215" s="139" t="s">
        <v>3761</v>
      </c>
      <c r="F215" s="140" t="s">
        <v>2999</v>
      </c>
      <c r="G215" s="141" t="s">
        <v>155</v>
      </c>
      <c r="H215" s="40">
        <v>1</v>
      </c>
      <c r="I215" s="24"/>
      <c r="J215" s="142">
        <f>ROUND(I215*H215,2)</f>
        <v>0</v>
      </c>
      <c r="K215" s="140" t="s">
        <v>1</v>
      </c>
      <c r="L215" s="54"/>
      <c r="M215" s="143" t="s">
        <v>1</v>
      </c>
      <c r="N215" s="144" t="s">
        <v>44</v>
      </c>
      <c r="O215" s="145"/>
      <c r="P215" s="146">
        <f>O215*H215</f>
        <v>0</v>
      </c>
      <c r="Q215" s="146">
        <v>0</v>
      </c>
      <c r="R215" s="146">
        <f>Q215*H215</f>
        <v>0</v>
      </c>
      <c r="S215" s="146">
        <v>0</v>
      </c>
      <c r="T215" s="147">
        <f>S215*H215</f>
        <v>0</v>
      </c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R215" s="148" t="s">
        <v>626</v>
      </c>
      <c r="AT215" s="148" t="s">
        <v>152</v>
      </c>
      <c r="AU215" s="148" t="s">
        <v>89</v>
      </c>
      <c r="AY215" s="44" t="s">
        <v>149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44" t="s">
        <v>87</v>
      </c>
      <c r="BK215" s="149">
        <f>ROUND(I215*H215,2)</f>
        <v>0</v>
      </c>
      <c r="BL215" s="44" t="s">
        <v>626</v>
      </c>
      <c r="BM215" s="148" t="s">
        <v>3762</v>
      </c>
    </row>
    <row r="216" spans="1:47" s="56" customFormat="1" ht="29.25">
      <c r="A216" s="53"/>
      <c r="B216" s="54"/>
      <c r="C216" s="53"/>
      <c r="D216" s="150" t="s">
        <v>158</v>
      </c>
      <c r="E216" s="53"/>
      <c r="F216" s="151" t="s">
        <v>3001</v>
      </c>
      <c r="G216" s="53"/>
      <c r="H216" s="53"/>
      <c r="I216" s="53"/>
      <c r="J216" s="53"/>
      <c r="K216" s="53"/>
      <c r="L216" s="54"/>
      <c r="M216" s="152"/>
      <c r="N216" s="153"/>
      <c r="O216" s="145"/>
      <c r="P216" s="145"/>
      <c r="Q216" s="145"/>
      <c r="R216" s="145"/>
      <c r="S216" s="145"/>
      <c r="T216" s="154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T216" s="44" t="s">
        <v>158</v>
      </c>
      <c r="AU216" s="44" t="s">
        <v>89</v>
      </c>
    </row>
    <row r="217" spans="1:65" s="56" customFormat="1" ht="16.5" customHeight="1">
      <c r="A217" s="53"/>
      <c r="B217" s="54"/>
      <c r="C217" s="138" t="s">
        <v>698</v>
      </c>
      <c r="D217" s="138" t="s">
        <v>152</v>
      </c>
      <c r="E217" s="139" t="s">
        <v>3763</v>
      </c>
      <c r="F217" s="140" t="s">
        <v>3003</v>
      </c>
      <c r="G217" s="141" t="s">
        <v>155</v>
      </c>
      <c r="H217" s="40">
        <v>1</v>
      </c>
      <c r="I217" s="24"/>
      <c r="J217" s="142">
        <f>ROUND(I217*H217,2)</f>
        <v>0</v>
      </c>
      <c r="K217" s="140" t="s">
        <v>1</v>
      </c>
      <c r="L217" s="54"/>
      <c r="M217" s="155" t="s">
        <v>1</v>
      </c>
      <c r="N217" s="156" t="s">
        <v>44</v>
      </c>
      <c r="O217" s="157"/>
      <c r="P217" s="158">
        <f>O217*H217</f>
        <v>0</v>
      </c>
      <c r="Q217" s="158">
        <v>0</v>
      </c>
      <c r="R217" s="158">
        <f>Q217*H217</f>
        <v>0</v>
      </c>
      <c r="S217" s="158">
        <v>0</v>
      </c>
      <c r="T217" s="159">
        <f>S217*H217</f>
        <v>0</v>
      </c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R217" s="148" t="s">
        <v>626</v>
      </c>
      <c r="AT217" s="148" t="s">
        <v>152</v>
      </c>
      <c r="AU217" s="148" t="s">
        <v>89</v>
      </c>
      <c r="AY217" s="44" t="s">
        <v>149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44" t="s">
        <v>87</v>
      </c>
      <c r="BK217" s="149">
        <f>ROUND(I217*H217,2)</f>
        <v>0</v>
      </c>
      <c r="BL217" s="44" t="s">
        <v>626</v>
      </c>
      <c r="BM217" s="148" t="s">
        <v>3764</v>
      </c>
    </row>
    <row r="218" spans="1:31" s="56" customFormat="1" ht="6.95" customHeight="1">
      <c r="A218" s="53"/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54"/>
      <c r="M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</row>
  </sheetData>
  <sheetProtection algorithmName="SHA-512" hashValue="U0nifPa1mVxmmisqBZrmpyWm1OsFKndimIEC4vMiqoBLXt6jIEneDE5uim5HhkyR7yT1kqU/WTgJq9Z8iNzklA==" saltValue="J07ezeHG90Hn9fJDs+aWCg==" spinCount="100000" sheet="1" objects="1" scenarios="1" selectLockedCells="1"/>
  <autoFilter ref="C125:K21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VM\Vladimír</dc:creator>
  <cp:keywords/>
  <dc:description/>
  <cp:lastModifiedBy>Jiří Švejcar</cp:lastModifiedBy>
  <dcterms:created xsi:type="dcterms:W3CDTF">2022-02-15T07:18:33Z</dcterms:created>
  <dcterms:modified xsi:type="dcterms:W3CDTF">2022-02-15T10:08:40Z</dcterms:modified>
  <cp:category/>
  <cp:version/>
  <cp:contentType/>
  <cp:contentStatus/>
</cp:coreProperties>
</file>